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defaultThemeVersion="124226"/>
  <xr:revisionPtr revIDLastSave="0" documentId="13_ncr:1_{00BDA9C0-6330-4CE5-8C5E-8EE74CA0233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inal" sheetId="4" r:id="rId1"/>
    <sheet name="Placed but not recived offer" sheetId="16" r:id="rId2"/>
    <sheet name="List of Unplaced Students" sheetId="14" r:id="rId3"/>
    <sheet name="proof" sheetId="7" r:id="rId4"/>
    <sheet name="Consolidation" sheetId="12" r:id="rId5"/>
  </sheets>
  <externalReferences>
    <externalReference r:id="rId6"/>
  </externalReferences>
  <definedNames>
    <definedName name="_xlnm._FilterDatabase" localSheetId="0" hidden="1">Final!$A$7:$O$859</definedName>
    <definedName name="_xlnm._FilterDatabase" localSheetId="2" hidden="1">'List of Unplaced Students'!$A$7:$AA$78</definedName>
    <definedName name="_xlnm._FilterDatabase" localSheetId="1" hidden="1">'Placed but not recived offer'!$A$5:$M$238</definedName>
    <definedName name="_xlnm.Print_Area" localSheetId="4">Consolidation!$A$1:$I$45</definedName>
    <definedName name="_xlnm.Print_Area" localSheetId="0">Final!$A$1:$I$867</definedName>
    <definedName name="_xlnm.Print_Area" localSheetId="2">'List of Unplaced Students'!$A$1:$L$89</definedName>
    <definedName name="_xlnm.Print_Area" localSheetId="1">'Placed but not recived offer'!$A$1:$J$251</definedName>
    <definedName name="_xlnm.Print_Titles" localSheetId="0">Final!$1:$7</definedName>
    <definedName name="_xlnm.Print_Titles" localSheetId="2">'List of Unplaced Students'!$1:$7</definedName>
    <definedName name="_xlnm.Print_Titles" localSheetId="1">'Placed but not recived offer'!$1:$5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A156" i="4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A227" i="4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A298" i="4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A368" i="4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A436" i="4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A505" i="4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A576" i="4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A646" i="4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A717" i="4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A786" i="4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A7" i="16" l="1"/>
  <c r="A8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Q78" i="14" l="1"/>
  <c r="Q77" i="14"/>
  <c r="Q76" i="14"/>
  <c r="Q75" i="14"/>
  <c r="Q74" i="14"/>
  <c r="Q73" i="14"/>
  <c r="Q72" i="14"/>
  <c r="Q71" i="14"/>
  <c r="Q70" i="14"/>
  <c r="Q69" i="14"/>
  <c r="Q68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S88" i="14" l="1"/>
  <c r="R88" i="14"/>
  <c r="R85" i="14"/>
  <c r="S85" i="14"/>
  <c r="R86" i="14"/>
  <c r="S86" i="14"/>
  <c r="R87" i="14"/>
  <c r="S87" i="14"/>
  <c r="H21" i="12" l="1"/>
  <c r="H22" i="12"/>
  <c r="H20" i="12"/>
  <c r="H19" i="12"/>
  <c r="C20" i="12" l="1"/>
  <c r="C21" i="12"/>
  <c r="C22" i="12"/>
  <c r="C19" i="12"/>
  <c r="H15" i="12" l="1"/>
  <c r="G14" i="12"/>
  <c r="F15" i="12"/>
  <c r="D15" i="12"/>
  <c r="E15" i="12"/>
  <c r="C15" i="12"/>
  <c r="F14" i="12"/>
  <c r="G15" i="12"/>
  <c r="H14" i="12"/>
  <c r="D14" i="12"/>
  <c r="E14" i="12"/>
  <c r="C14" i="12"/>
  <c r="H11" i="12" l="1"/>
  <c r="H12" i="12" s="1"/>
  <c r="G11" i="12"/>
  <c r="F11" i="12"/>
  <c r="F12" i="12" s="1"/>
  <c r="E11" i="12"/>
  <c r="E12" i="12" s="1"/>
  <c r="D11" i="12"/>
  <c r="D12" i="12" s="1"/>
  <c r="C11" i="12"/>
  <c r="C12" i="12" s="1"/>
  <c r="G10" i="12"/>
  <c r="D10" i="12"/>
  <c r="F10" i="12"/>
  <c r="H10" i="12"/>
  <c r="E10" i="12"/>
  <c r="C10" i="12"/>
  <c r="H9" i="12"/>
  <c r="G9" i="12"/>
  <c r="F9" i="12"/>
  <c r="E9" i="12"/>
  <c r="D9" i="12"/>
  <c r="C9" i="12"/>
  <c r="D8" i="12"/>
  <c r="H8" i="12"/>
  <c r="G8" i="12"/>
  <c r="F8" i="12"/>
  <c r="E8" i="12"/>
  <c r="C8" i="12"/>
  <c r="I15" i="12"/>
  <c r="H16" i="12"/>
  <c r="H24" i="12" s="1"/>
  <c r="G16" i="12"/>
  <c r="F16" i="12"/>
  <c r="E16" i="12"/>
  <c r="I13" i="12"/>
  <c r="C16" i="12" l="1"/>
  <c r="C24" i="12" s="1"/>
  <c r="I14" i="12"/>
  <c r="C17" i="12"/>
  <c r="C18" i="12" s="1"/>
  <c r="E17" i="12"/>
  <c r="E18" i="12" s="1"/>
  <c r="F17" i="12"/>
  <c r="F18" i="12" s="1"/>
  <c r="G17" i="12"/>
  <c r="G18" i="12" s="1"/>
  <c r="P8" i="12"/>
  <c r="M8" i="12"/>
  <c r="N8" i="12"/>
  <c r="O8" i="12"/>
  <c r="I9" i="12"/>
  <c r="K8" i="12"/>
  <c r="I8" i="12"/>
  <c r="I10" i="12"/>
  <c r="G12" i="12"/>
  <c r="I12" i="12" s="1"/>
  <c r="D17" i="12"/>
  <c r="D18" i="12" s="1"/>
  <c r="H17" i="12"/>
  <c r="H18" i="12" s="1"/>
  <c r="I11" i="12"/>
  <c r="D16" i="12"/>
  <c r="L8" i="12"/>
  <c r="I16" i="12" l="1"/>
  <c r="Q8" i="12"/>
  <c r="I17" i="12"/>
  <c r="I18" i="12" s="1"/>
  <c r="G4" i="7" l="1"/>
  <c r="G5" i="7"/>
  <c r="G6" i="7"/>
  <c r="G7" i="7"/>
  <c r="G8" i="7"/>
  <c r="G9" i="7"/>
  <c r="G10" i="7"/>
  <c r="G11" i="7"/>
  <c r="G12" i="7"/>
  <c r="G13" i="7"/>
  <c r="G14" i="7"/>
  <c r="G3" i="7"/>
  <c r="D4" i="7"/>
  <c r="D5" i="7"/>
  <c r="D6" i="7"/>
  <c r="D7" i="7"/>
  <c r="D8" i="7"/>
  <c r="D9" i="7"/>
  <c r="D10" i="7"/>
  <c r="D11" i="7"/>
  <c r="D12" i="7"/>
  <c r="D13" i="7"/>
  <c r="D14" i="7"/>
  <c r="D3" i="7"/>
  <c r="D15" i="7" l="1"/>
  <c r="G15" i="7"/>
  <c r="C4" i="7" l="1"/>
  <c r="C5" i="7"/>
  <c r="C6" i="7"/>
  <c r="C7" i="7"/>
  <c r="C8" i="7"/>
  <c r="C9" i="7"/>
  <c r="C10" i="7"/>
  <c r="C11" i="7"/>
  <c r="C12" i="7"/>
  <c r="C13" i="7"/>
  <c r="C14" i="7"/>
  <c r="C3" i="7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F13" i="7"/>
  <c r="E14" i="7"/>
  <c r="F14" i="7" s="1"/>
  <c r="E3" i="7"/>
  <c r="F3" i="7" s="1"/>
  <c r="E15" i="7" l="1"/>
  <c r="E16" i="7" s="1"/>
  <c r="C15" i="7"/>
  <c r="G16" i="7" s="1"/>
  <c r="B7" i="7" l="1"/>
  <c r="B8" i="7"/>
  <c r="B9" i="7"/>
  <c r="B10" i="7"/>
  <c r="B11" i="7"/>
  <c r="B12" i="7"/>
  <c r="B13" i="7"/>
  <c r="B14" i="7"/>
  <c r="B3" i="7"/>
  <c r="B4" i="7"/>
  <c r="B5" i="7"/>
  <c r="B6" i="7"/>
  <c r="F15" i="7" l="1"/>
  <c r="F16" i="7" s="1"/>
  <c r="B15" i="7"/>
  <c r="A84" i="16" l="1"/>
  <c r="A85" i="16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60" i="16"/>
  <c r="A61" i="16"/>
  <c r="A62" i="16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131" i="16"/>
  <c r="A132" i="16"/>
  <c r="A133" i="16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6" i="16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5" i="16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</calcChain>
</file>

<file path=xl/sharedStrings.xml><?xml version="1.0" encoding="utf-8"?>
<sst xmlns="http://schemas.openxmlformats.org/spreadsheetml/2006/main" count="6351" uniqueCount="2839">
  <si>
    <t>TCET</t>
  </si>
  <si>
    <t xml:space="preserve">Sr.                      No. </t>
  </si>
  <si>
    <t>BRANCH           /DIV</t>
  </si>
  <si>
    <t>NAME OF THE STUDENT</t>
  </si>
  <si>
    <t xml:space="preserve">                               CONTACT DETAILS</t>
  </si>
  <si>
    <t>Date of Updation</t>
  </si>
  <si>
    <t>Remark</t>
  </si>
  <si>
    <t>Mobile No</t>
  </si>
  <si>
    <t>E-MAIL ID</t>
  </si>
  <si>
    <t>CIVIL-A</t>
  </si>
  <si>
    <t>CIVIL-B</t>
  </si>
  <si>
    <t>COMP-A</t>
  </si>
  <si>
    <t>COMP-B</t>
  </si>
  <si>
    <t>ELEX</t>
  </si>
  <si>
    <t>E&amp;TC-A</t>
  </si>
  <si>
    <t>E&amp;TC-B</t>
  </si>
  <si>
    <t>IT-A</t>
  </si>
  <si>
    <t>IT-B</t>
  </si>
  <si>
    <t>MECH-A</t>
  </si>
  <si>
    <t>MECH-B</t>
  </si>
  <si>
    <t>Principal</t>
  </si>
  <si>
    <t>Consent</t>
  </si>
  <si>
    <t>Enrolment No.With T&amp;P</t>
  </si>
  <si>
    <t>Name of the Employer</t>
  </si>
  <si>
    <t xml:space="preserve">Appointment Ref No. </t>
  </si>
  <si>
    <t>Total</t>
  </si>
  <si>
    <t>Final Category</t>
  </si>
  <si>
    <t xml:space="preserve">Preparedness </t>
  </si>
  <si>
    <t>Offer Received</t>
  </si>
  <si>
    <t>Date of Joining</t>
  </si>
  <si>
    <t>Joining Organization Name &amp; Location</t>
  </si>
  <si>
    <t>(Dr. Zahir Aalam)</t>
  </si>
  <si>
    <t>(Dr B. K. Mishra)</t>
  </si>
  <si>
    <t>Vice -Principal</t>
  </si>
  <si>
    <t>Date:</t>
  </si>
  <si>
    <t>Rajesh Singh, jr.Clerk-TCET</t>
  </si>
  <si>
    <t>If not Completed as per due date ( Reason)</t>
  </si>
  <si>
    <t>Branch</t>
  </si>
  <si>
    <t>2023 Batch</t>
  </si>
  <si>
    <t>AGHAV SUDARSHAN PRAVIN CHHAYA</t>
  </si>
  <si>
    <t>PADWAL RAHUL CHANDRASHEKHAR SNEHA</t>
  </si>
  <si>
    <t>ALI SHAHID MOHD.ALI AMINA BANO</t>
  </si>
  <si>
    <t>BARI YUVRAJ RAJENDRA PRIYA</t>
  </si>
  <si>
    <t>BHADANE PRIYANKA MADHAVRAO SANGITA</t>
  </si>
  <si>
    <t>BHAVSAR TANAY KANHAIYALAL ARCHANA</t>
  </si>
  <si>
    <t>BIND SHIVKUMAR SHYAMLAL PYARI</t>
  </si>
  <si>
    <t>CARVALHO LEANDER LANCELOT VIJAYA</t>
  </si>
  <si>
    <t>CHANDA PRADYUM RAMDHAN REKHA</t>
  </si>
  <si>
    <t>DUBEY YASH ANIL SARIKA</t>
  </si>
  <si>
    <t>DEORA VIRENDRA PRATAP CHHELSINGH SURAJ KUNWAR</t>
  </si>
  <si>
    <t>DESAI PRANIT CHANDRASHEKHAR ANJALIU</t>
  </si>
  <si>
    <t>DHUMAL GANDHAR VILAS VAISHALI</t>
  </si>
  <si>
    <t>DUBEY LAVKUSH PARAS NATH MADHURI</t>
  </si>
  <si>
    <t>GADAKH SHUBHAM RAOSAHEB SHEELA</t>
  </si>
  <si>
    <t>GHADIGAONKAR SHAMSUNDAR ARUN ANJANI</t>
  </si>
  <si>
    <t>GHANATE SHUBHAM PARSHURAM ARUNA</t>
  </si>
  <si>
    <t>GUPTA DEVENDRA AMAR NATH SHANTI</t>
  </si>
  <si>
    <t>HORE DEEPTANSHU DEBASHISH ARCHANA</t>
  </si>
  <si>
    <t>JADWANI SIDDHANT RAJESH DEEPA</t>
  </si>
  <si>
    <t>JAIN JEET PANKAJ PRAGNA</t>
  </si>
  <si>
    <t>JAIN PRATIK VINOD RADHA</t>
  </si>
  <si>
    <t>JAISWAL SHIVAM SALIKRAM REKHA</t>
  </si>
  <si>
    <t>JITEKAR MAYANK BHOLENATH RANJANA</t>
  </si>
  <si>
    <t>KADAM SHIVAM SATISH SHRADDHA</t>
  </si>
  <si>
    <t>KALE VISHAL SONAJI MANISHA</t>
  </si>
  <si>
    <t>KAMANI YASH MANSUKHBHAI SUNITABEN</t>
  </si>
  <si>
    <t>KAMBLI NISHANT VIVEK SEEMA</t>
  </si>
  <si>
    <t>KHARAT NIKHIL RAJU SUNITA</t>
  </si>
  <si>
    <t>KUMAWAT HARSH BHAWARLAL SARITA</t>
  </si>
  <si>
    <t>KUMBHAR KISHAN SHARADCHANDRA LAXMI</t>
  </si>
  <si>
    <t>LOHANA BHAGWAT SUNIL SWATI</t>
  </si>
  <si>
    <t>MAHAJAN KUNAL SAMADHAN TRUPTA</t>
  </si>
  <si>
    <t>MAHAJAN RAGINI RAMDAS MANISHA</t>
  </si>
  <si>
    <t>MAHATO ATISH KUMAR VINOD RUNNIDEVI</t>
  </si>
  <si>
    <t>MEHTA BHAVIK ANAND DIPALI</t>
  </si>
  <si>
    <t>MEHTA HARSHIL DIVYESH AMITA</t>
  </si>
  <si>
    <t>MISAL OMKAR GAJANAN VARSHA</t>
  </si>
  <si>
    <t>GAUTAM VASUDEV SHIVADUTTA ARADHANA</t>
  </si>
  <si>
    <t>GHONGADE AMIT PRASAD PUSHPA</t>
  </si>
  <si>
    <t>GONDHALKAR BHUMIKA SANDESH JAGRUTI</t>
  </si>
  <si>
    <t>MAYEKAR SHUBHAM VALLABH VAIBHAVI</t>
  </si>
  <si>
    <t>OJHA SHIVAM RAJKUMAR SHASHI</t>
  </si>
  <si>
    <t>KORE VAISHNAVI GANESH GAYTRI</t>
  </si>
  <si>
    <t>SINGH ABHISHEK SANTOSH PINKY</t>
  </si>
  <si>
    <t>ADHUKOL SAI BASAPPA YALAMMA</t>
  </si>
  <si>
    <t>CHAUBE RISHI BRAHMADEO LALITA</t>
  </si>
  <si>
    <t>CHAVAN SUMIT DILIP DARSHANA</t>
  </si>
  <si>
    <t>CHHEDA KUSH PRAHLAD VAISHALI</t>
  </si>
  <si>
    <t>CHOUDHARY BHAVESH JAMARAM SAMADA</t>
  </si>
  <si>
    <t>CHOUDHARY DINESHKUMAR MAKANARAM</t>
  </si>
  <si>
    <t>DUBEY ASHISH KUMAR MAHENDRA KUMAR ANITA</t>
  </si>
  <si>
    <t>GAWAS PRANAV SANJAY SMITA</t>
  </si>
  <si>
    <t>GUPTA NISHANT MANOJ RITA</t>
  </si>
  <si>
    <t>GUPTA SATYANARAYAN HARIRAM</t>
  </si>
  <si>
    <t>JAIN DAKSH ROSHAN MANISHA</t>
  </si>
  <si>
    <t>JAIN VINIT UTTAMCHAND SOHINI</t>
  </si>
  <si>
    <t>KAMBLE HRITIK JAGANNATH BABYNANDA</t>
  </si>
  <si>
    <t>KASLIWAL SAMAY SACHIN</t>
  </si>
  <si>
    <t>LIMMAVAT MUKESH INDREKUMAR</t>
  </si>
  <si>
    <t>MADHANI DHRUV VINOD VINITA</t>
  </si>
  <si>
    <t>MAURYA AAKASH SHAILESH</t>
  </si>
  <si>
    <t>MEHTA AKSHAT PRAFUL MAYA</t>
  </si>
  <si>
    <t>BARI DIVYANG RAJENDRA SULOCHANA</t>
  </si>
  <si>
    <t>CHOPDE SWAPNIL MUKUND SANGITA</t>
  </si>
  <si>
    <t>GOKHALE AKSHAY JAYANT ANJALI</t>
  </si>
  <si>
    <t>HITESHKUMAR JETARAM AMBA</t>
  </si>
  <si>
    <t>JADHAV RADHIKA DEEPAK PARIMALA</t>
  </si>
  <si>
    <t>JAIN JAI NAVIN GUNWANTI</t>
  </si>
  <si>
    <t>JAIN VATSAL ANAND MANISHA</t>
  </si>
  <si>
    <t>KEKAN SHIVAM BALU ANITA</t>
  </si>
  <si>
    <t>PANCHAL VAIBHAVI ANIL AKSHAYA</t>
  </si>
  <si>
    <t>SALUNKHE SUSHANT SURYAKANT REKHA</t>
  </si>
  <si>
    <t>KUMAR RAKESH DES RAJ LEELO DEVI</t>
  </si>
  <si>
    <t>SHETTY HRIDAY SATISH VIDYA</t>
  </si>
  <si>
    <t>JAISWAL ABHISHEK UMESHCHAND KUSUMDEVI</t>
  </si>
  <si>
    <t>SOLANKI JAY PRADEEP REKHA</t>
  </si>
  <si>
    <t>MUTATKAR ADITI RATNAKAR CHHAYA</t>
  </si>
  <si>
    <t>NAMDHARANI VISHAKHA MANISH  MAMTA</t>
  </si>
  <si>
    <t>PATEL KEVAL ARVIND HEMLATA</t>
  </si>
  <si>
    <t>VYAWHARE AJAY NAMDEO PARVATI</t>
  </si>
  <si>
    <t>PATIL KUNAL DEVIDAS SAGITA</t>
  </si>
  <si>
    <t>THAKUR NISHANT VISHWAS VINITA</t>
  </si>
  <si>
    <t>PRAJAPATI DINESH BHAVARLALJI NIRUPA</t>
  </si>
  <si>
    <t>RATHOD JANHAVI PRAKASH ANJALI</t>
  </si>
  <si>
    <t>RATHOD ROHIT VIKAS ANITA</t>
  </si>
  <si>
    <t>RATHOD SHREYAS DINESHBHAI KESHUBEN</t>
  </si>
  <si>
    <t>RATHOD SURESH LAHU GANAJAI</t>
  </si>
  <si>
    <t>RAWAT RASHMI GIRISH DEEPA</t>
  </si>
  <si>
    <t>SAINI NARESH BHAGWANRAM MEERA</t>
  </si>
  <si>
    <t>SAWAKHANDE HARSHAD HEMANT MANISHA</t>
  </si>
  <si>
    <t>TARE PRANAY PRAMOD POONAM</t>
  </si>
  <si>
    <t>SHAH DHRUMAN VICKY CHHAYA</t>
  </si>
  <si>
    <t>SHAH MANAV DIVYESH TEJAL</t>
  </si>
  <si>
    <t>SHAIKH MAEED ABID ZAREENA</t>
  </si>
  <si>
    <t>SHAIKH ROSHANEYA MANSOOR REHANABEGUM</t>
  </si>
  <si>
    <t>SHARMA JATIN SUNILKUMAR NEETA</t>
  </si>
  <si>
    <t>SHARMA NISHANT NARENDRA YOGITA</t>
  </si>
  <si>
    <t>SHARMA ROSHAN DWARAKADAS ANJALI</t>
  </si>
  <si>
    <t>SHARMA SHIVANSH SHAILESH BABITA</t>
  </si>
  <si>
    <t>BAJORIA SHRUTI VISHNU ANJU</t>
  </si>
  <si>
    <t>SINGH MANISH RAMUJAGIR SADHANA</t>
  </si>
  <si>
    <t>SINGH SAURAV JAYPRAKASH KANAKLATA</t>
  </si>
  <si>
    <t>SINGH SUMEET SATYAJEET SUNITA</t>
  </si>
  <si>
    <t>SINGH VANSH GOPAL RAM NARAYAN SUSHMA</t>
  </si>
  <si>
    <t>THAKUR TANISHQ DHIRAJ SEEMA</t>
  </si>
  <si>
    <t>TIWARI ANSH RAJESH PRASHANSA</t>
  </si>
  <si>
    <t>VAGHELA AAYUSH SHAILESH PARUL</t>
  </si>
  <si>
    <t>VAISH SURYAVARDHAN RAMKRISHNA SANGITA</t>
  </si>
  <si>
    <t>VARDAM NIMISH ANANT NUTAN</t>
  </si>
  <si>
    <t>MONDAL SOUMJIT PINTU MANDIRA</t>
  </si>
  <si>
    <t>VERMA NISHANT JITENDRA SUNITA</t>
  </si>
  <si>
    <t>VISHWAKARMA RITESH RAM ASARE KANTIDEVI</t>
  </si>
  <si>
    <t>WALKE DEEPAK YASHWANT VANUE</t>
  </si>
  <si>
    <t>ZORE OMKAR SHASHIKANT SARIKA</t>
  </si>
  <si>
    <t>CHUDASAMA NIKIT UMESH KUSUM</t>
  </si>
  <si>
    <t>SALUNKE ARYAN LALIT MANISHA</t>
  </si>
  <si>
    <t>TELANG RUGVED MAHESH RUJUTA</t>
  </si>
  <si>
    <t>TAMORE HRUTUJA JITENDRA JIDNYESHA</t>
  </si>
  <si>
    <t>SURVE HERAMB HARSHAD GAURI</t>
  </si>
  <si>
    <t>KHARATMOL SUNNY NAMDEV SHARADA</t>
  </si>
  <si>
    <t>MORAJKAR KAJAL SANJAY  HEMANGI</t>
  </si>
  <si>
    <t>MORE CHAITANYA SANTOSH SURBHI</t>
  </si>
  <si>
    <t>GAVIT PRANEETA NEHRU MALINI</t>
  </si>
  <si>
    <t>PATIL NIKHIL SANDIP SUVARNA</t>
  </si>
  <si>
    <t>PAWAR PRAJWAL BHIMRAO SUJATA</t>
  </si>
  <si>
    <t>PUROHIT PRIYANKA AJAYRAJ SHARDA</t>
  </si>
  <si>
    <t>SAWANT SANIKA SHIVAJI SHILPA</t>
  </si>
  <si>
    <t>SHAH AYUSH SAMIT MITTAL</t>
  </si>
  <si>
    <t>SHAH NAMAN SANJEEV GEETA</t>
  </si>
  <si>
    <t>SHAH SMEET VIPUL JYOTSNA</t>
  </si>
  <si>
    <t>SINGH ADITYA MANOJ MANIMALA</t>
  </si>
  <si>
    <t>SINGH VAIBHAV SATISH ABHA</t>
  </si>
  <si>
    <t>SUTHAR JASROOP BHAGWANARAM SUTHAR</t>
  </si>
  <si>
    <t>THAKUR ROSHAN SHRAVAN</t>
  </si>
  <si>
    <t>TIWARI ABHISHEK RAJESH KUMAR</t>
  </si>
  <si>
    <t>USADADIYA PRIYANK PRAKASH RASILA</t>
  </si>
  <si>
    <t>VAGHANI PREET SANJAY MEENAL</t>
  </si>
  <si>
    <t>VARDAM SOHAM DIGAMBER SMITA</t>
  </si>
  <si>
    <t xml:space="preserve">KHAN SAJID KALIM REHANA </t>
  </si>
  <si>
    <t>MANJARE SUSHANT DILIP JAYA</t>
  </si>
  <si>
    <t>NAIK RICHA RAVINDRA RASHMI</t>
  </si>
  <si>
    <t>PRAJAPATI ALOK SHIVPRASAD ANITADEVI</t>
  </si>
  <si>
    <t>RANAVARE MOKSHI HEMANT SANGEETA</t>
  </si>
  <si>
    <t>RAYKAR VAISHNAVI BALASAHEB SAVITA</t>
  </si>
  <si>
    <t>SACHAPARA JAY SURESH SONAL</t>
  </si>
  <si>
    <t>Tiwari Adityanarayan Arunkumar</t>
  </si>
  <si>
    <t>Vanmali Omkar Vishal</t>
  </si>
  <si>
    <t>VERMA UTKARSH RAJESH UJWALA</t>
  </si>
  <si>
    <t>SHAIKH SHAHZAIB SHAKEEL AFROZ</t>
  </si>
  <si>
    <t>SINGH RITIK SANTOSH VIBHA</t>
  </si>
  <si>
    <t>AGARWAL NIPUN NAVIN ANJU</t>
  </si>
  <si>
    <t>MENON GAYATRI SATISH NISHA</t>
  </si>
  <si>
    <t>AGARWAL PARTH LALIT SHUCHI</t>
  </si>
  <si>
    <t>AGRAWAL JASH SANJAY MAYURI</t>
  </si>
  <si>
    <t xml:space="preserve">AAZMI AHMED FARAZ NOORUL TARANNUM </t>
  </si>
  <si>
    <t>CHAURASIA ABHAY ANIL ANITA</t>
  </si>
  <si>
    <t>AJUGIA AMAN HARSHAD JAGRUTI</t>
  </si>
  <si>
    <t>AILAWADI DAKSH SAMEER GEETANJALI</t>
  </si>
  <si>
    <t>SHAH AKSHAT GIRISH JIGNA</t>
  </si>
  <si>
    <t>BAGAL PRATHAMESH SANJAY RAKSHA</t>
  </si>
  <si>
    <t>SINGH ANUP RAJESH SABAY</t>
  </si>
  <si>
    <t>ACHARYA YASH NAGESH MANGALA</t>
  </si>
  <si>
    <t>AGARWAL PALAK SUNIL PUSHPA</t>
  </si>
  <si>
    <t>AHUJA AYUSH SUBHASH CHAND SONIA</t>
  </si>
  <si>
    <t>BHATT KUNAL MAHESH NEELAM</t>
  </si>
  <si>
    <t>BHOJ KHUSHI GOKUL URMILA</t>
  </si>
  <si>
    <t>ANSARI MOHD MOAZZAM ALI MOHD SHAHID GAUHAR</t>
  </si>
  <si>
    <t>BARANWAL NAMAN BHARAT SHWETA</t>
  </si>
  <si>
    <t>BHAGAT AJAYKUMAR DINESH RANGILA</t>
  </si>
  <si>
    <t>BHAGAT ANSHU SHYAMBIHARI PUSHPA</t>
  </si>
  <si>
    <t>BHAGAT CHIRAG MAHADEV MANSI</t>
  </si>
  <si>
    <t>BORKAR TEJAS VIDYADHAR VANITA</t>
  </si>
  <si>
    <t>CHOKSI KULDEEP VISHAL RAJUL</t>
  </si>
  <si>
    <t>CHOPDA RISHABH AKASH PREETI</t>
  </si>
  <si>
    <t>CHAUBEY AARYAN ANILKUMAR SAVITA</t>
  </si>
  <si>
    <t>CHAUBEY AKASH INDRASEN REENU</t>
  </si>
  <si>
    <t>CHAUDHARY ANAND RAJNATH GEETADEVI</t>
  </si>
  <si>
    <t>CHAUHAN JAIDEEPSINGH JALAMSINGH INDRADEVI</t>
  </si>
  <si>
    <t>DALVI ROHAN RAJENDRA RITU</t>
  </si>
  <si>
    <t>CHAURASIA GAUTAM SURESH USHA</t>
  </si>
  <si>
    <t>DANI AAYUSH UMESH BEENA</t>
  </si>
  <si>
    <t xml:space="preserve">CHOUDHARY DIMPLE AJAY PINKI </t>
  </si>
  <si>
    <t>CHOUDHARY DINESHKUMAR GANESHRAM MOHINI</t>
  </si>
  <si>
    <t>DHERE DAKSHAL BABA JYOTSNA</t>
  </si>
  <si>
    <t>DAGA HARSHIT DHANPAT MUDITA</t>
  </si>
  <si>
    <t>DALVI ROHAN JAYAWANT JANHAVI</t>
  </si>
  <si>
    <t>DAMANIA SHREYASH MANOJ POOJA</t>
  </si>
  <si>
    <t>DESAI ARJAV KANTILAL VASANTI</t>
  </si>
  <si>
    <t>DUBEY SHRUTI UDAYPRAKASH MAMATA</t>
  </si>
  <si>
    <t>DEVADIGA ADARSHA RAJU KUSUMA</t>
  </si>
  <si>
    <t>DIXIT AMITABH AMRESH POOJA</t>
  </si>
  <si>
    <t>DOSHI HITANSH KALPESH SEJAL</t>
  </si>
  <si>
    <t>DUBEY ADITYA SHIVKUMAR SHOBHA</t>
  </si>
  <si>
    <t>GANGWAL VRUSHTI BHAVESH KIRAN</t>
  </si>
  <si>
    <t>GOENKA ANUJ ASHOK ARCHANA</t>
  </si>
  <si>
    <t>DUBEY SHIVAM PRAVIN SUMAN</t>
  </si>
  <si>
    <t>DUBEY SUMEET PREMSHANKAR RITA</t>
  </si>
  <si>
    <t>DUBEY VIKASKUMAR RAJESHKUMAR REKHA</t>
  </si>
  <si>
    <t>DWIVEDI PRASHANT JITENDRA SUSHMA</t>
  </si>
  <si>
    <t>GAIKWAD ARYAN RAMESH NEETA</t>
  </si>
  <si>
    <t>GOND VIKAS RAJESH SUMAN</t>
  </si>
  <si>
    <t>GUPTA RANJAN CHHOTELAL DHARAMSHELA</t>
  </si>
  <si>
    <t>GUPTA AAKASH ASHOKKUMAR KUSUM</t>
  </si>
  <si>
    <t>GUPTA AMITHESH SURESH MAHITHA</t>
  </si>
  <si>
    <t>GUPTA AMRITA GYANDAS MAYA</t>
  </si>
  <si>
    <t>HUSSAIN FARAZ ARSHAD MAHRUKH</t>
  </si>
  <si>
    <t>GUPTA BHAVIKA ATUL GEETA</t>
  </si>
  <si>
    <t>GUPTA HITESH SANJAY MANJUDEVI</t>
  </si>
  <si>
    <t>GUPTA RAVI KUMAR DHARMRAJ JANKIDEVI</t>
  </si>
  <si>
    <t>GUPTA SUYOG SUNIL PRATIMA</t>
  </si>
  <si>
    <t>JAIN AMAN RAKESH DEEPIKA</t>
  </si>
  <si>
    <t>JAIN HANIK GIRISH DIMPLE</t>
  </si>
  <si>
    <t>GUPTA YASH RAVIKANT VANDANA</t>
  </si>
  <si>
    <t>JADHAV SHREYAS SUNIL SUCHITA</t>
  </si>
  <si>
    <t>JADHAV SHRUTI DEEPAK ARUNA</t>
  </si>
  <si>
    <t>KHAN AAYAN SHAHNAWAZ SEEMA</t>
  </si>
  <si>
    <t>JADON SHAILJA LOKENDRA SANDHYA</t>
  </si>
  <si>
    <t xml:space="preserve">KITAWAT RISHI JAYANTILAL  </t>
  </si>
  <si>
    <t>ALMEIDA WILFRED RAJIN</t>
  </si>
  <si>
    <t>DEVALIA DISHA MANOJ ANITA</t>
  </si>
  <si>
    <t>JADON SHANTANU SHYAM PRATAP SINGH APRAJITA</t>
  </si>
  <si>
    <t>JAISWAL PRAJWAL MANISH BHAWNA</t>
  </si>
  <si>
    <t>JAISWAR ROHIT SURESH REKHA</t>
  </si>
  <si>
    <t>JAIN MIHIR GAUTAM POOJA</t>
  </si>
  <si>
    <t>AHMEDI NAZIFA MUKHTARHUSSAIN</t>
  </si>
  <si>
    <t>JAIN DIPESH MUKESH INDIRA</t>
  </si>
  <si>
    <t>KHAN UMAIR JAMIL AHMED RAZIA</t>
  </si>
  <si>
    <t>JAIN PALAK RANJIT PRIYANKA</t>
  </si>
  <si>
    <t>JAJU SAHIL SURESH SANGITA</t>
  </si>
  <si>
    <t>JETHWA JAYDEEP HARIKRISHNA MEENA</t>
  </si>
  <si>
    <t>JHA AMIYA KISHOR BABYRANI</t>
  </si>
  <si>
    <t>JHA DHIRAJ AJAY NEELAM</t>
  </si>
  <si>
    <t>KABRA PALAK VINOD NAINA</t>
  </si>
  <si>
    <t>JHA NARAYAN KUMAR PRAMOD RENU</t>
  </si>
  <si>
    <t>JHA RAHUL SANJAY SANGITA</t>
  </si>
  <si>
    <t>KATYAL TANISHA RAJIV DEEPI</t>
  </si>
  <si>
    <t>KAUSHIK SHRINJAY SANJAY AROONA</t>
  </si>
  <si>
    <t>KAWLI ARYAN PRASHANT DEEPALI</t>
  </si>
  <si>
    <t>JHA VINAYAK PANKAJ ROSHAN</t>
  </si>
  <si>
    <t>JHA YASHRAJ DAYANAND MANJU</t>
  </si>
  <si>
    <t>JOSHI HRISHIKESH AJIT TAPASYA</t>
  </si>
  <si>
    <t>KAKADE SHREYA AVINASH SARIKA</t>
  </si>
  <si>
    <t>KOTHARI DEEP SHREYAS NUTAN</t>
  </si>
  <si>
    <t>KAMATH APEKSHA VIDYADHAR ANURADHA</t>
  </si>
  <si>
    <t>KENIEL HARSH VISHAL GEETA</t>
  </si>
  <si>
    <t>KULKARNI ATHARVA MILIND SHOBHA</t>
  </si>
  <si>
    <t>KULKARNI ISHITA MANISH ARCHANA</t>
  </si>
  <si>
    <t>KUMAWAT NILESH RAMNIWAS ANITADEVI</t>
  </si>
  <si>
    <t>KHAN MOHAMMED AAMIR BILAL AHMAD FATIMA</t>
  </si>
  <si>
    <t>MANDAVIA JENIL JAMNADAS SUDHA</t>
  </si>
  <si>
    <t>KHAN YUMNA ABDULHAI ABIDA</t>
  </si>
  <si>
    <t>KHANDELWAL PRERAK PRAMOD SHOBHA</t>
  </si>
  <si>
    <t>MAURYA AKASH ANILKUMAR SUSHMA</t>
  </si>
  <si>
    <t>MEHRA NIRANJAN RAMSWAROOP SAVITA</t>
  </si>
  <si>
    <t>KOTHARI MANUSHI HIMANSHU JIGNA</t>
  </si>
  <si>
    <t>MEHTA HET MAYUR SONIYA</t>
  </si>
  <si>
    <t>KOUNDER KARTIK RAJENDRA ALKA</t>
  </si>
  <si>
    <t>KUNWAR PAYAL GAURISHANKAR BABY</t>
  </si>
  <si>
    <t>MISHRA HARSH RAJKUMAR ASHA</t>
  </si>
  <si>
    <t>MANE SIDDHESH SURESH SWATI</t>
  </si>
  <si>
    <t>MODI KARAN JITENDRA SEEMA</t>
  </si>
  <si>
    <t>NIKAM GANESH BABAN LATA</t>
  </si>
  <si>
    <t>MARKETKAR SIDDHESH SWANAND PRITI</t>
  </si>
  <si>
    <t>MEHTA ANAYA LALIT DEEPIKA</t>
  </si>
  <si>
    <t>GHARAT MIHIR MOHAN  NEHA</t>
  </si>
  <si>
    <t>MISHRA ABHISHEK VINOD REETA</t>
  </si>
  <si>
    <t>MISHRA SUSHMA BIRENDRA MEERA</t>
  </si>
  <si>
    <t>PANDEY VISHAL SAHABDEEN GEETA</t>
  </si>
  <si>
    <t>PANNU GURLEEN KAUR MANJIT YASHPALKAUR</t>
  </si>
  <si>
    <t>PARANJAPE SAHIL SANTOSH SAKSHI</t>
  </si>
  <si>
    <t>PACHARE SAGAR GANESH PRABHA</t>
  </si>
  <si>
    <t>PARKAR SALONI SUSHIL SAKSHI</t>
  </si>
  <si>
    <t>PATEL DWIJ ALPESHKUMAR JIGNASHA</t>
  </si>
  <si>
    <t>PANDEY AAKASH SHYAMJI SEEMA</t>
  </si>
  <si>
    <t>PIMPLE AARYAN DHIRESH DEEPA</t>
  </si>
  <si>
    <t>PRABHJOT RAJINDER MANJEET KOUR</t>
  </si>
  <si>
    <t>PANDEY DEEPAK SUBHASHCHANDRA KUSUM</t>
  </si>
  <si>
    <t>PANDEY HRITHIK RAMESH SUNITA</t>
  </si>
  <si>
    <t>PUNATAR DEVANG SATYEN PREETI</t>
  </si>
  <si>
    <t>PANDEY SUMIT AKHILESH GAYATRI</t>
  </si>
  <si>
    <t>PARDESHI ROHAN RAJESH MADHU</t>
  </si>
  <si>
    <t>RAMANDEEP SINGH GURUDEV SINGH JASVIR KAUR</t>
  </si>
  <si>
    <t>SHANKARWAR TANUJ VISHVAS MANISHA</t>
  </si>
  <si>
    <t>THORAT SIDDHARTH SHEKHAR SAVITA</t>
  </si>
  <si>
    <t>PATIL NINAD PRADEEP CHARUSHEELA</t>
  </si>
  <si>
    <t>PRAJAPATI RAHUL RAMBACHAN GAYATRI</t>
  </si>
  <si>
    <t>PRASAD RAVIRANJAN RAMCHANDRA RANJURANI</t>
  </si>
  <si>
    <t>QURAISHI AYNAAN UNAEZ SAMIRAN</t>
  </si>
  <si>
    <t>RAJE MEHAL YOGENDRA VAISHALI</t>
  </si>
  <si>
    <t>DIXIT SHIVAM RAJENDRAKUMAR</t>
  </si>
  <si>
    <t>MISRA SIDDHARTH ANILKUMAR</t>
  </si>
  <si>
    <t>PANDEY ANKUR RAMANAND POONAM</t>
  </si>
  <si>
    <t xml:space="preserve">PANDEY ROHIT SATYENDRA </t>
  </si>
  <si>
    <t>PRAJAPATI PARINITA RADHESHYAM</t>
  </si>
  <si>
    <t>SAVE ESHAN KIRAN NETRA</t>
  </si>
  <si>
    <t>SHAH SAMKIT ABHAY NEELA</t>
  </si>
  <si>
    <t>SHARMA ASHWIN AJAY ASHA</t>
  </si>
  <si>
    <t>SAKPAL YASH NAGESH PRATIKSHA</t>
  </si>
  <si>
    <t>SHARMA SUMIT JATINDER MEENAKSHI</t>
  </si>
  <si>
    <t>SHARMA YASH AJAY POOJA</t>
  </si>
  <si>
    <t>SHETTY AMAN YOGESH DAYAKSHINI</t>
  </si>
  <si>
    <t>SHETTY ANANYA MAHESH PURNIMA</t>
  </si>
  <si>
    <t>SHETTY NISHANK PRAKASH</t>
  </si>
  <si>
    <t>SHETTY OMKAR UDAYA MOHINI</t>
  </si>
  <si>
    <t>SHUKLA RISHABH VINOD SAVITA</t>
  </si>
  <si>
    <t>DUBEY YASH CHANDRAMANI ASHA</t>
  </si>
  <si>
    <t>SIKHWAL MANONEET MAHESH SUNITA</t>
  </si>
  <si>
    <t>RANA GAURAV MANSINGH SAROJINI</t>
  </si>
  <si>
    <t>RASAL SONALI ARUN ANURADHA</t>
  </si>
  <si>
    <t>RIT ARPANA ASHOK JHARNA</t>
  </si>
  <si>
    <t>SHARMA AYUSH BANKAT KALAVATI</t>
  </si>
  <si>
    <t>SHUKLA SATYAM SUNIL MANJU</t>
  </si>
  <si>
    <t>SINGH DEEPAK RAMESHCHAND ARCHANA</t>
  </si>
  <si>
    <t>SINGH KARAN DHARMENDRA SHIKHA</t>
  </si>
  <si>
    <t>SINGH PRANJAL ANIL SANJU</t>
  </si>
  <si>
    <t>SINGH SARANSH KAMLESH ANJANA</t>
  </si>
  <si>
    <t>SINGH ABHISHEK KUMAR OMPRAKASH KIRAN</t>
  </si>
  <si>
    <t>SINGH ADARSH ALOK SUDHA</t>
  </si>
  <si>
    <t>SINGH AMAN RAJESHPRATAP RENU</t>
  </si>
  <si>
    <t>SINGH ANKUSH ARUN SUNITA</t>
  </si>
  <si>
    <t>SINGH BHASKAR SANJAY MADHURI</t>
  </si>
  <si>
    <t>SRINIVASAN HARISH KRISHNAN SRINIVASAN VIJAYALAKSHMI</t>
  </si>
  <si>
    <t>SURANI KEVAL HASMUKH PINAL</t>
  </si>
  <si>
    <t xml:space="preserve">SYED AMAN MD NOORUDDIN RAZEENA </t>
  </si>
  <si>
    <t>SINGH SIDDHANT BRIJESH HEMLATA</t>
  </si>
  <si>
    <t>SINGH SUDHANSHU HARIPRASAD RITA</t>
  </si>
  <si>
    <t>SINGH SWASTIK JITENDRA POONAM</t>
  </si>
  <si>
    <t>SINGH VAIBHAV JITENDRA SAVITA</t>
  </si>
  <si>
    <t>SINHA AROMA SANJAY KIRTI</t>
  </si>
  <si>
    <t>TIWARI SANKALP MANOJKUMAR ANNU</t>
  </si>
  <si>
    <t>SYED DANISH ALI NAQVI PARVEEN QAZMI</t>
  </si>
  <si>
    <t>UMATIA  SAFA RAHIM  YASMIN</t>
  </si>
  <si>
    <t>TARIQUE AHMAD SABIR NIZAMUDDIN NASERA KHATOON</t>
  </si>
  <si>
    <t>VARMA ADITI GULABCHAND REKHA</t>
  </si>
  <si>
    <t>VARSHNEY TANISHA RAJEEV</t>
  </si>
  <si>
    <t>VISHWAKARMA AAKASH KRISHNA PHOOLMATI</t>
  </si>
  <si>
    <t>TIWARI BHIMSEN VIJAY SHUBHANGI</t>
  </si>
  <si>
    <t>TIWARI KHUSHI RAKESH REETA</t>
  </si>
  <si>
    <t>TIWARI RUPESH RAJESH RITA</t>
  </si>
  <si>
    <t>TODI PRIYAL PAWAN HEMLATA</t>
  </si>
  <si>
    <t>VALERA DHYEY CHETAN KALPANA</t>
  </si>
  <si>
    <t>WALNEKAR RAJ SITARAM VAIDEHI</t>
  </si>
  <si>
    <t>VISHWAKARMA AMIT ANIL SUSHMA</t>
  </si>
  <si>
    <t>VISHWAKARMA ANIKET NAGENDRA  PADMAVATI</t>
  </si>
  <si>
    <t>VISHWAKARMA MANISHKUMAR NANDKISHOR SAVITA</t>
  </si>
  <si>
    <t>YADAV MAYANAND MITHELESH ANDILA</t>
  </si>
  <si>
    <t>YADAV NEELAM PRAKASH MANORAMA</t>
  </si>
  <si>
    <t>YADAV NEERAJKUMAR RAM ASHARE LALDEI</t>
  </si>
  <si>
    <t>YADAV RAHUL CHANDRAPRAKASH MEENA</t>
  </si>
  <si>
    <t>YADAV SHUBHAM RAMJANAM SAVITA</t>
  </si>
  <si>
    <t>VISHWAKARMA PALLAVI DAYANAND GAYATRI</t>
  </si>
  <si>
    <t>YADAV VIPIN ADYASHANKAR KAMLADEVI</t>
  </si>
  <si>
    <t>PALIWAL ANANYA AKSHAY PRITI</t>
  </si>
  <si>
    <t>THAKUR MANIKANT KAMALKANT SITA DEVI</t>
  </si>
  <si>
    <t>VISHWAKARMA RIYA VIJAY KIRAN</t>
  </si>
  <si>
    <t>SINGH ANIKET PRAMOD  PRATIMA</t>
  </si>
  <si>
    <t>STEVE JOSEPH JULIE</t>
  </si>
  <si>
    <t>YADAV AAKASH SHASHIKANT MEETA</t>
  </si>
  <si>
    <t xml:space="preserve">YADAV ABHISHEK ANIL REETA </t>
  </si>
  <si>
    <t>YADAV ANKIT LAXMIKANT SHASHIKALA</t>
  </si>
  <si>
    <t>SHAH SHASWAT SANDEEP REENA</t>
  </si>
  <si>
    <t>ABIDI SAYED MOHAMMAD SAYED VAJEEH</t>
  </si>
  <si>
    <t>YADAV UJWAL PAVAN SARITADEVI</t>
  </si>
  <si>
    <t>SINGH HARSHPAL AMRITPAL</t>
  </si>
  <si>
    <t>VERMA PREETI JANARDAN ARCHANA</t>
  </si>
  <si>
    <t>SHARMA AMAY SANTOSHKUMAR CHANCHAL</t>
  </si>
  <si>
    <t>SHAIKH OSAMA RIZWAN HANIFA</t>
  </si>
  <si>
    <t>KHAN IRFAN RAMZANALI SITARA</t>
  </si>
  <si>
    <t>BHAGAT SHLOK MANISH MANISHA</t>
  </si>
  <si>
    <t>AHMAD SHARA YASMIN EHTESHAM HAMEEDA</t>
  </si>
  <si>
    <t>AHMED AQUIB MD ANSAR SHAISTA PERWEEN</t>
  </si>
  <si>
    <t>AMIN YASH VIVEK REKHA</t>
  </si>
  <si>
    <t>BHUNIA MAUSAM MANORANJAN MANORAMA</t>
  </si>
  <si>
    <t>ANTHIKAD MEGHANA RAJESH SANDHYA</t>
  </si>
  <si>
    <t>BANK SAGAR SRIKANTO ALPONA</t>
  </si>
  <si>
    <t>BHALERAO AMEYA MAHENDRA ANAGHA</t>
  </si>
  <si>
    <t>BHANDARE GAURANG NAVNIT NRUPA</t>
  </si>
  <si>
    <t>BHATT SHUBHAM JEEVAN SHANTI</t>
  </si>
  <si>
    <t>BISWAS RISHAV BIBHASH DEBJANI</t>
  </si>
  <si>
    <t>BURUNGALE AKHILESH RAVINDRA VANITA</t>
  </si>
  <si>
    <t>CHAUBE SHRUTI SUNIL MANJU</t>
  </si>
  <si>
    <t>CHIRMULE ADVAIT ASHUTOSH SEEMA</t>
  </si>
  <si>
    <t>DANGI RAVIKANT SATYADEV USHADEVI</t>
  </si>
  <si>
    <t>DANI HET PARESH BHAVINI</t>
  </si>
  <si>
    <t>CHAUDHARY SHEETAL SURESH USHADEVI</t>
  </si>
  <si>
    <t>DEHIYA HARNEET KAUR HOSHIYAR SINGH RAJBINDER KAUR</t>
  </si>
  <si>
    <t>CHAURASIYA VIVEK RAMPRAVESH SUSHILA</t>
  </si>
  <si>
    <t>CHAVAN SAKSHI PRAKASH JYOTSNA</t>
  </si>
  <si>
    <t>DUBEY ANKIT SHUBHNATH SHAIL</t>
  </si>
  <si>
    <t>DUBEY GYAN PRAKASH UDAY RAJ SHARDA DEVI</t>
  </si>
  <si>
    <t>CHAVAN SHWETA KISHOR NEELAM</t>
  </si>
  <si>
    <t>CHHANGANI SOHAN MUKESH SAVITRI</t>
  </si>
  <si>
    <t>GOSAIN ISHAN DHARMENDRA SARITA</t>
  </si>
  <si>
    <t>DAVE KWINAL PRASHANT JAYSHREE</t>
  </si>
  <si>
    <t>GUPTA PAVAN RAMESH REKHA</t>
  </si>
  <si>
    <t>GUPTA SHIVAM MATAPRASAD MAYA</t>
  </si>
  <si>
    <t>GUPTA SWATI RAMASHANKAR POONAMDEVI</t>
  </si>
  <si>
    <t>DESHMUKH SHRAVANI SUBHASH VANDANA</t>
  </si>
  <si>
    <t>HEGDE VIGHNESH SUBRAY ANURADHA</t>
  </si>
  <si>
    <t>DOSHI SWENI PARESH KRUPALI</t>
  </si>
  <si>
    <t>JAIN AASHVI ASHISHKUMAR SHILPA</t>
  </si>
  <si>
    <t>JAIN PRIYANSHU VIKAS SHEETAL</t>
  </si>
  <si>
    <t>JANA VISHAL SHIVKUMAR SHANTIBALA</t>
  </si>
  <si>
    <t>JANGID OM PRAKASH BABULAL RESHU</t>
  </si>
  <si>
    <t>JHA AKASHKUMAR MANOJ SANGEETA</t>
  </si>
  <si>
    <t>JOSHI NAKSHATRA ANIL RAJASHRI</t>
  </si>
  <si>
    <t>KADAM SIDDHANT SANTOSH RUPALI</t>
  </si>
  <si>
    <t xml:space="preserve">KADRI AMAAN AMJAD SHAHENAZ </t>
  </si>
  <si>
    <t>KASTURE SIDDHANT ABHAY TRUPTI</t>
  </si>
  <si>
    <t>GIRI BALKRISHNA KARUNASHANKAR VIDYAVATI</t>
  </si>
  <si>
    <t>GUPTA NEHA VISHNU MEENA</t>
  </si>
  <si>
    <t>GUSAIN RITIKA RAJE KANTI DEVI</t>
  </si>
  <si>
    <t>JADHAV KAMLESH SANTOSH POONAM</t>
  </si>
  <si>
    <t>KINI ROSHINI RAVINDRA JYOTHI</t>
  </si>
  <si>
    <t>MAHESHWARI ANUJ PANKAJ JYOTI</t>
  </si>
  <si>
    <t>MALLAH HEMANT NANHU SUNITA</t>
  </si>
  <si>
    <t>MENDON AKSHAY PRABHAKAR SUNITA</t>
  </si>
  <si>
    <t>MESTRY YADNESH SUDHAKAR NEELAM</t>
  </si>
  <si>
    <t>MHATRE OMASHREE CHANDRAKANT NISHIGANDHA</t>
  </si>
  <si>
    <t>MISHRA PRATHAMESH SHRIPRAKASH ANITA</t>
  </si>
  <si>
    <t>KULAMPURATH  SHARATH ANANDKUMAR ANITA</t>
  </si>
  <si>
    <t>ROSHAN ISHA KUNJUMON KALPANA</t>
  </si>
  <si>
    <t>MISKIN KUNAL LAXMAN SAVITA</t>
  </si>
  <si>
    <t>CHATURVEDI ABHINANDAN INDRAPAL SHASHI</t>
  </si>
  <si>
    <t>PATHARE RUSHIL MANOJ SNIGDHA</t>
  </si>
  <si>
    <t>GUPTA VANSHAJ SANJAY SHARMILA</t>
  </si>
  <si>
    <t>KADAM SONIYA NITIN SHEETAL</t>
  </si>
  <si>
    <t>KUSHWAHA ANIKET ANIL KUMAR GEETA</t>
  </si>
  <si>
    <t>Patil Vaibhavi Namdev Shubhangi</t>
  </si>
  <si>
    <t>MOORTHY RITVIK RAJENDRA ASHA</t>
  </si>
  <si>
    <t>MUDALIAR HARSH GUNASHEKAR REVATHI</t>
  </si>
  <si>
    <t>LODH VIKAS LALLAN REKHA</t>
  </si>
  <si>
    <t>MISHRA SHREYA SANJAY MAYA</t>
  </si>
  <si>
    <t>MISHRA VIKASKUMAR MANOJ KUMAR SHAKUNTALA</t>
  </si>
  <si>
    <t>NAIR SREYAS  SURESH GEETHA</t>
  </si>
  <si>
    <t>PAL RISHITA DINESH RAJANI</t>
  </si>
  <si>
    <t>PANDEY ANUJ AKALESH BINDU</t>
  </si>
  <si>
    <t>PANDEY ASHISH NARENDRA SARITA</t>
  </si>
  <si>
    <t>PATEL AMI DILIPBHAI NARMADA</t>
  </si>
  <si>
    <t>PANDEY DHRUV RADHESHYAM SHASHIKALA</t>
  </si>
  <si>
    <t>PATEL MRUDAV PRANAV BHARVI</t>
  </si>
  <si>
    <t>PATIL MANAS RAVINDRA MADHURI</t>
  </si>
  <si>
    <t>PATNE ANEESH ANIL KUMAR SHYLAJA</t>
  </si>
  <si>
    <t>PAWAR NIVESH MANISH MANSI</t>
  </si>
  <si>
    <t>PANDEY RISHABH RAJESH SAVITA</t>
  </si>
  <si>
    <t>PANDEY SACHIN BRIJESH MAMTA</t>
  </si>
  <si>
    <t>PARIHAR JAGDISHKUMAR RAMESHKUMAR MANJUDEVI</t>
  </si>
  <si>
    <t>RAI AAKASH RAJKUMAR PRATIMA</t>
  </si>
  <si>
    <t>PATEL KRISHA RAJENDRA PRAVINA</t>
  </si>
  <si>
    <t>PRAJAPATI  SANDEEP JAWAHARLAL CHANDRADEVI</t>
  </si>
  <si>
    <t>PRAJAPATI CHETAN GOPILAL KASTURIDEVI</t>
  </si>
  <si>
    <t>RAO AVYAY LAXMISH PRASANNA</t>
  </si>
  <si>
    <t>RAHATE JAAEE SUBHASH SNEHLATA</t>
  </si>
  <si>
    <t>RAWAT AMAN YATENDRA MEENA</t>
  </si>
  <si>
    <t>RAI YASH UMESH SUMAN</t>
  </si>
  <si>
    <t>RANA JASHBEERSINGH ANANDSINGH LEELA</t>
  </si>
  <si>
    <t>SHAH MEET RAJESH RAKSHA</t>
  </si>
  <si>
    <t>SHARMA AJAY PAWAN MANISHA</t>
  </si>
  <si>
    <t>SHARMA NIKHIL SUNIL KUMUD</t>
  </si>
  <si>
    <t>RANE SARVESH MANGESH VRISHALI</t>
  </si>
  <si>
    <t>RATHOD AKSHAT PRAMODKUMAR UMA</t>
  </si>
  <si>
    <t>SHETTY VAISHNAVI JAYRAM SHUBHALAXMI</t>
  </si>
  <si>
    <t>SHINDE JANHAVI RAVINDRA MADHURI</t>
  </si>
  <si>
    <t>SAKPAL ABHISHEK SAKHARAM ANITA</t>
  </si>
  <si>
    <t>SAW PARVIN PUNIT SANGEETA</t>
  </si>
  <si>
    <t>SHARMA SANJU PRAVEEN</t>
  </si>
  <si>
    <t>SHARMA SHLOK MUKESH SANJU</t>
  </si>
  <si>
    <t>SINGH RAHUL MUKESH MAMTA</t>
  </si>
  <si>
    <t>SINGH SHIVAM ANRUDHKUMAR KAMLA</t>
  </si>
  <si>
    <t>SHUKLA ABHISHEK SANTOSH UMA</t>
  </si>
  <si>
    <t>SINGH ANIKET DHARMENDRA VANDANA</t>
  </si>
  <si>
    <t>SINGH ASHMIT RAKESH KUMAR CHANDRAKALA</t>
  </si>
  <si>
    <t>SINGH GAURAV KUMAR ASHOK KUMAR ANITA</t>
  </si>
  <si>
    <t>SINGH SHRAVAN ANILKUMAR SHARMILA</t>
  </si>
  <si>
    <t>SRIVASTAVA ANANYA TARUN CHANDRALEKHA</t>
  </si>
  <si>
    <t>SINGH SUMIRAN KRISHNA KUMAR GYANTI</t>
  </si>
  <si>
    <t>THAKUR RAHUL DEVIDAYAL REKHA</t>
  </si>
  <si>
    <t>SINGH TANISHA VIJAY SANGITA</t>
  </si>
  <si>
    <t>SINGH YASH RAJESH POOJA</t>
  </si>
  <si>
    <t>SINHA RIA SUDHIR ASHA</t>
  </si>
  <si>
    <t>VARSHNEY SHANTANU SANJEEV MONICA</t>
  </si>
  <si>
    <t>VEMULA VAMSHI ANAND ANURADHA</t>
  </si>
  <si>
    <t>VISHWAKARMA ANUJ NARENDRA MALTI</t>
  </si>
  <si>
    <t>TEWARI TANISHI UMAKANT SMITA</t>
  </si>
  <si>
    <t>YADAV ADITYA SADANAND NIRMALA</t>
  </si>
  <si>
    <t>TRIVEDI SHUBHAM MUKESH RENU</t>
  </si>
  <si>
    <t>YADAV ANKITAKUMARI AMARNATH</t>
  </si>
  <si>
    <t>UPADHYAY HARDIK BHARAT LATA</t>
  </si>
  <si>
    <t>UPADHYAY VAIBHAV SANJAY SUDHA</t>
  </si>
  <si>
    <t>YADAV SWAPNIL SANJAY KUMAR SUMAN</t>
  </si>
  <si>
    <t>SONAR GANESH VINOD GEETA</t>
  </si>
  <si>
    <t>VISHWAKARMA KUNAL CHANDRESH MANJU</t>
  </si>
  <si>
    <t>YADAV ANIKET RAMPYARE HAUSHALIYADEVI</t>
  </si>
  <si>
    <t>YADAV ROHAN RAMVRIKSH ASHA</t>
  </si>
  <si>
    <t>YADAV SHUBHAM PANNALAL USHADEVI</t>
  </si>
  <si>
    <t>YADAV SEJAL VIKRAMJEET MANJU</t>
  </si>
  <si>
    <t>YADAV SUBODH BIRENDRANATH AMARKALA</t>
  </si>
  <si>
    <t>BARUDGAR MOHD SHAFFIQUE MOHD SIDDIQUE FATIMA</t>
  </si>
  <si>
    <t>CHAVAN MAYUR PRADEEP PRANALI</t>
  </si>
  <si>
    <t>DALVI NIHAR PRAKASH SHILPA</t>
  </si>
  <si>
    <t>DANDEKAR VEDANT SANJAY MONIKA</t>
  </si>
  <si>
    <t>GHARAT PRITIKA MANOJ PRACHI</t>
  </si>
  <si>
    <t>GOYAL KULIN JAGDEEP NEELU</t>
  </si>
  <si>
    <t>GUPTA AMARNATH CHHATHU MUNNI</t>
  </si>
  <si>
    <t>GUPTA ANIKET DEVDAS MEENA</t>
  </si>
  <si>
    <t>SINGH KULDEEP PRADEEP PREETI</t>
  </si>
  <si>
    <t>GUPTA ESHAAN BAIKUNTH RASHMI</t>
  </si>
  <si>
    <t>GUPTA ROHAN RAM KUMAR SHANTI DEVI</t>
  </si>
  <si>
    <t>YADAV YASH RAM NAVAL SMITA</t>
  </si>
  <si>
    <t>GUPTA ANMOL SANJEEV ALKA</t>
  </si>
  <si>
    <t>INDULKAR HRISHIKESH SUNIL PUSHPA</t>
  </si>
  <si>
    <t>JAIN SHREYANSH SHRIPAL HARSHA</t>
  </si>
  <si>
    <t>JAISWAL ARYAN BRIJESH ARCHANA</t>
  </si>
  <si>
    <t>JALAN NAVENDU SANJEEV VRINDA</t>
  </si>
  <si>
    <t>KAMAT ROHIT SHASHANT SANJANA</t>
  </si>
  <si>
    <t>KHANNA SWATI RAJESHKUMAR KAMAL</t>
  </si>
  <si>
    <t>KHETAWAT SARVESH SHRAWAN SEEMA</t>
  </si>
  <si>
    <t>JAIN AKSHAT DEEPAK PREMLATA</t>
  </si>
  <si>
    <t>JAIN DIPESH NAVRATAN LEENA</t>
  </si>
  <si>
    <t>MISTRY DHARMIK ROHIT VARSHA</t>
  </si>
  <si>
    <t>KUDAV SHANTANU SANJAY SANJANA</t>
  </si>
  <si>
    <t>MENON JANANI SUNIL PADMINI</t>
  </si>
  <si>
    <t>PAL ADITYA VIKRAMJEET SUSHILA</t>
  </si>
  <si>
    <t>PAL CHANDAN KAILASH PUSHPA</t>
  </si>
  <si>
    <t>MOURYA RAHUL SHANKAR LALSA</t>
  </si>
  <si>
    <t>PATEL RITIK MANOJ REKHA</t>
  </si>
  <si>
    <t>NASERI PARTH RISHIKESH RUCHI</t>
  </si>
  <si>
    <t>PAL HRITIK SHIVPUJAN SUNITA</t>
  </si>
  <si>
    <t>PATHAK VIKRAM ACHITANAND RUBY</t>
  </si>
  <si>
    <t>PHATKE ISHIKA AMAR RUPALI</t>
  </si>
  <si>
    <t>RAJ PUROHIT HEMANT KUMAR KANHAIYALAL NEETA</t>
  </si>
  <si>
    <t>PRAJAPATI ANKIT DAYANAND REKHA</t>
  </si>
  <si>
    <t>SAW SANTOSH RAJKUMAR CHANDNI</t>
  </si>
  <si>
    <t>SHAH IKSHU NITIN DEEPALI</t>
  </si>
  <si>
    <t>RAI PRACHI GIRIJASHANKAR NAMITA</t>
  </si>
  <si>
    <t>SHARMA AKSHATA ASHISH RASHMI</t>
  </si>
  <si>
    <t>SHARMA ARYAN AMIT JYOTI</t>
  </si>
  <si>
    <t>SHARMA NEERUL SANJAY POONAM</t>
  </si>
  <si>
    <t>SHRIVASTAVA AASHI AKHILESH ANUBHA</t>
  </si>
  <si>
    <t>RAWAL ROHIT NARAYAN HANSI</t>
  </si>
  <si>
    <t>SHARMA ADARSH SHIVSHANKAR SAVITRI</t>
  </si>
  <si>
    <t>SINGH ANIKET HARIPRAKASH PRATIMA</t>
  </si>
  <si>
    <t>SINGH NAMIT SURYAPRATAP MRIDULA</t>
  </si>
  <si>
    <t>SINGH AYUSH SANJAY ARCHANA</t>
  </si>
  <si>
    <t>SINGH SHRIYANSH BIR REKHA</t>
  </si>
  <si>
    <t>SINGH CHHAYANK BRIJESH PRAVITA</t>
  </si>
  <si>
    <t>SINGH SHUDHANSHU MANISH RITU</t>
  </si>
  <si>
    <t>TIWARI SACHIN SHIVAKANT NISHA</t>
  </si>
  <si>
    <t>TIWARI VIVEK BRAHMANAND SANTOSHMA</t>
  </si>
  <si>
    <t>VERMA TEERTHRAJ RAKESH SANGEETA</t>
  </si>
  <si>
    <t>THAKUR VISHAL SANJIV KAVITA</t>
  </si>
  <si>
    <t>VISHWAKARMA GAURANG DEVPRASAD NEENA</t>
  </si>
  <si>
    <t>VINAMRA NEHA VINAY RATNA</t>
  </si>
  <si>
    <t>YADAV ANIKET VIJAY BAHADUR LALSA</t>
  </si>
  <si>
    <t>DOSHI AKSHAT ALKESH MANISHA</t>
  </si>
  <si>
    <t>SHELKE DHRUV JAIPRAKASH JYOTI</t>
  </si>
  <si>
    <t>BURDE RAJ UMESH SANGEETA</t>
  </si>
  <si>
    <t>BORANA DEEPAK SURESH GEETA</t>
  </si>
  <si>
    <t xml:space="preserve">SHARMA SATYAM ARVIND REETA </t>
  </si>
  <si>
    <t>JAIN PRATIK VINOD PRAMILA</t>
  </si>
  <si>
    <t>GHANADE ROHIT ANKUSH SAPNA</t>
  </si>
  <si>
    <t>GUPTA AKASH SANTOSH</t>
  </si>
  <si>
    <t>SHAH VRUSHTI SNEHAL MALLIKA</t>
  </si>
  <si>
    <t>SHUKLA NILESH SANJAYKUMAR PREMLATA</t>
  </si>
  <si>
    <t>SHUKLA RAJ SUNIL PRITI</t>
  </si>
  <si>
    <t>AREKAR SHRUSHTI PRASAD UJJWALA</t>
  </si>
  <si>
    <t>SINGH MOHIT MANOJ SINU</t>
  </si>
  <si>
    <t>VISHWAKARMA KAUSHAL MUNNILAL SUKHADEVI</t>
  </si>
  <si>
    <t>ANSARI ZOYA MOHAMMED SHAHEEN</t>
  </si>
  <si>
    <t>AWATI PRATHAMESH TATYASO VAISHALI</t>
  </si>
  <si>
    <t>ANCHAN MANWITHA DEVDAS YAMINI</t>
  </si>
  <si>
    <t>BHANDARI KRUTISH PRAVIN VANITA</t>
  </si>
  <si>
    <t>BHARATI NIKITA NILESH NEHA</t>
  </si>
  <si>
    <t>BOSAMIA KUNJ MEHUL DIVYA</t>
  </si>
  <si>
    <t>CHAUBEY HARSHIT CHANDER SHEKHAR BEENA</t>
  </si>
  <si>
    <t>CHAURASIA PRASHANT SUDHIR SUMAN</t>
  </si>
  <si>
    <t>CHHEDA RHYTHM JIGAR JIGNA</t>
  </si>
  <si>
    <t>CHAUDHARY BHUSHAN ANIL REKHA</t>
  </si>
  <si>
    <t>CHIKANE RUSHAL RAJENDRA SUVARNA</t>
  </si>
  <si>
    <t>CHOUDHARY ASHUTOSH ARUN PRATIBHA</t>
  </si>
  <si>
    <t>CHOUDHARY JEETENDRA HEMARAM HULIDEVI</t>
  </si>
  <si>
    <t>DHAROD PARTH SANDEEP ALPA</t>
  </si>
  <si>
    <t>DIXIT AARYAN UPENDRAKUMAR RESHU</t>
  </si>
  <si>
    <t>VISHWAKARMA HARSHKUMAR KAMLESH SANGEETA</t>
  </si>
  <si>
    <t>DIXIT ADITYA RUPESH NEETU</t>
  </si>
  <si>
    <t>DWIVEDI PRATIBHA SANTOSH SHILA</t>
  </si>
  <si>
    <t>GANDHI SIDHARRTH SUDEISH SOOJATA</t>
  </si>
  <si>
    <t>DWIVEDI PRAVEER  VEDPRAKASH PRIYADARASHINI</t>
  </si>
  <si>
    <t>GUJAR ANIKET SHRIRAM SADHANA</t>
  </si>
  <si>
    <t>MONDAL SURAJIT SUSANTA RINA</t>
  </si>
  <si>
    <t>GULLAPALLI MONICA VENKATA SRINIVAS RAJYALAKSHMI</t>
  </si>
  <si>
    <t>GUPTA ALISHA KAILASH ANJALI</t>
  </si>
  <si>
    <t>GULATI KRISH PRAVIN POONAM</t>
  </si>
  <si>
    <t>GUPTA ARJUN MEWALAL BINDUDEVI</t>
  </si>
  <si>
    <t>GUPTA SHIVANI RAMAVADH PRAMILA</t>
  </si>
  <si>
    <t>GUPTA SHRUSTI RAJENDRA MANJU</t>
  </si>
  <si>
    <t>JAIN HARSH SHANTILAL LATA</t>
  </si>
  <si>
    <t>JAIN CHIRAG MANISH VARSHA</t>
  </si>
  <si>
    <t>JAIN KARAN DILIP PRIYANKA</t>
  </si>
  <si>
    <t>JAIN HIMANSHI ROSHAN HEMLATA</t>
  </si>
  <si>
    <t>JAIN MEGHA MANOJ KIRAN</t>
  </si>
  <si>
    <t>JAIN SEJAL RAJENDRA KUMAR MEENA</t>
  </si>
  <si>
    <t>JAIN PRINCE  MAHENDRA PRIYANKA</t>
  </si>
  <si>
    <t>JAMDAR SOURABH VIJAY SEEMA</t>
  </si>
  <si>
    <t>JHA AMIT RANJEET RANI</t>
  </si>
  <si>
    <t>JHA RAHULKUMAR ANIL SONA</t>
  </si>
  <si>
    <t>KADKOL NAHIKETH SUDHINDRA SHRUTI</t>
  </si>
  <si>
    <t>KHAN INAAYA NIYAZ SAYEEDA</t>
  </si>
  <si>
    <t>KHANDELWAL ADITYA SHRIBHAGWAN SWETA</t>
  </si>
  <si>
    <t>KHURANA AKSHAT JITENDRA MEETA</t>
  </si>
  <si>
    <t>PASHTE PRITAM PREMAAND SUCHITA</t>
  </si>
  <si>
    <t>KANERIYA KRISHNA CHANDRAKANT SAROJ</t>
  </si>
  <si>
    <t>KUMHAR VINAY PRAYAG PHOOLMATI</t>
  </si>
  <si>
    <t>MAHADESHWAR YADNYESH SANTOSH SANJANA</t>
  </si>
  <si>
    <t>MAKNOJIA AIFAZ RAHIM NAFISA</t>
  </si>
  <si>
    <t>RATHOD MITALI HITENDRA MADHURI</t>
  </si>
  <si>
    <t>MAHARANA KIRAN KISHOR RAJLAKSHMI</t>
  </si>
  <si>
    <t>MAURYA RAMKRISHNA JITENDRA SHAKUNTALA</t>
  </si>
  <si>
    <t>MAURYA AAKANKSHA NARENDRA GAYATRI</t>
  </si>
  <si>
    <t>MISHRA JANHAVI JAGDISH SUMAN</t>
  </si>
  <si>
    <t>MISHRA RAUNAK ASHOK SUMAN</t>
  </si>
  <si>
    <t>MISHRA SAHIL SUNIL USHA</t>
  </si>
  <si>
    <t>MISHRA SIDDHESH NAVIN SEEMA</t>
  </si>
  <si>
    <t>MISHRA SUDHANSHU AKHILESHCHANDRA MANJOO</t>
  </si>
  <si>
    <t>MISTRY LUV PRAKASH LEELA</t>
  </si>
  <si>
    <t>MISTRY UNNATI SANDEEP JAGRUTI</t>
  </si>
  <si>
    <t>BOROLE DARSHAN KIRAN PRIYA</t>
  </si>
  <si>
    <t>SINGH AMAN MANOJ MANISHA</t>
  </si>
  <si>
    <t>GOYAL ANMOL NIRAJ MUDITA</t>
  </si>
  <si>
    <t>FERNANDES ALLAN BRIAN HARRY WILLIAM MERLYN</t>
  </si>
  <si>
    <t>GUPTA DEEPAK SANTOSH SANGEETA</t>
  </si>
  <si>
    <t xml:space="preserve">KHULLY ZOYA NAEEM </t>
  </si>
  <si>
    <t>MAURYA SATYAM LALMAN</t>
  </si>
  <si>
    <t xml:space="preserve">NAGAR DHEERAJ JAVERCHAND </t>
  </si>
  <si>
    <t>NEGI SALONI RAGHUNATH KANTI</t>
  </si>
  <si>
    <t xml:space="preserve">OZA SURAJ KAMLESHCHANDRA </t>
  </si>
  <si>
    <t>PANDEY ANURAG VIRENDRA MAINAVATI</t>
  </si>
  <si>
    <t>GUPTA AYUSH KUMAR JANARDAN POONAM</t>
  </si>
  <si>
    <t>MULEVA BHAVESH MANARAM SITADEVI</t>
  </si>
  <si>
    <t>NATANI AAKASH SANJAY RAKHI</t>
  </si>
  <si>
    <t>NAWARE RISHIKESH SANJAYMANJUSHA</t>
  </si>
  <si>
    <t>PAL MANSI MANOHAR SAVITA</t>
  </si>
  <si>
    <t>GUPTA KANAK KUMAR MADAN MOHANLAL NEELAM</t>
  </si>
  <si>
    <t>PAL SURAJ VIJAYKUMAR AMRAWATI</t>
  </si>
  <si>
    <t>PAL VIKAS MAHENDRA KANCHAN</t>
  </si>
  <si>
    <t>PANDEY ANANDKUMAR VISHWAMBHAR LALITADEVI</t>
  </si>
  <si>
    <t>PANDEY RAGHAVENDRA ANILKUMAR SHUBHANGI</t>
  </si>
  <si>
    <t>PANDEY ROHIT KRISHNAKUMAR SUMAN</t>
  </si>
  <si>
    <t>PANDEY UJJWAL SATISH MAMTA</t>
  </si>
  <si>
    <t>PANDEY VARUN LALJI ANJU</t>
  </si>
  <si>
    <t>PANDIT EESHA GURUDATT TRUPTI</t>
  </si>
  <si>
    <t>PARKI JAYRAJ LAXMAN SARASWATI</t>
  </si>
  <si>
    <t>PARMAR MADHAVI KANTILAL KANCHAN</t>
  </si>
  <si>
    <t>PATEL FARHAN CHAND SHAMSHAD</t>
  </si>
  <si>
    <t>PATEL JITENDRA DALCHAND BHAGYAWATI</t>
  </si>
  <si>
    <t>PATEL SHUBH ANIL KAVITA</t>
  </si>
  <si>
    <t>POOJARI SHRIHARI PURUSHOTTAM SUREKHA</t>
  </si>
  <si>
    <t>PRADHAN SAKET SAMEER YASHOGEETA</t>
  </si>
  <si>
    <t>PRAJAPATI PARTH DHARMENDRA HEENA</t>
  </si>
  <si>
    <t>PUDALE HRISHIKESH SANJAY SANGEETA</t>
  </si>
  <si>
    <t>RANA GAURAVSINGH SURENDRASINGH USHA</t>
  </si>
  <si>
    <t>RATHORE PRIYA AMITSINGH PINKY</t>
  </si>
  <si>
    <t>RAUT ISHA PRAVIN VARSHA</t>
  </si>
  <si>
    <t>RAVARIA KHUSHBU SHAMJI SHAKHI</t>
  </si>
  <si>
    <t>RUHELA VIVEK LOVEKUMAR RASHMI</t>
  </si>
  <si>
    <t>SANKHE VEDANG RAJENDRA SWATI</t>
  </si>
  <si>
    <t>SEKSARIA DHRUTI VASUDEV SUMAN</t>
  </si>
  <si>
    <t>SHAH RAJ KAVINKUMAR HETALBEN</t>
  </si>
  <si>
    <t>SHAH RANVEER KIRAN KOMAL</t>
  </si>
  <si>
    <t>SHARMA ADITYA ABHAI RENU</t>
  </si>
  <si>
    <t>SHAIKH AMAAN FAROOQUE SHAHEEN</t>
  </si>
  <si>
    <t>SHAIKH MOHD ANAS ABDUL RASHID MEHTAB</t>
  </si>
  <si>
    <t>SHAIKH MUSADDIQ ABDUL RAUF ZAMEERUNNISA</t>
  </si>
  <si>
    <t>SHARMA RAKESH YOGESHWAR REKHA</t>
  </si>
  <si>
    <t>SHARMA SHAURYA RAVI BABITA</t>
  </si>
  <si>
    <t>SHELAR DARSHAN MAHENDRA MANSI</t>
  </si>
  <si>
    <t>SHUKLA UMANG RITESH RENU</t>
  </si>
  <si>
    <t>SINGALE JEEVESH DAMANKUMAR MAMTA</t>
  </si>
  <si>
    <t>SINGH AMIT RAJESH ABHA</t>
  </si>
  <si>
    <t>TUPARE GAURAV VINOD SHUBHANGI</t>
  </si>
  <si>
    <t>SINGH MANAS SATISH NISHA</t>
  </si>
  <si>
    <t>SINGH NISHANT RAGHVENDRA SUNITA</t>
  </si>
  <si>
    <t>SINGH RAJVIR VISHWAJIT SAPNA</t>
  </si>
  <si>
    <t>SINGH SHIVANSHU VINAY SUDHA</t>
  </si>
  <si>
    <t>SUTHAR SHREYASH PRAKASH PANNA</t>
  </si>
  <si>
    <t>TANKARIA JANIL JAYESH ANILA</t>
  </si>
  <si>
    <t>TAYSHETE MIHIR PRASHANT PRANOTI</t>
  </si>
  <si>
    <t>THAKUR VISHAL RAJENDRASINGH UMA</t>
  </si>
  <si>
    <t>UDYAVAR SANYUKTHA THARANATH KAVITHA</t>
  </si>
  <si>
    <t>UPADHYAY NISHANT ASHWINI KUMAR MEENA</t>
  </si>
  <si>
    <t>UPADHYAY SAKSHI MANOJ REENA</t>
  </si>
  <si>
    <t>VAGERIA HARSHI SHAILESH PRAPTI</t>
  </si>
  <si>
    <t>VISHWAKARMA AMAN PANCHDEV PAVITRA</t>
  </si>
  <si>
    <t>VISHWAKARMA RAKESHKUMAR RAMSINGARE MADHURI</t>
  </si>
  <si>
    <t>YADAV ASHISH KUMAR ACHHELAL SUNITA</t>
  </si>
  <si>
    <t>YADAV ASHUTOSH RAJESH MANSHA</t>
  </si>
  <si>
    <t>YADAV HEMANT VIJAY BAHADUR SUNITA</t>
  </si>
  <si>
    <t>YADAV MUKESH LALBABU URMILA</t>
  </si>
  <si>
    <t>YADAV SAURABH RAJESHKUMAR GEETA</t>
  </si>
  <si>
    <t>SHARMA ASHISH AWADHESHKUMAR REETADEVI</t>
  </si>
  <si>
    <t>ENGINEER SACHET HITESH RASHMIKA</t>
  </si>
  <si>
    <t>SALVI RAJ SUNIL SHREYA</t>
  </si>
  <si>
    <t>PANDYA JHANVI BIPIN GEETA</t>
  </si>
  <si>
    <t>PRAJAPATI MEERA HEMAL JYOTI</t>
  </si>
  <si>
    <t>SAYED AREESHA MOHAMMED</t>
  </si>
  <si>
    <t>SINGH SEJAL AJAY SUDHA</t>
  </si>
  <si>
    <t>SINGH SUMIT RAJESH</t>
  </si>
  <si>
    <t>SHAIKH ARSH ASIF RUKHSAR</t>
  </si>
  <si>
    <t>BANSODE ARYA MANGESH SACHITA</t>
  </si>
  <si>
    <t>BATWALKAR ADVAIT GOPAL MRUDULA</t>
  </si>
  <si>
    <t>BHANDARI BHARAT SINGH GAMBHIR SINGH KASTURA</t>
  </si>
  <si>
    <t>SHETH DHRUVIN VIRENDRA DIPIKA</t>
  </si>
  <si>
    <t>BHEDA SNEH JIGNESH NITA</t>
  </si>
  <si>
    <t>BHURKE SANIYA RAJENDRAKUMAR SAMPADA</t>
  </si>
  <si>
    <t>CHATURVEDI SHAURYA DEEPAK RANJU</t>
  </si>
  <si>
    <t>CHAUHAN NITESH BASHISHT GULAICHI</t>
  </si>
  <si>
    <t>DALVI TEJAS SHASHANK NUTAN</t>
  </si>
  <si>
    <t>DESHMUKH ATHARVA DEEPAK KIRAN</t>
  </si>
  <si>
    <t>DSOUZA ALDRIN REMY DAFNY</t>
  </si>
  <si>
    <t>DUBEY KRISHNA RAJESH KUMAR SHASHIKALA</t>
  </si>
  <si>
    <t>DUBEY RAHUL RAMMOHAN URMILA</t>
  </si>
  <si>
    <t>DUBEY SACHIN AJAY MADHU</t>
  </si>
  <si>
    <t>GADEKAR SHIVAM SHASHANK SHIVANI</t>
  </si>
  <si>
    <t>GAIKWAD NISHANT NITIN MANISHA</t>
  </si>
  <si>
    <t>GAUTAM AMAN PANNALAL TARADEVI</t>
  </si>
  <si>
    <t>GAWDE MUGDHESH MAHENDRA MEGHA</t>
  </si>
  <si>
    <t>GHUGE BHAGYASHRI BALU SUNITA</t>
  </si>
  <si>
    <t>GORE HARSH KIRTEEKUMAR KIMAYA</t>
  </si>
  <si>
    <t>GUPTA AAYUSH MAHENDRA SHAILA</t>
  </si>
  <si>
    <t>GUPTA RISHI PHULCHAND JAUTRIDEVI</t>
  </si>
  <si>
    <t>GUPTA SAURABH MAHABEER RAMA</t>
  </si>
  <si>
    <t>GUPTA SURYANSH YOGESH VENU</t>
  </si>
  <si>
    <t>GUPTA TUSHAR SANJAY MANJU</t>
  </si>
  <si>
    <t>GUPTA VANSH SOHILRAJ SHILLPA</t>
  </si>
  <si>
    <t>INAMDAR HARSH MALLIKARJUN GIRIJA</t>
  </si>
  <si>
    <t>JADAV DIVYANG AJIT ALPESHA</t>
  </si>
  <si>
    <t>JHA AMBESHKUMAR GOVIND KIRAN</t>
  </si>
  <si>
    <t>JHA ANIKET AMOD KAMINI</t>
  </si>
  <si>
    <t>JHA LUV DEEPAK SWETA</t>
  </si>
  <si>
    <t>JHANWAR TUSHAR MADHUSUDAN GEETA</t>
  </si>
  <si>
    <t>JOSHI HITESH RAMESH PUSHPA</t>
  </si>
  <si>
    <t>JOSHI PREET DARSHAN RANJAN</t>
  </si>
  <si>
    <t>JOSHI SHAMBHAVI MILIND RADHA</t>
  </si>
  <si>
    <t>KAMATH AMEYA KRISHNA SHOBNA</t>
  </si>
  <si>
    <t>KHAN ARSALAN RIYAZUDDIN SHAISTA</t>
  </si>
  <si>
    <t>KHATRI NABIL GULAMFARID PARVIN</t>
  </si>
  <si>
    <t>KHATRI SHASHI HANSRAJ PINKY</t>
  </si>
  <si>
    <t>KHEDEKAR AMAN ANIL MAMTA</t>
  </si>
  <si>
    <t>KOKATE ANUJ NITIN SAVITA</t>
  </si>
  <si>
    <t>KOLTHARKAR AKSHATA RAJDEEP PRAJAKTA</t>
  </si>
  <si>
    <t>KOTHARI RITIK DINESH BHARTI</t>
  </si>
  <si>
    <t>KUPERKAR SUDITI SUNIL SURABHI</t>
  </si>
  <si>
    <t>KAUL VIMARSH ADARSH NEENA</t>
  </si>
  <si>
    <t>MALAP ATHARVA SHRIDHAR YOGITA</t>
  </si>
  <si>
    <t>PADIYAR SANKET SANTOSH SUNILA</t>
  </si>
  <si>
    <t>MAURYA PRASHANT RAMAKANT SUSHMA</t>
  </si>
  <si>
    <t>MAURYA VIVEK DURGAPRASAD GYANVATI</t>
  </si>
  <si>
    <t>MISHRA APOORV SURESHKUMAR RADHARANI</t>
  </si>
  <si>
    <t>MISHRA SATYAM NAVIN NITU</t>
  </si>
  <si>
    <t>MISHRA SHIVAM RAKESH VIBHA</t>
  </si>
  <si>
    <t>MISHRA VIKAS AJAY PRAMILA</t>
  </si>
  <si>
    <t>MISTRY DEV VINAY VANDANA</t>
  </si>
  <si>
    <t>MORE PRITHVIRAJ RAJESH RESHWARI</t>
  </si>
  <si>
    <t>MORYE SMITESH SANDESH SIDDHI</t>
  </si>
  <si>
    <t>MOURYA SHIVAM RAJKUMAR MEERA</t>
  </si>
  <si>
    <t>NARALE GAYATRI YASHAWANT LATA</t>
  </si>
  <si>
    <t>NARKAR ADITYA SANTOSH</t>
  </si>
  <si>
    <t>DALVI SHREYANSH SANTOSH SAISHA</t>
  </si>
  <si>
    <t>NEHETE BHUSHAN UNMESH MADHURI</t>
  </si>
  <si>
    <t>NENE NAMITA SATISH SHUBHADA</t>
  </si>
  <si>
    <t>JAIN GAURAV HITENDRA  LEELA</t>
  </si>
  <si>
    <t>POKALE KAUSHAL PRAVIN SHAMAL</t>
  </si>
  <si>
    <t>MAURYA SUBHAM ARVIND ASHA</t>
  </si>
  <si>
    <t xml:space="preserve">NISHAD ADITYA DHARMENDRA </t>
  </si>
  <si>
    <t>GUPTA SONU BALIRAM VIDYA</t>
  </si>
  <si>
    <t>SHINDE YASH MAHESH MAYURI</t>
  </si>
  <si>
    <t>PAL ABHISHEK KUMAR RAMESH KUMAR SUSHILA</t>
  </si>
  <si>
    <t>PAL ROHIT KUMAR SHIVKARAN MANJU</t>
  </si>
  <si>
    <t>PALANDE RUCHITA RAVINDRA RIDDHI</t>
  </si>
  <si>
    <t>PANDEY AKASHCHANDRA AWADHESH SANDHYA</t>
  </si>
  <si>
    <t>PANDEY AMIT RAJKUMAR USHA</t>
  </si>
  <si>
    <t>PANDEY ANKUSHKUMAR SACHENDRA SUNITA</t>
  </si>
  <si>
    <t>PANDEY SATYANARAYAN ASHISH KUMAR GEETA</t>
  </si>
  <si>
    <t>PANDIT ABHAY PRABHU KANTIDEVI</t>
  </si>
  <si>
    <t>PARNERIA YASH SANDEEP RESHMA</t>
  </si>
  <si>
    <t>PASI ANAND PREMNATH SARITA</t>
  </si>
  <si>
    <t>PATHAK SUDAMA MAHENDRA SEEMA</t>
  </si>
  <si>
    <t>PATIL KETAN RAJENDRA RATNAMALA</t>
  </si>
  <si>
    <t>PILLAI RITWIK RAJESH REKHA</t>
  </si>
  <si>
    <t>PITALE OM MILIND MANALI</t>
  </si>
  <si>
    <t>PRASAD AYUSH DINESH PUSHPADEVI</t>
  </si>
  <si>
    <t>RAI GAURAV SATYENDRA GEETA</t>
  </si>
  <si>
    <t>RAJPUROHIT HARSHAD KAPOORCHAND MANJUDEVI</t>
  </si>
  <si>
    <t>RAJPUT DEVENDRASINGH HEERSINGH SOHANI</t>
  </si>
  <si>
    <t>RANE PRANAV PRADEEP PRAJAKTA</t>
  </si>
  <si>
    <t>RATHOD VARANSHU BIPINCHANDRA SHILA</t>
  </si>
  <si>
    <t>RISHAB MOURALIDARANE GEETANJALI</t>
  </si>
  <si>
    <t>SANVATSARKAR PRAJWAL UDAY SMITA</t>
  </si>
  <si>
    <t>SAXENA SANKALP AMBRISH SHAILJA</t>
  </si>
  <si>
    <t>SHAH PRITHVI KAMLESH POONAM</t>
  </si>
  <si>
    <t>SHARMA ISHAN RANJEET KUMAR MONIKA</t>
  </si>
  <si>
    <t>SHARMA PARTH AJYKUMAR SUNITA</t>
  </si>
  <si>
    <t>SHINDE SIDDHANT ARJUN SHILPA</t>
  </si>
  <si>
    <t xml:space="preserve">SHIVEKAR KARTIK GOVIND ROHINI </t>
  </si>
  <si>
    <t>SIDDIQUE IMTIYAZAHMED FIROZ SALMA</t>
  </si>
  <si>
    <t>SINGH ABHISHEK OMPRAKASH ASHA</t>
  </si>
  <si>
    <t>SINGH AMIT KAMLESH NIRMLA</t>
  </si>
  <si>
    <t>SINGH ANUBHAV ARVIND SUNITA</t>
  </si>
  <si>
    <t>SINGH GAURAV JAGPAL MITHLESH</t>
  </si>
  <si>
    <t>SINGH MAYANK KUMAR AJAYPAL RANI</t>
  </si>
  <si>
    <t>SONI ANKIT MUNNALAL RAJKUMARI</t>
  </si>
  <si>
    <t>SONI RISHIT RAKESH ILA</t>
  </si>
  <si>
    <t>TOSHNIWAL HARSHIT SUNILKUMAR RENUKA</t>
  </si>
  <si>
    <t>TYAGI RITIKA ARVIND PARUL</t>
  </si>
  <si>
    <t>VERMA ABHASH RAVINDRA USHA</t>
  </si>
  <si>
    <t>VERMA ADITYA SANDEEP ANURADHA</t>
  </si>
  <si>
    <t>VERMA POOJA DHIRENDRA LALSA</t>
  </si>
  <si>
    <t>VERMA PREETI DHIRENDRA LALSA</t>
  </si>
  <si>
    <t>VISHWAKARMA NANDITA GUDDU SUNITA</t>
  </si>
  <si>
    <t>VISHWAKARMA VINAY RAJMANI PREMA</t>
  </si>
  <si>
    <t>YADAV ABHAY SURAJ PREMVADA</t>
  </si>
  <si>
    <t>YADAV ABHISHEK BANSHRAJ VINOJADEVI</t>
  </si>
  <si>
    <t>YADAV ABHISHEK KISAN INDU</t>
  </si>
  <si>
    <t>YADAV ALOK SUBASH USHA</t>
  </si>
  <si>
    <t>YADAV GAURAV BHAIYALAL NISHA</t>
  </si>
  <si>
    <t>YADAV KISHAN MADANLAL RITADEVI</t>
  </si>
  <si>
    <t>YADAV ROHIT RAJENDRAPRASAD SHEELA</t>
  </si>
  <si>
    <t>YADAV SHIVAM AKHILESH PRAMILA</t>
  </si>
  <si>
    <t>YADAV VIPUL SHYAMSUNDARPRASAD GAYATRIDEVI</t>
  </si>
  <si>
    <t>YADAV YESHA RAJESH KANTI</t>
  </si>
  <si>
    <t>UPADHYAY ARYAN GYANESHWAR VINITA</t>
  </si>
  <si>
    <t>AGARWAL AAYUSH SANJIV MENKA</t>
  </si>
  <si>
    <t xml:space="preserve">NAIR SIMRAN MOHAN SACHITA </t>
  </si>
  <si>
    <t>MEHSANIYA AMIR ATTAULLAH SAFURA</t>
  </si>
  <si>
    <t>MISHRA NIKHIL AWADHESH NUTAN</t>
  </si>
  <si>
    <t>PATIL MAITREIYA PRAMOD MADHURI</t>
  </si>
  <si>
    <t>SURVE ROUNAK SANDEEP NIKITA</t>
  </si>
  <si>
    <t>PANDEY PRASHANT GANESH RADHA</t>
  </si>
  <si>
    <t>PATEL NEERAJ KUMAR RAMBACHAN GEETA</t>
  </si>
  <si>
    <t>MAROLIA MANSI MUKESH</t>
  </si>
  <si>
    <t>SHAW ABHAY SHAMBHU</t>
  </si>
  <si>
    <t>VERMA CHIRAG SANJAY TARUNA</t>
  </si>
  <si>
    <t>SINGH YOGESH GULAB SUNITA</t>
  </si>
  <si>
    <t>RAUT MANAS KISHOR KETAKI</t>
  </si>
  <si>
    <t>LAMBA AKASH SUNIL ANITA</t>
  </si>
  <si>
    <t>SINGH SAURABH CHANDRABHAN MAMATA</t>
  </si>
  <si>
    <t>19-CIVILA01-23</t>
  </si>
  <si>
    <t>19-CIVILA02-23</t>
  </si>
  <si>
    <t>19-CIVILA03-23</t>
  </si>
  <si>
    <t>19-CIVILA04-23</t>
  </si>
  <si>
    <t>19-CIVILA05-23</t>
  </si>
  <si>
    <t>19-CIVILA06-23</t>
  </si>
  <si>
    <t>19-CIVILA07-23</t>
  </si>
  <si>
    <t>19-CIVILA08-23</t>
  </si>
  <si>
    <t>19-CIVILA09-23</t>
  </si>
  <si>
    <t>19-CIVILA10-23</t>
  </si>
  <si>
    <t>19-E&amp;TCA30-23</t>
  </si>
  <si>
    <t>19-CIVILA12-23</t>
  </si>
  <si>
    <t>19-CIVILA13-23</t>
  </si>
  <si>
    <t>19-CIVILA14-23</t>
  </si>
  <si>
    <t>19-CIVILA15-23</t>
  </si>
  <si>
    <t>19-CIVILA16-23</t>
  </si>
  <si>
    <t>19-CIVILA17-23</t>
  </si>
  <si>
    <t>19-CIVILA18-23</t>
  </si>
  <si>
    <t>19-CIVILA19-23</t>
  </si>
  <si>
    <t>19-CIVILA20-23</t>
  </si>
  <si>
    <t>19-CIVILA22-23</t>
  </si>
  <si>
    <t>19-CIVILA23-23</t>
  </si>
  <si>
    <t>19-CIVILA24-23</t>
  </si>
  <si>
    <t>19-CIVILA25-23</t>
  </si>
  <si>
    <t>19-CIVILA26-23</t>
  </si>
  <si>
    <t>19-CIVILA28-23</t>
  </si>
  <si>
    <t>19-CIVILA29-23</t>
  </si>
  <si>
    <t>19-CIVILA30-23</t>
  </si>
  <si>
    <t>19-CIVILA31-23</t>
  </si>
  <si>
    <t>19-CIVILA32-23</t>
  </si>
  <si>
    <t>19-CIVILA33-23</t>
  </si>
  <si>
    <t>19-CIVILA34-23</t>
  </si>
  <si>
    <t>19-CIVILA35-23</t>
  </si>
  <si>
    <t>19-CIVILA36-23</t>
  </si>
  <si>
    <t>19-CIVILA37-23</t>
  </si>
  <si>
    <t>19-CIVILA38-23</t>
  </si>
  <si>
    <t>19-CIVILA39-23</t>
  </si>
  <si>
    <t>19-CIVILA40-23</t>
  </si>
  <si>
    <t>19-CIVILA41-23</t>
  </si>
  <si>
    <t>19-CIVILA42-23</t>
  </si>
  <si>
    <t>19-CIVILA43-23</t>
  </si>
  <si>
    <t>17-CIVILA44-23</t>
  </si>
  <si>
    <t>18-CIVILA45-23</t>
  </si>
  <si>
    <t>18-CIVILA46-23</t>
  </si>
  <si>
    <t>18-CIVILA47-23</t>
  </si>
  <si>
    <t>18-CIVILA48-23</t>
  </si>
  <si>
    <t>20-CIVILA49-23</t>
  </si>
  <si>
    <t>20-CIVILA50-23</t>
  </si>
  <si>
    <t>20-CIVILA51-23</t>
  </si>
  <si>
    <t>20-CIVILA52-23</t>
  </si>
  <si>
    <t>20-CIVILA53-23</t>
  </si>
  <si>
    <t>20-CIVILA54-23</t>
  </si>
  <si>
    <t>20-CIVILA55-23</t>
  </si>
  <si>
    <t>20-CIVILA56-23</t>
  </si>
  <si>
    <t>20-CIVILA57-23</t>
  </si>
  <si>
    <t>20-CIVILA58-23</t>
  </si>
  <si>
    <t>20-CIVILA59-23</t>
  </si>
  <si>
    <t>20-CIVILA60-23</t>
  </si>
  <si>
    <t>20-CIVILA61-23</t>
  </si>
  <si>
    <t>20-CIVILA62-23</t>
  </si>
  <si>
    <t>20-CIVILA63-23</t>
  </si>
  <si>
    <t>20-CIVILA64-23</t>
  </si>
  <si>
    <t>20-CIVILA65-23</t>
  </si>
  <si>
    <t>20-CIVILA66-23</t>
  </si>
  <si>
    <t>20-CIVILA67-23</t>
  </si>
  <si>
    <t>20-CIVILA68-23</t>
  </si>
  <si>
    <t>20-CIVILA69-23</t>
  </si>
  <si>
    <t>20-CIVILA70-23</t>
  </si>
  <si>
    <t>20-CIVILA71-23</t>
  </si>
  <si>
    <t>20-CIVILA72-23</t>
  </si>
  <si>
    <t>20-CIVILA73-23</t>
  </si>
  <si>
    <t>20-CIVILA74-23</t>
  </si>
  <si>
    <t>20-CIVILA75-23</t>
  </si>
  <si>
    <t>20-CIVILA76-23</t>
  </si>
  <si>
    <t>20-CIVILA77-23</t>
  </si>
  <si>
    <t>18-CIVILA34-22</t>
  </si>
  <si>
    <t>19-CIVILB01-23</t>
  </si>
  <si>
    <t>19-CIVILB02-23</t>
  </si>
  <si>
    <t>18-CIVILB03-23</t>
  </si>
  <si>
    <t>19-CIVILB04-23</t>
  </si>
  <si>
    <t>19-CIVILB05-23</t>
  </si>
  <si>
    <t>19-CIVILB06-23</t>
  </si>
  <si>
    <t>18-CIVILB07-23</t>
  </si>
  <si>
    <t>19-CIVILB08-23</t>
  </si>
  <si>
    <t>19-CIVILB09-23</t>
  </si>
  <si>
    <t>19-CIVILB10-23</t>
  </si>
  <si>
    <t>19-CIVILB11-23</t>
  </si>
  <si>
    <t>19-CIVILB12-23</t>
  </si>
  <si>
    <t>19-CIVILB13-23</t>
  </si>
  <si>
    <t>19-CIVILB14-23</t>
  </si>
  <si>
    <t>19-CIVILB15-23</t>
  </si>
  <si>
    <t>19-CIVILB16-23</t>
  </si>
  <si>
    <t>19-CIVILB17-23</t>
  </si>
  <si>
    <t>20-E&amp;TCB65-23</t>
  </si>
  <si>
    <t>19-CIVILB19-23</t>
  </si>
  <si>
    <t>19-CIVILB20-23</t>
  </si>
  <si>
    <t>19-CIVILB21-23</t>
  </si>
  <si>
    <t>19-CIVILB22-23</t>
  </si>
  <si>
    <t>19-CIVILB23-23</t>
  </si>
  <si>
    <t>19-CIVILB24-23</t>
  </si>
  <si>
    <t>19-CIVILB25-23</t>
  </si>
  <si>
    <t>19-CIVILB26-23</t>
  </si>
  <si>
    <t>19-ELEX01-23</t>
  </si>
  <si>
    <t>19-CIVILB28-23</t>
  </si>
  <si>
    <t>19-CIVILB29-23</t>
  </si>
  <si>
    <t>19-CIVILB30-23</t>
  </si>
  <si>
    <t>19-CIVILB31-23</t>
  </si>
  <si>
    <t>19-CIVILB32-23</t>
  </si>
  <si>
    <t>19-CIVILB33-23</t>
  </si>
  <si>
    <t>19-CIVILB34-23</t>
  </si>
  <si>
    <t>19-CIVILB35-23</t>
  </si>
  <si>
    <t>19-CIVILB36-23</t>
  </si>
  <si>
    <t>19-CIVILB37-23</t>
  </si>
  <si>
    <t>19-CIVILB38-23</t>
  </si>
  <si>
    <t>19-CIVILB39-23</t>
  </si>
  <si>
    <t>19-CIVILB40-23</t>
  </si>
  <si>
    <t>19-CIVILB41-23</t>
  </si>
  <si>
    <t>18-CIVILB43-23</t>
  </si>
  <si>
    <t>18-CIVILB44-23</t>
  </si>
  <si>
    <t>18-CIVILB45-23</t>
  </si>
  <si>
    <t>18-CIVILB46-23</t>
  </si>
  <si>
    <t>18-CIVILB47-23</t>
  </si>
  <si>
    <t>15-CIVILB48-23</t>
  </si>
  <si>
    <t>20-CIVILB49-23</t>
  </si>
  <si>
    <t>20-CIVILB50-23</t>
  </si>
  <si>
    <t>20-CIVILB51-23</t>
  </si>
  <si>
    <t>20-CIVILB52-23</t>
  </si>
  <si>
    <t>20-CIVILB53-23</t>
  </si>
  <si>
    <t>20-CIVILB54-23</t>
  </si>
  <si>
    <t>20-CIVILB55-23</t>
  </si>
  <si>
    <t>20-CIVILB56-23</t>
  </si>
  <si>
    <t>20-CIVILB57-23</t>
  </si>
  <si>
    <t>20-CIVILB58-23</t>
  </si>
  <si>
    <t>20-CIVILB59-23</t>
  </si>
  <si>
    <t>20-CIVILB60-23</t>
  </si>
  <si>
    <t>20-CIVILB61-23</t>
  </si>
  <si>
    <t>20-CIVILB62-23</t>
  </si>
  <si>
    <t>20-CIVILB63-23</t>
  </si>
  <si>
    <t>20-CIVILB64-23</t>
  </si>
  <si>
    <t>20-CIVILB65-23</t>
  </si>
  <si>
    <t>20-CIVILB66-23</t>
  </si>
  <si>
    <t>20-CIVILB67-23</t>
  </si>
  <si>
    <t>20-CIVILB68-23</t>
  </si>
  <si>
    <t>20-CIVILB69-23</t>
  </si>
  <si>
    <t>20-CIVILB70-23</t>
  </si>
  <si>
    <t>20-CIVILB71-23</t>
  </si>
  <si>
    <t>20-CIVILB72-23</t>
  </si>
  <si>
    <t>20-CIVILB73-23</t>
  </si>
  <si>
    <t>20-CIVILB74-23</t>
  </si>
  <si>
    <t>20-CIVILB75-23</t>
  </si>
  <si>
    <t>20-CIVILB76-23</t>
  </si>
  <si>
    <t>18-CIVILB77-23</t>
  </si>
  <si>
    <t>19-ELEX49-23</t>
  </si>
  <si>
    <t>19-COMPA02-23</t>
  </si>
  <si>
    <t>19-ITA56-23</t>
  </si>
  <si>
    <t>19-COMPA04-23</t>
  </si>
  <si>
    <t>19-COMPA05-23</t>
  </si>
  <si>
    <t>19-COMPA06-23</t>
  </si>
  <si>
    <t>19-CIVILA11-23</t>
  </si>
  <si>
    <t>19-COMPA08-23</t>
  </si>
  <si>
    <t>19-COMPA09-23</t>
  </si>
  <si>
    <t>19-CIVILB18-23</t>
  </si>
  <si>
    <t>19-COMPA11-23</t>
  </si>
  <si>
    <t>19-CIVILB27-23</t>
  </si>
  <si>
    <t>19-COMPA01-23</t>
  </si>
  <si>
    <t>19-COMPA03-23</t>
  </si>
  <si>
    <t>19-COMPA07-23</t>
  </si>
  <si>
    <t>19-COMPA16-23</t>
  </si>
  <si>
    <t>19-COMPA17-23</t>
  </si>
  <si>
    <t>19-COMPA10-23</t>
  </si>
  <si>
    <t>19-COMPA12-23</t>
  </si>
  <si>
    <t>19-COMPA13-23</t>
  </si>
  <si>
    <t>19-COMPA14-23</t>
  </si>
  <si>
    <t>19-COMPA15-23</t>
  </si>
  <si>
    <t>19-COMPA18-23</t>
  </si>
  <si>
    <t>19-COMPA24-23</t>
  </si>
  <si>
    <t>19-COMPA25-23</t>
  </si>
  <si>
    <t>19-COMPA19-23</t>
  </si>
  <si>
    <t>19-COMPA20-23</t>
  </si>
  <si>
    <t>19-COMPA21-23</t>
  </si>
  <si>
    <t>19-COMPA22-23</t>
  </si>
  <si>
    <t>19-COMPA30-23</t>
  </si>
  <si>
    <t>19-COMPA23-23</t>
  </si>
  <si>
    <t>19-COMPA32-23</t>
  </si>
  <si>
    <t>19-COMPA26-23</t>
  </si>
  <si>
    <t>19-COMPA27-23</t>
  </si>
  <si>
    <t>19-COMPA36-23</t>
  </si>
  <si>
    <t>19-COMPA28-23</t>
  </si>
  <si>
    <t>19-COMPA29-23</t>
  </si>
  <si>
    <t>19-COMPA31-23</t>
  </si>
  <si>
    <t>19-COMPA34-23</t>
  </si>
  <si>
    <t>19-COMPA41-23</t>
  </si>
  <si>
    <t>19-COMPA35-23</t>
  </si>
  <si>
    <t>19-COMPA37-23</t>
  </si>
  <si>
    <t>19-COMPA38-23</t>
  </si>
  <si>
    <t>19-COMPA39-23</t>
  </si>
  <si>
    <t>19-COMPA46-23</t>
  </si>
  <si>
    <t>19-COMPA47-23</t>
  </si>
  <si>
    <t>19-COMPA40-23</t>
  </si>
  <si>
    <t>19-COMPA42-23</t>
  </si>
  <si>
    <t>19-COMPA43-23</t>
  </si>
  <si>
    <t>19-COMPA44-23</t>
  </si>
  <si>
    <t>19-COMPA45-23</t>
  </si>
  <si>
    <t>19-COMPA48-23</t>
  </si>
  <si>
    <t>19-COMPA54-23</t>
  </si>
  <si>
    <t>19-COMPA49-23</t>
  </si>
  <si>
    <t>19-COMPA50-23</t>
  </si>
  <si>
    <t>19-COMPA51-23</t>
  </si>
  <si>
    <t>19-COMPA58-23</t>
  </si>
  <si>
    <t>19-COMPA52-23</t>
  </si>
  <si>
    <t>19-COMPA53-23</t>
  </si>
  <si>
    <t>19-COMPA55-23</t>
  </si>
  <si>
    <t>19-COMPA56-23</t>
  </si>
  <si>
    <t>19-COMPA63-23</t>
  </si>
  <si>
    <t>19-COMPA64-23</t>
  </si>
  <si>
    <t>19-COMPA57-23</t>
  </si>
  <si>
    <t>19-COMPA59-23</t>
  </si>
  <si>
    <t>19-COMPA60-23</t>
  </si>
  <si>
    <t>20-COMPA68-23</t>
  </si>
  <si>
    <t>19-COMPA61-23</t>
  </si>
  <si>
    <t>20-COMPA70-23</t>
  </si>
  <si>
    <t>20-COMPA71-23</t>
  </si>
  <si>
    <t>20-COMPA72-23</t>
  </si>
  <si>
    <t>19-COMPA62-23</t>
  </si>
  <si>
    <t>19-COMPB02-23</t>
  </si>
  <si>
    <t>19-COMPB03-23</t>
  </si>
  <si>
    <t>19-COMPA65-23</t>
  </si>
  <si>
    <t>20-COMPA66-23</t>
  </si>
  <si>
    <t>20-COMPA67-23</t>
  </si>
  <si>
    <t>20-COMPA69-23</t>
  </si>
  <si>
    <t>19-COMPB01-23</t>
  </si>
  <si>
    <t>19-COMPB04-23</t>
  </si>
  <si>
    <t>19-COMPB05-23</t>
  </si>
  <si>
    <t>19-COMPB06-23</t>
  </si>
  <si>
    <t>19-COMPB07-23</t>
  </si>
  <si>
    <t>19-COMPB13-23</t>
  </si>
  <si>
    <t>19-COMPB08-23</t>
  </si>
  <si>
    <t>19-COMPB09-23</t>
  </si>
  <si>
    <t>19-COMPB16-23</t>
  </si>
  <si>
    <t>19-COMPB17-23</t>
  </si>
  <si>
    <t>19-COMPB18-23</t>
  </si>
  <si>
    <t>19-COMPB10-23</t>
  </si>
  <si>
    <t>19-COMPB11-23</t>
  </si>
  <si>
    <t>19-COMPB12-23</t>
  </si>
  <si>
    <t>19-COMPB14-23</t>
  </si>
  <si>
    <t>19-COMPB23-23</t>
  </si>
  <si>
    <t>19-COMPB15-23</t>
  </si>
  <si>
    <t>19-COMPB19-23</t>
  </si>
  <si>
    <t>19-COMPB26-23</t>
  </si>
  <si>
    <t>19-COMPB27-23</t>
  </si>
  <si>
    <t>19-COMPB28-23</t>
  </si>
  <si>
    <t>19-COMPB20-23</t>
  </si>
  <si>
    <t>19-COMPB30-23</t>
  </si>
  <si>
    <t>19-COMPB21-23</t>
  </si>
  <si>
    <t>19-COMPB22-23</t>
  </si>
  <si>
    <t>19-COMPB33-23</t>
  </si>
  <si>
    <t>19-COMPB34-23</t>
  </si>
  <si>
    <t>19-COMPB24-23</t>
  </si>
  <si>
    <t>19-COMPB36-23</t>
  </si>
  <si>
    <t>19-COMPB25-23</t>
  </si>
  <si>
    <t>19-COMPB29-23</t>
  </si>
  <si>
    <t>19-COMPB39-23</t>
  </si>
  <si>
    <t>19-COMPB31-23</t>
  </si>
  <si>
    <t>19-COMPB41-23</t>
  </si>
  <si>
    <t>19-COMPB42-23</t>
  </si>
  <si>
    <t>19-COMPB32-23</t>
  </si>
  <si>
    <t>19-COMPB35-23</t>
  </si>
  <si>
    <t>19-COMPB37-23</t>
  </si>
  <si>
    <t>19-COMPB38-23</t>
  </si>
  <si>
    <t>19-COMPB40-23</t>
  </si>
  <si>
    <t>19-COMPB48-23</t>
  </si>
  <si>
    <t>19-COMPB49-23</t>
  </si>
  <si>
    <t>19-COMPB50-23</t>
  </si>
  <si>
    <t>19-COMPB43-23</t>
  </si>
  <si>
    <t>19-COMPB52-23</t>
  </si>
  <si>
    <t>19-COMPB53-23</t>
  </si>
  <si>
    <t>19-COMPB44-23</t>
  </si>
  <si>
    <t>19-COMPB55-23</t>
  </si>
  <si>
    <t>19-COMPB56-23</t>
  </si>
  <si>
    <t>19-COMPB45-23</t>
  </si>
  <si>
    <t>19-COMPB46-23</t>
  </si>
  <si>
    <t>19-COMPB59-23</t>
  </si>
  <si>
    <t>19-COMPB47-23</t>
  </si>
  <si>
    <t>19-COMPB51-23</t>
  </si>
  <si>
    <t>19-COMPB62-23</t>
  </si>
  <si>
    <t>19-COMPB63-23</t>
  </si>
  <si>
    <t>19-COMPB64-23</t>
  </si>
  <si>
    <t>19-COMPB54-23</t>
  </si>
  <si>
    <t>19-COMPB57-23</t>
  </si>
  <si>
    <t>19-COMPB58-23</t>
  </si>
  <si>
    <t>19-COMPB60-23</t>
  </si>
  <si>
    <t>19-COMPB61-23</t>
  </si>
  <si>
    <t>20-COMPB70-23</t>
  </si>
  <si>
    <t>20-COMPB65-23</t>
  </si>
  <si>
    <t>20-COMPB66-23</t>
  </si>
  <si>
    <t>20-COMPB67-23</t>
  </si>
  <si>
    <t>20-COMPB68-23</t>
  </si>
  <si>
    <t>19-COMPC04-23</t>
  </si>
  <si>
    <t>19-COMPC05-23</t>
  </si>
  <si>
    <t>19-COMPC06-23</t>
  </si>
  <si>
    <t>20-COMPB69-23</t>
  </si>
  <si>
    <t>19-COMPC08-23</t>
  </si>
  <si>
    <t>19-COMPC09-23</t>
  </si>
  <si>
    <t>19-COMPC10-23</t>
  </si>
  <si>
    <t>19-COMPC11-23</t>
  </si>
  <si>
    <t>19-COMPC12-23</t>
  </si>
  <si>
    <t>19-COMPC13-23</t>
  </si>
  <si>
    <t>19-COMPC14-23</t>
  </si>
  <si>
    <t>20-COMPB71-23</t>
  </si>
  <si>
    <t>19-COMPC16-23</t>
  </si>
  <si>
    <t>19-COMPC01-23</t>
  </si>
  <si>
    <t>19-COMPC02-23</t>
  </si>
  <si>
    <t>19-COMPC03-23</t>
  </si>
  <si>
    <t>19-COMPC07-23</t>
  </si>
  <si>
    <t>19-COMPC15-23</t>
  </si>
  <si>
    <t>19-COMPC22-23</t>
  </si>
  <si>
    <t>19-COMPC23-23</t>
  </si>
  <si>
    <t>19-COMPC24-23</t>
  </si>
  <si>
    <t>19-COMPC25-23</t>
  </si>
  <si>
    <t>19-COMPC17-23</t>
  </si>
  <si>
    <t>19-COMPC18-23</t>
  </si>
  <si>
    <t>19-COMPC19-23</t>
  </si>
  <si>
    <t>19-COMPC20-23</t>
  </si>
  <si>
    <t>19-COMPC21-23</t>
  </si>
  <si>
    <t>19-COMPC31-23</t>
  </si>
  <si>
    <t>19-COMPC32-23</t>
  </si>
  <si>
    <t>19-COMPC33-23</t>
  </si>
  <si>
    <t>19-COMPC26-23</t>
  </si>
  <si>
    <t>19-COMPC27-23</t>
  </si>
  <si>
    <t>19-COMPC28-23</t>
  </si>
  <si>
    <t>19-COMPC29-23</t>
  </si>
  <si>
    <t>19-COMPC30-23</t>
  </si>
  <si>
    <t>19-COMPC40-23</t>
  </si>
  <si>
    <t>19-COMPC34-23</t>
  </si>
  <si>
    <t>19-COMPC42-23</t>
  </si>
  <si>
    <t>19-COMPC35-23</t>
  </si>
  <si>
    <t>19-COMPC45-23</t>
  </si>
  <si>
    <t>19-COMPC46-23</t>
  </si>
  <si>
    <t>19-COMPC48-23</t>
  </si>
  <si>
    <t>19-COMPC37-23</t>
  </si>
  <si>
    <t>19-COMPC38-23</t>
  </si>
  <si>
    <t>19-COMPC39-23</t>
  </si>
  <si>
    <t>19-COMPC41-23</t>
  </si>
  <si>
    <t>19-COMPC43-23</t>
  </si>
  <si>
    <t>19-COMPC54-23</t>
  </si>
  <si>
    <t>19-COMPC49-23</t>
  </si>
  <si>
    <t>19-COMPC50-23</t>
  </si>
  <si>
    <t>19-COMPC51-23</t>
  </si>
  <si>
    <t>19-COMPC58-23</t>
  </si>
  <si>
    <t>19-COMPC59-23</t>
  </si>
  <si>
    <t>19-COMPC60-23</t>
  </si>
  <si>
    <t>19-COMPC61-23</t>
  </si>
  <si>
    <t>19-COMPC62-23</t>
  </si>
  <si>
    <t>19-COMPC52-23</t>
  </si>
  <si>
    <t>19-COMPC64-23</t>
  </si>
  <si>
    <t>18-COMPC65-23</t>
  </si>
  <si>
    <t>17-COMPC66-23</t>
  </si>
  <si>
    <t>19-COMPC53-23</t>
  </si>
  <si>
    <t>20-COMPC68-23</t>
  </si>
  <si>
    <t>20-COMPC69-23</t>
  </si>
  <si>
    <t>19-COMPC55-23</t>
  </si>
  <si>
    <t>19-COMPC56-23</t>
  </si>
  <si>
    <t>19-COMPC57-23</t>
  </si>
  <si>
    <t>20-COMPC73-23</t>
  </si>
  <si>
    <t>19-E&amp;TCA01-23</t>
  </si>
  <si>
    <t>19-COMPC63-23</t>
  </si>
  <si>
    <t>19-COMPC67-23</t>
  </si>
  <si>
    <t>20-COMPC70-23</t>
  </si>
  <si>
    <t>20-COMPC71-23</t>
  </si>
  <si>
    <t>20-COMPC72-23</t>
  </si>
  <si>
    <t>19-E&amp;TCA02-23</t>
  </si>
  <si>
    <t>19-E&amp;TCA08-23</t>
  </si>
  <si>
    <t>19-E&amp;TCA03-23</t>
  </si>
  <si>
    <t>19-E&amp;TCA04-23</t>
  </si>
  <si>
    <t>19-E&amp;TCA05-23</t>
  </si>
  <si>
    <t>19-E&amp;TCA12-23</t>
  </si>
  <si>
    <t>19-E&amp;TCA06-23</t>
  </si>
  <si>
    <t>19-E&amp;TCA07-23</t>
  </si>
  <si>
    <t>19-E&amp;TCA09-23</t>
  </si>
  <si>
    <t>19-E&amp;TCA10-23</t>
  </si>
  <si>
    <t>19-E&amp;TCA11-23</t>
  </si>
  <si>
    <t>19-E&amp;TCA13-23</t>
  </si>
  <si>
    <t>19-E&amp;TCA14-23</t>
  </si>
  <si>
    <t>19-E&amp;TCA15-23</t>
  </si>
  <si>
    <t>19-E&amp;TCA21-23</t>
  </si>
  <si>
    <t>19-E&amp;TCA22-23</t>
  </si>
  <si>
    <t>19-E&amp;TCA23-23</t>
  </si>
  <si>
    <t>19-E&amp;TCA16-23</t>
  </si>
  <si>
    <t>19-E&amp;TCA25-23</t>
  </si>
  <si>
    <t>19-E&amp;TCA17-23</t>
  </si>
  <si>
    <t>19-E&amp;TCA18-23</t>
  </si>
  <si>
    <t>19-E&amp;TCA28-23</t>
  </si>
  <si>
    <t>19-E&amp;TCA29-23</t>
  </si>
  <si>
    <t>19-E&amp;TCA19-23</t>
  </si>
  <si>
    <t>19-E&amp;TCA20-23</t>
  </si>
  <si>
    <t>19-E&amp;TCA32-23</t>
  </si>
  <si>
    <t>19-E&amp;TCA24-23</t>
  </si>
  <si>
    <t>19-E&amp;TCA34-23</t>
  </si>
  <si>
    <t>19-E&amp;TCA35-23</t>
  </si>
  <si>
    <t>19-E&amp;TCA36-23</t>
  </si>
  <si>
    <t>19-E&amp;TCA26-23</t>
  </si>
  <si>
    <t>19-E&amp;TCA38-23</t>
  </si>
  <si>
    <t>19-E&amp;TCA27-23</t>
  </si>
  <si>
    <t>19-E&amp;TCA40-23</t>
  </si>
  <si>
    <t>19-E&amp;TCA41-23</t>
  </si>
  <si>
    <t>19-E&amp;TCA42-23</t>
  </si>
  <si>
    <t>19-E&amp;TCA43-23</t>
  </si>
  <si>
    <t>19-E&amp;TCA44-23</t>
  </si>
  <si>
    <t>19-E&amp;TCA45-23</t>
  </si>
  <si>
    <t>19-E&amp;TCA46-23</t>
  </si>
  <si>
    <t>19-E&amp;TCA47-23</t>
  </si>
  <si>
    <t>19-E&amp;TCA48-23</t>
  </si>
  <si>
    <t>19-E&amp;TCA31-23</t>
  </si>
  <si>
    <t>19-E&amp;TCA33-23</t>
  </si>
  <si>
    <t>19-E&amp;TCA37-23</t>
  </si>
  <si>
    <t>19-E&amp;TCA39-23</t>
  </si>
  <si>
    <t>19-E&amp;TCA50-23</t>
  </si>
  <si>
    <t>19-E&amp;TCA55-23</t>
  </si>
  <si>
    <t>19-E&amp;TCA56-23</t>
  </si>
  <si>
    <t>19-E&amp;TCA57-23</t>
  </si>
  <si>
    <t>19-E&amp;TCA58-23</t>
  </si>
  <si>
    <t>19-E&amp;TCA59-23</t>
  </si>
  <si>
    <t>19-E&amp;TCA60-23</t>
  </si>
  <si>
    <t>19-E&amp;TCA51-23</t>
  </si>
  <si>
    <t>19-E&amp;TCA52-23</t>
  </si>
  <si>
    <t>19-E&amp;TCA63-23</t>
  </si>
  <si>
    <t>20-E&amp;TCA64-23</t>
  </si>
  <si>
    <t>20-E&amp;TCA65-23</t>
  </si>
  <si>
    <t>20-E&amp;TCA66-23</t>
  </si>
  <si>
    <t>20-E&amp;TCA67-23</t>
  </si>
  <si>
    <t>19-E&amp;TCA53-23</t>
  </si>
  <si>
    <t>20-E&amp;TCA69-23</t>
  </si>
  <si>
    <t>19-E&amp;TCB01-23</t>
  </si>
  <si>
    <t>19-E&amp;TCB02-23</t>
  </si>
  <si>
    <t>19-E&amp;TCA54-23</t>
  </si>
  <si>
    <t>19-E&amp;TCB04-23</t>
  </si>
  <si>
    <t>19-E&amp;TCA61-23</t>
  </si>
  <si>
    <t>19-E&amp;TCA62-23</t>
  </si>
  <si>
    <t>20-E&amp;TCA68-23</t>
  </si>
  <si>
    <t>19-E&amp;TCB03-23</t>
  </si>
  <si>
    <t>19-E&amp;TCB05-23</t>
  </si>
  <si>
    <t>19-E&amp;TCB06-23</t>
  </si>
  <si>
    <t>19-E&amp;TCB11-23</t>
  </si>
  <si>
    <t>19-E&amp;TCB07-23</t>
  </si>
  <si>
    <t>19-E&amp;TCB13-23</t>
  </si>
  <si>
    <t>19-E&amp;TCB14-23</t>
  </si>
  <si>
    <t>19-E&amp;TCB15-23</t>
  </si>
  <si>
    <t>19-E&amp;TCB16-23</t>
  </si>
  <si>
    <t>19-E&amp;TCB08-23</t>
  </si>
  <si>
    <t>19-E&amp;TCB09-23</t>
  </si>
  <si>
    <t>19-E&amp;TCB10-23</t>
  </si>
  <si>
    <t>19-E&amp;TCB20-23</t>
  </si>
  <si>
    <t>19-E&amp;TCB12-23</t>
  </si>
  <si>
    <t>19-E&amp;TCB17-23</t>
  </si>
  <si>
    <t>19-E&amp;TCB18-23</t>
  </si>
  <si>
    <t>19-E&amp;TCB24-23</t>
  </si>
  <si>
    <t>19-E&amp;TCB19-23</t>
  </si>
  <si>
    <t>19-E&amp;TCB26-23</t>
  </si>
  <si>
    <t>19-E&amp;TCB21-23</t>
  </si>
  <si>
    <t>19-E&amp;TCB22-23</t>
  </si>
  <si>
    <t>19-E&amp;TCB29-23</t>
  </si>
  <si>
    <t>19-E&amp;TCB30-23</t>
  </si>
  <si>
    <t>19-E&amp;TCB31-23</t>
  </si>
  <si>
    <t>19-E&amp;TCB23-23</t>
  </si>
  <si>
    <t>19-E&amp;TCB25-23</t>
  </si>
  <si>
    <t>19-E&amp;TCB34-23</t>
  </si>
  <si>
    <t>19-E&amp;TCB35-23</t>
  </si>
  <si>
    <t>19-E&amp;TCB27-23</t>
  </si>
  <si>
    <t>19-E&amp;TCB28-23</t>
  </si>
  <si>
    <t>19-E&amp;TCB32-23</t>
  </si>
  <si>
    <t>19-E&amp;TCB33-23</t>
  </si>
  <si>
    <t>19-E&amp;TCB40-23</t>
  </si>
  <si>
    <t>19-E&amp;TCB41-23</t>
  </si>
  <si>
    <t>19-E&amp;TCB36-23</t>
  </si>
  <si>
    <t>19-E&amp;TCB37-23</t>
  </si>
  <si>
    <t>19-E&amp;TCB38-23</t>
  </si>
  <si>
    <t>19-E&amp;TCB39-23</t>
  </si>
  <si>
    <t>19-E&amp;TCB42-23</t>
  </si>
  <si>
    <t>19-E&amp;TCB47-23</t>
  </si>
  <si>
    <t>19-E&amp;TCB43-23</t>
  </si>
  <si>
    <t>19-E&amp;TCB49-23</t>
  </si>
  <si>
    <t>19-E&amp;TCB44-23</t>
  </si>
  <si>
    <t>19-E&amp;TCB45-23</t>
  </si>
  <si>
    <t>19-E&amp;TCB46-23</t>
  </si>
  <si>
    <t>19-E&amp;TCB53-23</t>
  </si>
  <si>
    <t>19-E&amp;TCB54-23</t>
  </si>
  <si>
    <t>19-E&amp;TCB55-23</t>
  </si>
  <si>
    <t>19-E&amp;TCB48-23</t>
  </si>
  <si>
    <t>19-E&amp;TCB57-23</t>
  </si>
  <si>
    <t>19-E&amp;TCB50-23</t>
  </si>
  <si>
    <t>19-E&amp;TCB59-23</t>
  </si>
  <si>
    <t>19-E&amp;TCB51-23</t>
  </si>
  <si>
    <t>19-E&amp;TCB52-23</t>
  </si>
  <si>
    <t>19-E&amp;TCB62-23</t>
  </si>
  <si>
    <t>20-E&amp;TCB63-23</t>
  </si>
  <si>
    <t>19-E&amp;TCB56-23</t>
  </si>
  <si>
    <t>19-E&amp;TCB58-23</t>
  </si>
  <si>
    <t>20-E&amp;TCB66-23</t>
  </si>
  <si>
    <t>20-E&amp;TCB67-23</t>
  </si>
  <si>
    <t>20-E&amp;TCB68-23</t>
  </si>
  <si>
    <t>19-E&amp;TCB60-23</t>
  </si>
  <si>
    <t>19-E&amp;TCB61-23</t>
  </si>
  <si>
    <t>19-ELEX02-23</t>
  </si>
  <si>
    <t>19-ELEX03-23</t>
  </si>
  <si>
    <t>19-ELEX04-23</t>
  </si>
  <si>
    <t>19-ELEX05-23</t>
  </si>
  <si>
    <t>19-ELEX06-23</t>
  </si>
  <si>
    <t>19-ELEX07-23</t>
  </si>
  <si>
    <t>19-ELEX08-23</t>
  </si>
  <si>
    <t>19-ELEX09-23</t>
  </si>
  <si>
    <t>20-E&amp;TCB64-23</t>
  </si>
  <si>
    <t>19-ELEX11-23</t>
  </si>
  <si>
    <t>19-ELEX12-23</t>
  </si>
  <si>
    <t>18-E&amp;TCB69-23</t>
  </si>
  <si>
    <t>19-ELEX10-23</t>
  </si>
  <si>
    <t>19-ELEX13-23</t>
  </si>
  <si>
    <t>19-ELEX16-23</t>
  </si>
  <si>
    <t>19-ELEX17-23</t>
  </si>
  <si>
    <t>19-ELEX18-23</t>
  </si>
  <si>
    <t>19-ELEX19-23</t>
  </si>
  <si>
    <t>19-ELEX20-23</t>
  </si>
  <si>
    <t>19-ELEX21-23</t>
  </si>
  <si>
    <t>19-ELEX14-23</t>
  </si>
  <si>
    <t>19-ELEX15-23</t>
  </si>
  <si>
    <t>19-ELEX24-23</t>
  </si>
  <si>
    <t>19-ELEX22-23</t>
  </si>
  <si>
    <t>19-ELEX23-23</t>
  </si>
  <si>
    <t>19-ELEX27-23</t>
  </si>
  <si>
    <t>19-ELEX28-23</t>
  </si>
  <si>
    <t>19-ELEX25-23</t>
  </si>
  <si>
    <t>19-ELEX30-23</t>
  </si>
  <si>
    <t>19-ELEX26-23</t>
  </si>
  <si>
    <t>19-ELEX29-23</t>
  </si>
  <si>
    <t>19-ELEX31-23</t>
  </si>
  <si>
    <t>19-ELEX32-23</t>
  </si>
  <si>
    <t>19-ELEX36-23</t>
  </si>
  <si>
    <t>19-ELEX34-23</t>
  </si>
  <si>
    <t>19-ELEX38-23</t>
  </si>
  <si>
    <t>19-ELEX39-23</t>
  </si>
  <si>
    <t>19-ELEX35-23</t>
  </si>
  <si>
    <t>19-ELEX41-23</t>
  </si>
  <si>
    <t>19-ELEX42-23</t>
  </si>
  <si>
    <t>19-ELEX43-23</t>
  </si>
  <si>
    <t>19-ELEX44-23</t>
  </si>
  <si>
    <t>19-ELEX37-23</t>
  </si>
  <si>
    <t>19-ELEX40-23</t>
  </si>
  <si>
    <t>19-ELEX45-23</t>
  </si>
  <si>
    <t>19-ELEX48-23</t>
  </si>
  <si>
    <t>19-ELEX46-23</t>
  </si>
  <si>
    <t>19-ELEX50-23</t>
  </si>
  <si>
    <t>19-ELEX47-23</t>
  </si>
  <si>
    <t>19-ELEX51-23</t>
  </si>
  <si>
    <t>19-ELEX53-23</t>
  </si>
  <si>
    <t>19-ELEX54-23</t>
  </si>
  <si>
    <t>19-ELEX55-23</t>
  </si>
  <si>
    <t>19-ELEX52-23</t>
  </si>
  <si>
    <t>19-ELEX57-23</t>
  </si>
  <si>
    <t>19-ELEX56-23</t>
  </si>
  <si>
    <t>19-ELEX59-23</t>
  </si>
  <si>
    <t>19-ELEX60-23</t>
  </si>
  <si>
    <t>19-ELEX61-23</t>
  </si>
  <si>
    <t>19-ELEX62-23</t>
  </si>
  <si>
    <t>18-ELEX64-23</t>
  </si>
  <si>
    <t>15-ELEX65-23</t>
  </si>
  <si>
    <t>16-ELEX66-23</t>
  </si>
  <si>
    <t>20-ELEX67-23</t>
  </si>
  <si>
    <t>20-ELEX68-23</t>
  </si>
  <si>
    <t>20-ELEX69-23</t>
  </si>
  <si>
    <t>20-ELEX70-23</t>
  </si>
  <si>
    <t>20-ELEX71-23</t>
  </si>
  <si>
    <t>20-ELEX72-23</t>
  </si>
  <si>
    <t>20-ELEX73-23</t>
  </si>
  <si>
    <t>19-ELEX58-23</t>
  </si>
  <si>
    <t>19-ITA02-23</t>
  </si>
  <si>
    <t>19-ITA03-23</t>
  </si>
  <si>
    <t>19-ITA01-23</t>
  </si>
  <si>
    <t>19-ITA04-23</t>
  </si>
  <si>
    <t>19-ITA05-23</t>
  </si>
  <si>
    <t>19-ITA06-23</t>
  </si>
  <si>
    <t>19-ITA07-23</t>
  </si>
  <si>
    <t>19-ITA09-23</t>
  </si>
  <si>
    <t>19-ITA10-23</t>
  </si>
  <si>
    <t>19-ITA08-23</t>
  </si>
  <si>
    <t>19-ITA11-23</t>
  </si>
  <si>
    <t>19-ITA12-23</t>
  </si>
  <si>
    <t>19-ITA13-23</t>
  </si>
  <si>
    <t>19-ITA15-23</t>
  </si>
  <si>
    <t>19-ITA16-23</t>
  </si>
  <si>
    <t>19-ITA14-23</t>
  </si>
  <si>
    <t>19-ITA17-23</t>
  </si>
  <si>
    <t>19-ITA18-23</t>
  </si>
  <si>
    <t>19-ITA20-23</t>
  </si>
  <si>
    <t>19-ITA19-23</t>
  </si>
  <si>
    <t>19-ITA23-23</t>
  </si>
  <si>
    <t>19-ITA21-23</t>
  </si>
  <si>
    <t>19-ITA25-23</t>
  </si>
  <si>
    <t>19-ITA26-23</t>
  </si>
  <si>
    <t>19-ITA24-23</t>
  </si>
  <si>
    <t>19-ITA27-23</t>
  </si>
  <si>
    <t>19-ITA29-23</t>
  </si>
  <si>
    <t>19-ITA30-23</t>
  </si>
  <si>
    <t>19-ITA32-23</t>
  </si>
  <si>
    <t>19-ITA31-23</t>
  </si>
  <si>
    <t>19-ITA34-23</t>
  </si>
  <si>
    <t>19-ITA33-23</t>
  </si>
  <si>
    <t>19-ITA35-23</t>
  </si>
  <si>
    <t>19-ITA37-23</t>
  </si>
  <si>
    <t>19-ITA36-23</t>
  </si>
  <si>
    <t>19-ITA38-23</t>
  </si>
  <si>
    <t>19-ITA39-23</t>
  </si>
  <si>
    <t>19-ITA40-23</t>
  </si>
  <si>
    <t>19-ITA42-23</t>
  </si>
  <si>
    <t>19-ITA44-23</t>
  </si>
  <si>
    <t>19-ITA45-23</t>
  </si>
  <si>
    <t>19-ITA46-23</t>
  </si>
  <si>
    <t>19-ITA47-23</t>
  </si>
  <si>
    <t>19-ITA43-23</t>
  </si>
  <si>
    <t>19-ITA48-23</t>
  </si>
  <si>
    <t>19-ITA49-23</t>
  </si>
  <si>
    <t>19-ITA51-23</t>
  </si>
  <si>
    <t>19-ITA52-23</t>
  </si>
  <si>
    <t>19-ITA50-23</t>
  </si>
  <si>
    <t>19-ITA55-23</t>
  </si>
  <si>
    <t>19-ITA53-23</t>
  </si>
  <si>
    <t>19-ITA57-23</t>
  </si>
  <si>
    <t>19-ITA58-23</t>
  </si>
  <si>
    <t>19-ITA59-23</t>
  </si>
  <si>
    <t>19-ITA60-23</t>
  </si>
  <si>
    <t>19-ITA61-23</t>
  </si>
  <si>
    <t>19-ITA62-23</t>
  </si>
  <si>
    <t>19-ITA63-23</t>
  </si>
  <si>
    <t>18-ITA64-23</t>
  </si>
  <si>
    <t>18-ITA65-23</t>
  </si>
  <si>
    <t>18-ITA66-23</t>
  </si>
  <si>
    <t>20-ITA68-23</t>
  </si>
  <si>
    <t>20-ITA69-23</t>
  </si>
  <si>
    <t>20-ITA70-23</t>
  </si>
  <si>
    <t>20-ITA71-23</t>
  </si>
  <si>
    <t>20-ITA72-23</t>
  </si>
  <si>
    <t>20-ITA73-23</t>
  </si>
  <si>
    <t>20-ITA74-23</t>
  </si>
  <si>
    <t>20-ITA75-23</t>
  </si>
  <si>
    <t>19-ITB01-23</t>
  </si>
  <si>
    <t>19-ITB02-23</t>
  </si>
  <si>
    <t>19-ITB03-23</t>
  </si>
  <si>
    <t>19-ITB04-23</t>
  </si>
  <si>
    <t>19-ITB05-23</t>
  </si>
  <si>
    <t>19-ITB06-23</t>
  </si>
  <si>
    <t>19-ITB07-23</t>
  </si>
  <si>
    <t>19-ITB08-23</t>
  </si>
  <si>
    <t>19-ITB09-23</t>
  </si>
  <si>
    <t>19-ITB10-23</t>
  </si>
  <si>
    <t>19-ITB11-23</t>
  </si>
  <si>
    <t>19-ITB12-23</t>
  </si>
  <si>
    <t>19-ITB13-23</t>
  </si>
  <si>
    <t>19-ITB14-23</t>
  </si>
  <si>
    <t>19-ITB15-23</t>
  </si>
  <si>
    <t>19-ITB16-23</t>
  </si>
  <si>
    <t>19-ITB17-23</t>
  </si>
  <si>
    <t>19-ITB18-23</t>
  </si>
  <si>
    <t>19-ITB19-23</t>
  </si>
  <si>
    <t>19-ITB20-23</t>
  </si>
  <si>
    <t>19-ITB21-23</t>
  </si>
  <si>
    <t>19-ITB22-23</t>
  </si>
  <si>
    <t>19-ITB23-23</t>
  </si>
  <si>
    <t>19-ITB24-23</t>
  </si>
  <si>
    <t>19-ITB25-23</t>
  </si>
  <si>
    <t>19-ITB26-23</t>
  </si>
  <si>
    <t>19-ITB27-23</t>
  </si>
  <si>
    <t>19-ITB28-23</t>
  </si>
  <si>
    <t>19-ITB29-23</t>
  </si>
  <si>
    <t>19-ITB30-23</t>
  </si>
  <si>
    <t>19-ITB31-23</t>
  </si>
  <si>
    <t>19-ITB32-23</t>
  </si>
  <si>
    <t>19-ITB33-23</t>
  </si>
  <si>
    <t>19-ITB34-23</t>
  </si>
  <si>
    <t>19-ITB35-23</t>
  </si>
  <si>
    <t>19-ITB36-23</t>
  </si>
  <si>
    <t>19-ITB37-23</t>
  </si>
  <si>
    <t>19-ITB38-23</t>
  </si>
  <si>
    <t>19-ITB39-23</t>
  </si>
  <si>
    <t>19-ITB40-23</t>
  </si>
  <si>
    <t>19-ITB41-23</t>
  </si>
  <si>
    <t>19-ITB42-23</t>
  </si>
  <si>
    <t>19-ITB43-23</t>
  </si>
  <si>
    <t>19-ITB44-23</t>
  </si>
  <si>
    <t>19-ITB45-23</t>
  </si>
  <si>
    <t>19-ITB46-23</t>
  </si>
  <si>
    <t>19-ITB47-23</t>
  </si>
  <si>
    <t>19-ITB48-23</t>
  </si>
  <si>
    <t>19-ITB49-23</t>
  </si>
  <si>
    <t>19-ITB50-23</t>
  </si>
  <si>
    <t>19-ITB51-23</t>
  </si>
  <si>
    <t>19-ITB52-23</t>
  </si>
  <si>
    <t>19-ITB53-23</t>
  </si>
  <si>
    <t>19-ITB54-23</t>
  </si>
  <si>
    <t>19-ITB55-23</t>
  </si>
  <si>
    <t>19-ITB56-23</t>
  </si>
  <si>
    <t>19-ITB57-23</t>
  </si>
  <si>
    <t>19-ITB59-23</t>
  </si>
  <si>
    <t>19-ITB60-23</t>
  </si>
  <si>
    <t>19-ITB61-23</t>
  </si>
  <si>
    <t>19-ITB62-23</t>
  </si>
  <si>
    <t>19-ITB63-23</t>
  </si>
  <si>
    <t>18-ITB65-23</t>
  </si>
  <si>
    <t>18-ITB66-23</t>
  </si>
  <si>
    <t>18-ITB67-23</t>
  </si>
  <si>
    <t>20-ITB68-23</t>
  </si>
  <si>
    <t>20-ITB69-23</t>
  </si>
  <si>
    <t>20-ITB70-23</t>
  </si>
  <si>
    <t>20-ITB71-23</t>
  </si>
  <si>
    <t>20-ITB72-23</t>
  </si>
  <si>
    <t>19-MECHA01-23</t>
  </si>
  <si>
    <t>19-MECHA02-23</t>
  </si>
  <si>
    <t>19-MECHA03-23</t>
  </si>
  <si>
    <t>19-MECHA04-23</t>
  </si>
  <si>
    <t>19-MECHA05-23</t>
  </si>
  <si>
    <t>19-MECHA06-23</t>
  </si>
  <si>
    <t>19-MECHA07-23</t>
  </si>
  <si>
    <t>19-MECHA08-23</t>
  </si>
  <si>
    <t>19-MECHA09-23</t>
  </si>
  <si>
    <t>19-MECHA10-23</t>
  </si>
  <si>
    <t>19-MECHA11-23</t>
  </si>
  <si>
    <t>19-MECHA12-23</t>
  </si>
  <si>
    <t>19-MECHA13-23</t>
  </si>
  <si>
    <t>19-MECHA14-23</t>
  </si>
  <si>
    <t>19-MECHA15-23</t>
  </si>
  <si>
    <t>19-MECHA16-23</t>
  </si>
  <si>
    <t>19-MECHA17-23</t>
  </si>
  <si>
    <t>19-MECHA18-23</t>
  </si>
  <si>
    <t>19-MECHA19-23</t>
  </si>
  <si>
    <t>19-MECHA20-23</t>
  </si>
  <si>
    <t>19-MECHA21-23</t>
  </si>
  <si>
    <t>19-MECHA22-23</t>
  </si>
  <si>
    <t>19-MECHA23-23</t>
  </si>
  <si>
    <t>19-MECHA24-23</t>
  </si>
  <si>
    <t>19-MECHA25-23</t>
  </si>
  <si>
    <t>19-MECHA26-23</t>
  </si>
  <si>
    <t>19-MECHA27-23</t>
  </si>
  <si>
    <t>19-MECHA28-23</t>
  </si>
  <si>
    <t>19-MECHA29-23</t>
  </si>
  <si>
    <t>19-MECHA30-23</t>
  </si>
  <si>
    <t>19-MECHA31-23</t>
  </si>
  <si>
    <t>19-MECHA32-23</t>
  </si>
  <si>
    <t>19-MECHA33-23</t>
  </si>
  <si>
    <t>19-MECHA34-23</t>
  </si>
  <si>
    <t>19-MECHA35-23</t>
  </si>
  <si>
    <t>19-MECHA36-23</t>
  </si>
  <si>
    <t>19-MECHA37-23</t>
  </si>
  <si>
    <t>19-MECHA38-23</t>
  </si>
  <si>
    <t>19-MECHA39-23</t>
  </si>
  <si>
    <t>19-MECHA40-23</t>
  </si>
  <si>
    <t>19-MECHA41-23</t>
  </si>
  <si>
    <t>19-MECHA42-23</t>
  </si>
  <si>
    <t>19-MECHA43-23</t>
  </si>
  <si>
    <t>19-MECHA44-23</t>
  </si>
  <si>
    <t>18-MECHA45-23</t>
  </si>
  <si>
    <t>19-MECHA47-23</t>
  </si>
  <si>
    <t>19-MECHA48-23</t>
  </si>
  <si>
    <t>19-MECHA49-23</t>
  </si>
  <si>
    <t>19-MECHA50-23</t>
  </si>
  <si>
    <t>19-MECHA51-23</t>
  </si>
  <si>
    <t>19-MECHA52-23</t>
  </si>
  <si>
    <t>19-MECHA53-23</t>
  </si>
  <si>
    <t>19-MECHA54-23</t>
  </si>
  <si>
    <t>19-MECHA55-23</t>
  </si>
  <si>
    <t>19-MECHA56-23</t>
  </si>
  <si>
    <t>19-MECHA57-23</t>
  </si>
  <si>
    <t>19-MECHA58-23</t>
  </si>
  <si>
    <t>19-MECHA59-23</t>
  </si>
  <si>
    <t>19-MECHA60-23</t>
  </si>
  <si>
    <t>19-MECHA61-23</t>
  </si>
  <si>
    <t>19-MECHA62-23</t>
  </si>
  <si>
    <t>19-MECHA63-23</t>
  </si>
  <si>
    <t>20-MECHA65-23</t>
  </si>
  <si>
    <t>20-MECHA66-23</t>
  </si>
  <si>
    <t>20-MECHA67-23</t>
  </si>
  <si>
    <t>20-MECHA68-23</t>
  </si>
  <si>
    <t>20-MECHA70-23</t>
  </si>
  <si>
    <t>20-MECHA71-23</t>
  </si>
  <si>
    <t>19-MECHB01-23</t>
  </si>
  <si>
    <t>19-MECHB02-23</t>
  </si>
  <si>
    <t>19-MECHB03-23</t>
  </si>
  <si>
    <t>19-MECHB04-23</t>
  </si>
  <si>
    <t>19-MECHB05-23</t>
  </si>
  <si>
    <t>19-MECHB06-23</t>
  </si>
  <si>
    <t>19-MECHB08-23</t>
  </si>
  <si>
    <t>19-MECHB09-23</t>
  </si>
  <si>
    <t>19-MECHB10-23</t>
  </si>
  <si>
    <t>19-MECHB11-23</t>
  </si>
  <si>
    <t>19-MECHB12-23</t>
  </si>
  <si>
    <t>19-MECHB13-23</t>
  </si>
  <si>
    <t>19-MECHB14-23</t>
  </si>
  <si>
    <t>19-MECHB15-23</t>
  </si>
  <si>
    <t>19-MECHB16-23</t>
  </si>
  <si>
    <t>19-MECHB17-23</t>
  </si>
  <si>
    <t>19-MECHB18-23</t>
  </si>
  <si>
    <t>19-MECHB19-23</t>
  </si>
  <si>
    <t>19-MECHB20-23</t>
  </si>
  <si>
    <t>19-MECHB21-23</t>
  </si>
  <si>
    <t>19-MECHB22-23</t>
  </si>
  <si>
    <t>19-MECHB23-23</t>
  </si>
  <si>
    <t>19-MECHB24-23</t>
  </si>
  <si>
    <t>19-MECHB25-23</t>
  </si>
  <si>
    <t>19-MECHB26-23</t>
  </si>
  <si>
    <t>19-MECHB27-23</t>
  </si>
  <si>
    <t>19-MECHB28-23</t>
  </si>
  <si>
    <t>19-MECHB29-23</t>
  </si>
  <si>
    <t>19-MECHB30-23</t>
  </si>
  <si>
    <t>19-MECHB32-23</t>
  </si>
  <si>
    <t>19-MECHB33-23</t>
  </si>
  <si>
    <t>19-MECHB34-23</t>
  </si>
  <si>
    <t>19-MECHB35-23</t>
  </si>
  <si>
    <t>19-MECHB36-23</t>
  </si>
  <si>
    <t>19-MECHB37-23</t>
  </si>
  <si>
    <t>19-MECHB38-23</t>
  </si>
  <si>
    <t>19-MECHB39-23</t>
  </si>
  <si>
    <t>19-MECHB40-23</t>
  </si>
  <si>
    <t>19-MECHB41-23</t>
  </si>
  <si>
    <t>19-MECHB42-23</t>
  </si>
  <si>
    <t>19-MECHB43-23</t>
  </si>
  <si>
    <t>19-MECHB44-23</t>
  </si>
  <si>
    <t>19-MECHB45-23</t>
  </si>
  <si>
    <t>19-MECHB46-23</t>
  </si>
  <si>
    <t>19-MECHB47-23</t>
  </si>
  <si>
    <t>19-MECHB48-23</t>
  </si>
  <si>
    <t>19-MECHB49-23</t>
  </si>
  <si>
    <t>19-MECHB50-23</t>
  </si>
  <si>
    <t>19-MECHB51-23</t>
  </si>
  <si>
    <t>19-MECHB52-23</t>
  </si>
  <si>
    <t>19-MECHB53-23</t>
  </si>
  <si>
    <t>19-MECHB54-23</t>
  </si>
  <si>
    <t>19-MECHB55-23</t>
  </si>
  <si>
    <t>19-MECHB56-23</t>
  </si>
  <si>
    <t>19-MECHB57-23</t>
  </si>
  <si>
    <t>19-MECHB58-23</t>
  </si>
  <si>
    <t>19-MECHB59-23</t>
  </si>
  <si>
    <t>19-MECHB60-23</t>
  </si>
  <si>
    <t>19-MECHB61-23</t>
  </si>
  <si>
    <t>19-MECHB62-23</t>
  </si>
  <si>
    <t>18-MECHB63-23</t>
  </si>
  <si>
    <t>20-MECHB64-23</t>
  </si>
  <si>
    <t>20-MECHB65-23</t>
  </si>
  <si>
    <t>20-MECHB66-23</t>
  </si>
  <si>
    <t>20-MECHB67-23</t>
  </si>
  <si>
    <t>20-MECHB68-23</t>
  </si>
  <si>
    <t>20-MECHB69-23</t>
  </si>
  <si>
    <t>17-MECHB71-23</t>
  </si>
  <si>
    <t>17-MECHB70-23</t>
  </si>
  <si>
    <t>17-MECHB72-23</t>
  </si>
  <si>
    <t>COMP-C</t>
  </si>
  <si>
    <t>Placement</t>
  </si>
  <si>
    <t>Higher Studies</t>
  </si>
  <si>
    <t>Entrepreneur</t>
  </si>
  <si>
    <t>Hexaware/TCS-Ninja/Capgemini/LTI/Pwc</t>
  </si>
  <si>
    <t>Quantiphi</t>
  </si>
  <si>
    <t>Pwc</t>
  </si>
  <si>
    <t>Capgemini/Pwc</t>
  </si>
  <si>
    <t>Capgemini</t>
  </si>
  <si>
    <t>TCS-Ninja</t>
  </si>
  <si>
    <t>Willis Tower Watson/TCS-Ninga/Capgemini/LTI/Accenture</t>
  </si>
  <si>
    <t>J.P. Morgan</t>
  </si>
  <si>
    <t>Oracle</t>
  </si>
  <si>
    <t>Sportz Interactive</t>
  </si>
  <si>
    <t>TCS-Ninga/Capgemini</t>
  </si>
  <si>
    <t>Systenics</t>
  </si>
  <si>
    <t>Arcon Tech/Wisdamlab</t>
  </si>
  <si>
    <t>ICICI Lombard</t>
  </si>
  <si>
    <t>Capgemini/Accenture-(ASE)</t>
  </si>
  <si>
    <t>C2L BIZ Solutions Pvt.Ltd.</t>
  </si>
  <si>
    <t>HWI(DSE)</t>
  </si>
  <si>
    <t>IDFC/Dark Horse</t>
  </si>
  <si>
    <t>Capgemini/Accenture-(FSE)</t>
  </si>
  <si>
    <t>Jio Platform</t>
  </si>
  <si>
    <t>Zycus</t>
  </si>
  <si>
    <t>Oracle/Toothsi</t>
  </si>
  <si>
    <t>IDFC/Sportz Interactive</t>
  </si>
  <si>
    <t>Tech Mahindra/Wisdom Lab</t>
  </si>
  <si>
    <t>TCS-Ninga/Capgemini/HWI(SE)</t>
  </si>
  <si>
    <t>J.P.Morgan(New)Oracle / HWI(SE)</t>
  </si>
  <si>
    <t>TCS-Ninga/Capgemini/Accenture-(ASE)</t>
  </si>
  <si>
    <t>Kotak Life Insurance</t>
  </si>
  <si>
    <t>Hexaview</t>
  </si>
  <si>
    <t>Accenture-(FSE)</t>
  </si>
  <si>
    <t>J.P. Morgan (Int)</t>
  </si>
  <si>
    <t>DXC.Technology</t>
  </si>
  <si>
    <t>Willis Tower Watson</t>
  </si>
  <si>
    <t>Capgemini/LTI/Accenture-(ASE)</t>
  </si>
  <si>
    <t>TCS-Digital/Accenture-(ASE)</t>
  </si>
  <si>
    <t>Arcon Tech</t>
  </si>
  <si>
    <t>Oracle / InfyTQ(SE)</t>
  </si>
  <si>
    <t>ICICI Lombard (New)</t>
  </si>
  <si>
    <t>Capgemini/wisdam lab/Accenture-(ASE)</t>
  </si>
  <si>
    <t>Falkonry</t>
  </si>
  <si>
    <t>Accenture-(ASE)</t>
  </si>
  <si>
    <t>InfyTQ(DSE)</t>
  </si>
  <si>
    <t>Decimal Point/Capgemini/DXC.Technology</t>
  </si>
  <si>
    <t>Reliance Jio Bp/Capgemin/LTI/DXC.Technology</t>
  </si>
  <si>
    <t>InfyTQ(SP)</t>
  </si>
  <si>
    <t>J.P. Morgan/InfyTQ(SE)</t>
  </si>
  <si>
    <t>Kalyan Jewellers(Enovate Lifestyles Private Ltd.)</t>
  </si>
  <si>
    <t>Dark Horse</t>
  </si>
  <si>
    <t>Decimal Point/Capgemini</t>
  </si>
  <si>
    <t>LTI</t>
  </si>
  <si>
    <t>Capgemini/LTI</t>
  </si>
  <si>
    <t>Off- Secops Solution</t>
  </si>
  <si>
    <t>Reliance Jio Bp/Capgemini/Accenture-(ASE)</t>
  </si>
  <si>
    <t>Adform/Sportz Interactive</t>
  </si>
  <si>
    <t>Arcon Tech/Accenture-(ASE)</t>
  </si>
  <si>
    <t>Pepperfry/TCS-Ninga/Capgemini/Accenture-(ASE)</t>
  </si>
  <si>
    <t>Adform/Tech Mahindra</t>
  </si>
  <si>
    <t>Kotak Life Insurance/C2L BIZ Solutions Pvt.Ltd.</t>
  </si>
  <si>
    <t>Amazon/J.P.Morgan(new)</t>
  </si>
  <si>
    <t>Kotak Life Insurance/TCS-Ninga/Capgemini/Accenture-(ASE)</t>
  </si>
  <si>
    <t>Jio Platform-Ignite</t>
  </si>
  <si>
    <t>TCS-Ninja/Sportz Interactive</t>
  </si>
  <si>
    <t>Capgemini/DXC.Technology</t>
  </si>
  <si>
    <t>Jio Platform-IIIuminate</t>
  </si>
  <si>
    <t>TCS-Ninga/LTI</t>
  </si>
  <si>
    <t>Blackcurrant Labs Pvt.Ltd.</t>
  </si>
  <si>
    <t>capgemini/Accenture-(ASE)</t>
  </si>
  <si>
    <t>ARCON</t>
  </si>
  <si>
    <t xml:space="preserve">Falkonry/ Hexaview/HWI (DSE) </t>
  </si>
  <si>
    <t>Kotak Life Insurance/LTI</t>
  </si>
  <si>
    <t>IDFC/Capgemini/Arcon tech</t>
  </si>
  <si>
    <t>LTI/Accenture</t>
  </si>
  <si>
    <t>Capgemini/Wisdamlab/DXC.Technology</t>
  </si>
  <si>
    <t>Seclore</t>
  </si>
  <si>
    <t>IDFC/Accenture-(ASE)</t>
  </si>
  <si>
    <t>IDFC/Jio Platform-Ignite</t>
  </si>
  <si>
    <t>LTI/DXC Technology</t>
  </si>
  <si>
    <t>J.P.Morgan(new)HWI(DSE)</t>
  </si>
  <si>
    <t>Pepperfry/Arcon tech/Accenture-(ASE)</t>
  </si>
  <si>
    <t>IDFC/Wisdamlab/DXC.Technology</t>
  </si>
  <si>
    <t>AVHAD HARSHAL CHINTAMAN SHARDA</t>
  </si>
  <si>
    <t>KAMBLE CHAITALI JITENDRA VANITA</t>
  </si>
  <si>
    <t>PANCHAL VEDANT BHUPENDRA KAILASHBEN</t>
  </si>
  <si>
    <t>YADAV DIVMAAN VIJAY SHANKAR SARITA</t>
  </si>
  <si>
    <t>18-ITB73-22</t>
  </si>
  <si>
    <t>16-MECHA69-20</t>
  </si>
  <si>
    <t>PRAJAPATI SUDHANSHU SANTOSH BABLIDEVI</t>
  </si>
  <si>
    <t>placement</t>
  </si>
  <si>
    <t>JMC Project</t>
  </si>
  <si>
    <t>Star Union Dai-ichi Life Insurance</t>
  </si>
  <si>
    <t>TCS-Digital/TCS-Ninga/Capgemini</t>
  </si>
  <si>
    <t>Here Technology/ICICI Lombard</t>
  </si>
  <si>
    <t>Oracle / J.P. Morgan</t>
  </si>
  <si>
    <t>Here Technolog/Oracle</t>
  </si>
  <si>
    <t>Teradata (New)</t>
  </si>
  <si>
    <t>Here Technology/InfyTQ(DSE)</t>
  </si>
  <si>
    <t>IIT-Bombay</t>
  </si>
  <si>
    <t>Kalyan Jewellers(Enovate Lifestyles Private Ltd.</t>
  </si>
  <si>
    <t xml:space="preserve">LTI  </t>
  </si>
  <si>
    <t>Here Technology/Oracle</t>
  </si>
  <si>
    <t>Media.net/Accenture-(ASE)</t>
  </si>
  <si>
    <t xml:space="preserve">InfyTQ(SE) </t>
  </si>
  <si>
    <t>QAD</t>
  </si>
  <si>
    <t>ACG Inspection</t>
  </si>
  <si>
    <t>Noventiq</t>
  </si>
  <si>
    <t>IKS Health</t>
  </si>
  <si>
    <t xml:space="preserve">Sportz Interactive </t>
  </si>
  <si>
    <t>Artelligence Solutions</t>
  </si>
  <si>
    <t>Reliance Jio</t>
  </si>
  <si>
    <t xml:space="preserve">Capgemini </t>
  </si>
  <si>
    <t>Ahditya Enterprises</t>
  </si>
  <si>
    <t>Swabhav Techlabs</t>
  </si>
  <si>
    <t>SmowCode</t>
  </si>
  <si>
    <t>Off- Placed</t>
  </si>
  <si>
    <t>Elmack Engineering Serivices</t>
  </si>
  <si>
    <t>Schindler</t>
  </si>
  <si>
    <t>Jaro Education</t>
  </si>
  <si>
    <t>Hexaware (New)</t>
  </si>
  <si>
    <t xml:space="preserve">Tech Mahindra/Capgemini </t>
  </si>
  <si>
    <t>Elengical/LTI</t>
  </si>
  <si>
    <t>Arihant Industries Ltd.</t>
  </si>
  <si>
    <t>New Horizons Consulting Engineers LLP</t>
  </si>
  <si>
    <t>Business Access India</t>
  </si>
  <si>
    <t>shamsundarg7@gmail.com</t>
  </si>
  <si>
    <t>gdevendra785@gmail.com</t>
  </si>
  <si>
    <t>deeptanshuhore93@gmail.com</t>
  </si>
  <si>
    <t>jaiswalshivam024@gmail.com</t>
  </si>
  <si>
    <t>kkumbhar697@gmail.com</t>
  </si>
  <si>
    <t>shu.mayekar1801@gmail.com</t>
  </si>
  <si>
    <t>choudharydinesh9967@gmail.com</t>
  </si>
  <si>
    <t>gokhaleakshay18@gmail.com</t>
  </si>
  <si>
    <t>purohithitesh46957@gmail.com</t>
  </si>
  <si>
    <t>chaitalikamble25032001@gmail.com</t>
  </si>
  <si>
    <t>salunkhesushant28@gmail.com</t>
  </si>
  <si>
    <t>shahm8035@gmail.com</t>
  </si>
  <si>
    <t>roshaneya2018@gmail.com</t>
  </si>
  <si>
    <t>nishantverma247@gmail.com</t>
  </si>
  <si>
    <t>riteshvishwakarma1007@gmail.com</t>
  </si>
  <si>
    <t>aryansalunke007@gmail.com</t>
  </si>
  <si>
    <t>sohamvardam@yahoo.in</t>
  </si>
  <si>
    <t>sushantmanjare17269@gmail.com</t>
  </si>
  <si>
    <t>tiwariaditya9699@gmail.com</t>
  </si>
  <si>
    <t>yashacharya1712@gmail.com</t>
  </si>
  <si>
    <t>agrawaljash99@gmail.com</t>
  </si>
  <si>
    <t>ayushahuja200@gmail.com</t>
  </si>
  <si>
    <t>daksh.ailawadi27@gmail.com</t>
  </si>
  <si>
    <t>akashchaubey777@gmail.com</t>
  </si>
  <si>
    <t>harshitdaga7@gmail.com</t>
  </si>
  <si>
    <t>rohanjdalvi1402@gmail.com</t>
  </si>
  <si>
    <t>s1032190119@gmail.com</t>
  </si>
  <si>
    <t>devadigaadarsha@gmail.com</t>
  </si>
  <si>
    <t>hkd159@gmail.com</t>
  </si>
  <si>
    <t>Sd822949165@gmail.com</t>
  </si>
  <si>
    <t>prashantdwivedi194@gmail.com</t>
  </si>
  <si>
    <t>vikasgond807@gmail.com</t>
  </si>
  <si>
    <t>aakagupta375@gmail.com</t>
  </si>
  <si>
    <t>s1032190751@gmail.com</t>
  </si>
  <si>
    <t>bhavikageeta@gmail.com</t>
  </si>
  <si>
    <t>rg013546@gmail.com</t>
  </si>
  <si>
    <t>guptaravi3217@gmail.com</t>
  </si>
  <si>
    <t>g.suyog38@gmail.com</t>
  </si>
  <si>
    <t>shrutijadhav2845@gmail.com</t>
  </si>
  <si>
    <t>shan30sep@gmail.com</t>
  </si>
  <si>
    <t>mihirj21@gmail.com</t>
  </si>
  <si>
    <t>rjrohit1306@gmail.com</t>
  </si>
  <si>
    <t>sahiljaju1997@gmail.com</t>
  </si>
  <si>
    <t>ghoshraj99ram@gmail.com</t>
  </si>
  <si>
    <t>hrishikeshjoshi2801@gmail.com</t>
  </si>
  <si>
    <t>tanishakatyal010@gmail.com</t>
  </si>
  <si>
    <t>apkawli2510@gmail.com</t>
  </si>
  <si>
    <t>harshkeniel123@gmail.com</t>
  </si>
  <si>
    <t>siddheshmark@gmail.com</t>
  </si>
  <si>
    <t>abhishekvmishra7890@gmail.com</t>
  </si>
  <si>
    <t>spachare91@gmail.com</t>
  </si>
  <si>
    <t>deepakp9757@gmail.com</t>
  </si>
  <si>
    <t>rohanpardeshi412@gmail.com</t>
  </si>
  <si>
    <t>saloniparkar54321@gmail.com</t>
  </si>
  <si>
    <t>npradeeppatil2001@gmail.com</t>
  </si>
  <si>
    <t>prajapatirahul1712001@gmail.com</t>
  </si>
  <si>
    <t>aynaanq@gmail.com</t>
  </si>
  <si>
    <t>ramandeepsinghg19@gmail.com</t>
  </si>
  <si>
    <t>rohitpandey12a@gmail.com</t>
  </si>
  <si>
    <t>yashsakpal1432@gmail.com</t>
  </si>
  <si>
    <t>gmrgamer1289@gmail.com</t>
  </si>
  <si>
    <t>singhkaran.skd@gmail.com</t>
  </si>
  <si>
    <t>singhswastik59@gmail.com</t>
  </si>
  <si>
    <t>vaibhavsingh2084@gmail.com</t>
  </si>
  <si>
    <t>syeddanishalinaqvi99@gmail.com</t>
  </si>
  <si>
    <t>khushit2210@gmail.com</t>
  </si>
  <si>
    <t>Priyaltodi2@gmail.com</t>
  </si>
  <si>
    <t>av055988@gmail.com</t>
  </si>
  <si>
    <t>amitvishwakarma11102001@gmail.com</t>
  </si>
  <si>
    <t>aniket2461q@gmail.com</t>
  </si>
  <si>
    <t>vmanish1313@gmail.com</t>
  </si>
  <si>
    <t>pallavivishwakarma999@gmail.com</t>
  </si>
  <si>
    <t>Abhishekh.y10@gmail.com</t>
  </si>
  <si>
    <t>luckyshubham16@gmail.com</t>
  </si>
  <si>
    <t>ujwalyadav592@gmail.com</t>
  </si>
  <si>
    <t>vipinayadav1000@gmail.com</t>
  </si>
  <si>
    <t>harshpal2026@gmail.com</t>
  </si>
  <si>
    <t>amay111202@gmail.com</t>
  </si>
  <si>
    <t>shaikhusama745@gmail.com</t>
  </si>
  <si>
    <t>adnanabidi2014@gmail.com</t>
  </si>
  <si>
    <t>irfankhan1120010@gmail.com</t>
  </si>
  <si>
    <t>yashamin26@gmail.com</t>
  </si>
  <si>
    <t>meghana.anthikad@gmail.com</t>
  </si>
  <si>
    <t>sagarbank74@gmail.com</t>
  </si>
  <si>
    <t>ab39912@gmail.com</t>
  </si>
  <si>
    <t>shrutichaube27@gmail.com</t>
  </si>
  <si>
    <t>chaudharysheetal695@gmail.com</t>
  </si>
  <si>
    <t>chaurasiyavivek50@gmail.com</t>
  </si>
  <si>
    <t>chavansakshi1910@gmail.com</t>
  </si>
  <si>
    <t>shwetachavan0102@gmail.com</t>
  </si>
  <si>
    <t>davekwinal22@gmail.com</t>
  </si>
  <si>
    <t>shravanideshmukh18@gmail.com</t>
  </si>
  <si>
    <t>doshisweni@gmail.com</t>
  </si>
  <si>
    <t>yashdubey413@gmail.com</t>
  </si>
  <si>
    <t>balkrishna_09@protonmail.com</t>
  </si>
  <si>
    <t xml:space="preserve">ishangosain09@gmail.com </t>
  </si>
  <si>
    <t>guptaswatirp@gmail.com</t>
  </si>
  <si>
    <t>ritikagusain08@gmail.com</t>
  </si>
  <si>
    <t>yashj7572@gmail.com</t>
  </si>
  <si>
    <t>Vishaljana031@gmail.com</t>
  </si>
  <si>
    <t>nakshjoshi19@gmail.com</t>
  </si>
  <si>
    <t>lucifer.demon786@gmail.com</t>
  </si>
  <si>
    <t>isharoshan2001@gmail.com</t>
  </si>
  <si>
    <t>aaniketk26@gmail.com</t>
  </si>
  <si>
    <t>hemantmallah9@gmail.com</t>
  </si>
  <si>
    <t>kmiskin311@gmail.com</t>
  </si>
  <si>
    <t>vaibhavinamdev@gmail.com</t>
  </si>
  <si>
    <t>harshmudaliar302@gmail.com</t>
  </si>
  <si>
    <t>rishitapal25@gmail.com</t>
  </si>
  <si>
    <t>anujpan0709@gmail.com</t>
  </si>
  <si>
    <t>pandeyashish157@gmail.com</t>
  </si>
  <si>
    <t>dhruvpandey2209@gmail.com</t>
  </si>
  <si>
    <t>rishabpandey19@gmail.com</t>
  </si>
  <si>
    <t>Pandeys3978@gmail.com</t>
  </si>
  <si>
    <t>pariharjagdish234@gmail.com</t>
  </si>
  <si>
    <t>Krishapatelkp05@gmail.com</t>
  </si>
  <si>
    <t>niveshpawar786@gmail.com</t>
  </si>
  <si>
    <t>Sandeepprajapati1197@gmail.com</t>
  </si>
  <si>
    <t>chetanprajapatc123@gmail.com</t>
  </si>
  <si>
    <t>jrahate53@gmail.com</t>
  </si>
  <si>
    <t>aakashrai7777@gmail.com</t>
  </si>
  <si>
    <t>yrai088@gmail.com</t>
  </si>
  <si>
    <t>ranajasbir.29@gmail.com</t>
  </si>
  <si>
    <t>sarveshrane431@gmail.com</t>
  </si>
  <si>
    <t>avyayrao4@gmail.com</t>
  </si>
  <si>
    <t>akshatrathod28@gmail.com</t>
  </si>
  <si>
    <t>abhisakpal0510@gmail.com</t>
  </si>
  <si>
    <t>praveensaw35@gmail.com</t>
  </si>
  <si>
    <t>meetshah8975@gmail.com</t>
  </si>
  <si>
    <t>sanjusharma1602@gmail.com</t>
  </si>
  <si>
    <t>sharmashlok1977@gmail.com</t>
  </si>
  <si>
    <t>vaishnaviiishetty001@gmail.com</t>
  </si>
  <si>
    <t>sjanhavi566@gmail.com</t>
  </si>
  <si>
    <t>abhishekshukla3059@gmail.com</t>
  </si>
  <si>
    <t>saniket.3107@gmail.com</t>
  </si>
  <si>
    <t>ashmit7044@gmail.com</t>
  </si>
  <si>
    <t>iamgaurav2001@gmail.com</t>
  </si>
  <si>
    <t>shivamt7x@gmail.com</t>
  </si>
  <si>
    <t>Shravansingh900@gmail.com</t>
  </si>
  <si>
    <t>sumi14mar2001@gmail.com</t>
  </si>
  <si>
    <t>singhtanisha667@gmail.com</t>
  </si>
  <si>
    <t>yashsingh.ys5@gmail.com</t>
  </si>
  <si>
    <t>sinha.riaritu@gmail.com</t>
  </si>
  <si>
    <t>itsananyasrivastava@gmail.com</t>
  </si>
  <si>
    <t>tanishitiwari@gmail.com</t>
  </si>
  <si>
    <t>rahul987056@gmail.com</t>
  </si>
  <si>
    <t>st0865457@gmail.com</t>
  </si>
  <si>
    <t>uhardik98@gmail.com</t>
  </si>
  <si>
    <t>vaibhav.upadhyay152002@gmail.com</t>
  </si>
  <si>
    <t>anujvishwakarma237@gmail.com</t>
  </si>
  <si>
    <t>kunal.vishwa18@gmail.com</t>
  </si>
  <si>
    <t>aniyad304@gmail.com</t>
  </si>
  <si>
    <t>ankitay2172001@gmail.com</t>
  </si>
  <si>
    <t>sejalyadav2012@gmail.com</t>
  </si>
  <si>
    <t>subodh16728@gmail.com</t>
  </si>
  <si>
    <t>kuldeeppsingh1395@gmail.com</t>
  </si>
  <si>
    <t>72shubhamyadav@gmail.com</t>
  </si>
  <si>
    <t>barudgarshafique@gmail.com</t>
  </si>
  <si>
    <t>vedantdandekar619@gmail.com</t>
  </si>
  <si>
    <t>kulingoyal@gmail.com</t>
  </si>
  <si>
    <t>aniketgupta.ag23@gmail.com</t>
  </si>
  <si>
    <t>anmolgupta.mail08@gmail.com</t>
  </si>
  <si>
    <t>hrishikeshindulkar@gmail.com</t>
  </si>
  <si>
    <t>shreyanshjn01@gmail.com</t>
  </si>
  <si>
    <t>swatikhanna7678@gmail.com</t>
  </si>
  <si>
    <t>jmenonsnest@gmail.com</t>
  </si>
  <si>
    <t>dharmikmistry1992@gmail.com</t>
  </si>
  <si>
    <t>rahulsmourya508@gmail.com</t>
  </si>
  <si>
    <t>cpchandanpal7@gmail.com</t>
  </si>
  <si>
    <t>hritikpal01@gmail.com</t>
  </si>
  <si>
    <t>ritikpatelrp786@gmail.com</t>
  </si>
  <si>
    <t>adarsh4939@gmail.com</t>
  </si>
  <si>
    <t>singhaniket1501@gmail.com</t>
  </si>
  <si>
    <t>ayush01singh02@gmail.com</t>
  </si>
  <si>
    <t>tiwari123sachin2@gmail.com</t>
  </si>
  <si>
    <t>teerthrajverma1818@gmail.com</t>
  </si>
  <si>
    <t>vinamraneha@gmail.com</t>
  </si>
  <si>
    <t>vishwakarmakaushal15@gmail.com</t>
  </si>
  <si>
    <t>aniketyadav2710@gmail.com</t>
  </si>
  <si>
    <t>rajburde.2001@gmail.com</t>
  </si>
  <si>
    <t>djdeepakborana@gmail.com</t>
  </si>
  <si>
    <t>pjain2418@gmail.com</t>
  </si>
  <si>
    <t>rohitghandade@gmail.com</t>
  </si>
  <si>
    <t>Vrushtishah411@gmail.com</t>
  </si>
  <si>
    <t>nilesh.982082@gmail.com</t>
  </si>
  <si>
    <t>manwithaa@gmail.com</t>
  </si>
  <si>
    <t>zoyansari@icloud.com</t>
  </si>
  <si>
    <t>nikitabharati29@gmail.com</t>
  </si>
  <si>
    <t>kunjbosamia@gmail.com</t>
  </si>
  <si>
    <t>chikanerushal@gmail.com</t>
  </si>
  <si>
    <t>ashutoshchoudhary691@gmail.com</t>
  </si>
  <si>
    <t>harshkv9322@gmail.com</t>
  </si>
  <si>
    <t>adityadixit01@gmail.com</t>
  </si>
  <si>
    <t>praveerdwivedi@gmail.com</t>
  </si>
  <si>
    <t>monsurajit640@gmail.com</t>
  </si>
  <si>
    <t>krishgulati226@gmail.com</t>
  </si>
  <si>
    <t>shivugupta0904@gmail.com</t>
  </si>
  <si>
    <t>gshrusti21@gmail.com</t>
  </si>
  <si>
    <t>jain29himanshi@gmail.com</t>
  </si>
  <si>
    <t>karanjain18d@gmail.com</t>
  </si>
  <si>
    <t>meghajn141@gmail.com</t>
  </si>
  <si>
    <t>jainprince396@gmail.com</t>
  </si>
  <si>
    <t>sejalrj.26@gmail.com</t>
  </si>
  <si>
    <t>sourabhjamdar1@gmail.com</t>
  </si>
  <si>
    <t>amitj6723@gmail.com</t>
  </si>
  <si>
    <t>nachiketkadkol17@gmail.com</t>
  </si>
  <si>
    <t>krishnakaneriya2001@gmail.com</t>
  </si>
  <si>
    <t>vinaykumhar1212@gmail.com</t>
  </si>
  <si>
    <t>yadnyesh.mahadeshwar@gmail.com</t>
  </si>
  <si>
    <t>kiran11621@gmail.com</t>
  </si>
  <si>
    <t>aakanksha052@gmail.com</t>
  </si>
  <si>
    <t>gayatrimenon01@gmail.com</t>
  </si>
  <si>
    <t>janhavimishra85@gmail.com</t>
  </si>
  <si>
    <t>mishraraunak326@gmail.com</t>
  </si>
  <si>
    <t>vickymishra2907@gmail.com</t>
  </si>
  <si>
    <t>mishrasudhanshu2512@gmail.com</t>
  </si>
  <si>
    <t>unnati.mistry786@gmail.com</t>
  </si>
  <si>
    <t>deepakgupta00023@gmail.com</t>
  </si>
  <si>
    <t>sm.maurya120102@gmail.com</t>
  </si>
  <si>
    <t>nagardheeraj546@gmail.com</t>
  </si>
  <si>
    <t>salonirknegi@gmail.com</t>
  </si>
  <si>
    <t>surajoza62@gmail.com</t>
  </si>
  <si>
    <t>pandeyanurag1903@gmail.com</t>
  </si>
  <si>
    <t>aakash.natani123@gmail.com</t>
  </si>
  <si>
    <t>palmansi2001@gmail.com</t>
  </si>
  <si>
    <t>kanakgupta789@gmail.com</t>
  </si>
  <si>
    <t>15surajpal@gmail.com</t>
  </si>
  <si>
    <t>Vikaspal470@gmail.com</t>
  </si>
  <si>
    <t>anandkumarpandey909@gmail.com</t>
  </si>
  <si>
    <t>raghavp0702@gmail.com</t>
  </si>
  <si>
    <t>rohitkp717@gmail.com</t>
  </si>
  <si>
    <t>p.ujjwal.8888@gmail.com</t>
  </si>
  <si>
    <t>jayrajparkicet@gmail.com</t>
  </si>
  <si>
    <t>madhaviparmar341@gmail.com</t>
  </si>
  <si>
    <t>farhanp9876@gmail.com</t>
  </si>
  <si>
    <t>jitendrapatel7711@gmail.com</t>
  </si>
  <si>
    <t>hrishikeshpudale@gmail.com</t>
  </si>
  <si>
    <t>khushburavaria777@gmail.com</t>
  </si>
  <si>
    <t>vedangsankhe@gmail.com</t>
  </si>
  <si>
    <t>29dhruti@gmail.com</t>
  </si>
  <si>
    <t>ranveer2001s@gmail.com</t>
  </si>
  <si>
    <t>amaan.faruk@gmail.com</t>
  </si>
  <si>
    <t>mdanassk707@gmail.com</t>
  </si>
  <si>
    <t>musaddiq0405@gmail.com</t>
  </si>
  <si>
    <t>sharmarakesh7271@gmail.com</t>
  </si>
  <si>
    <t>shaurya064@gmail.com</t>
  </si>
  <si>
    <t>darshanshelar17@gmail.com</t>
  </si>
  <si>
    <t>janiltankaria@gmail.com</t>
  </si>
  <si>
    <t>thakurvishal979@gmail.com</t>
  </si>
  <si>
    <t>usanyuktha@gmail.com</t>
  </si>
  <si>
    <t>aman.wish2001@gmail.com</t>
  </si>
  <si>
    <t>rakeshvish6636@gmail.com</t>
  </si>
  <si>
    <t>ashish.2005.y@gmail.com</t>
  </si>
  <si>
    <t>ashutoshy115@gmail.com</t>
  </si>
  <si>
    <t>thisishemantyadav@gmail.com</t>
  </si>
  <si>
    <t>mukeshyadav78605@gmail.com</t>
  </si>
  <si>
    <t>sharmaashish1872000@gmail.com</t>
  </si>
  <si>
    <t>sacheteng711@gmail.com</t>
  </si>
  <si>
    <t>jhanvipandya325@gmail.com</t>
  </si>
  <si>
    <t>meerajyotiprajapati@gmail.com</t>
  </si>
  <si>
    <t>areeshasayed09@gmail.com</t>
  </si>
  <si>
    <t>sejalsingh0607@gmail.com</t>
  </si>
  <si>
    <t>tok2sumit@gmail.com</t>
  </si>
  <si>
    <t>bharatbhandari0302@gmail.com</t>
  </si>
  <si>
    <t>tejasdalvi95@gmail.com</t>
  </si>
  <si>
    <t>aldrindsouza27@gmail.com</t>
  </si>
  <si>
    <t>Amang4716@gmail.com</t>
  </si>
  <si>
    <t>rishiguptarishi908@gmail.com</t>
  </si>
  <si>
    <t>guptavansh1228@gmail.com</t>
  </si>
  <si>
    <t xml:space="preserve"> mssatyam309@gmail.com</t>
  </si>
  <si>
    <t>devmistry01@gmail.com</t>
  </si>
  <si>
    <t>bunehete@gmail.com</t>
  </si>
  <si>
    <t>namitanene22@gmail.com</t>
  </si>
  <si>
    <t>goru30jain@gmail.com</t>
  </si>
  <si>
    <t>sudhanshup211098@gmail.com</t>
  </si>
  <si>
    <t>guptasonu2277@gmail.com</t>
  </si>
  <si>
    <t>rpal87851@gmail.com</t>
  </si>
  <si>
    <t>ap7666088748@gmail.com</t>
  </si>
  <si>
    <t>satyapandey1010@gmail.com</t>
  </si>
  <si>
    <t>anandclgstd2001@gmail.com</t>
  </si>
  <si>
    <t>kpatil4344@gmail.com</t>
  </si>
  <si>
    <t>pitaleom@gmail.com</t>
  </si>
  <si>
    <t>ayushprasad0547@gmail.com</t>
  </si>
  <si>
    <t>gaush2001@gmail.com</t>
  </si>
  <si>
    <t>HARSHADRAJPUROHIT2002@GMAIL.COM</t>
  </si>
  <si>
    <t>devendrar635@gmail.com</t>
  </si>
  <si>
    <t>kartikshivekar29@gmail.com</t>
  </si>
  <si>
    <t>abhisheksinghstd2022@gmail.com</t>
  </si>
  <si>
    <t>anubhavsingh1968@gmail.com</t>
  </si>
  <si>
    <t>ankitsoni6937@gmail.com</t>
  </si>
  <si>
    <t>ritikatyagi877@gmail.com</t>
  </si>
  <si>
    <t>abhashverma10@gmail.com</t>
  </si>
  <si>
    <t>vermaaadityaa31@gmail.com</t>
  </si>
  <si>
    <t>pv474340@gmail.com</t>
  </si>
  <si>
    <t>vpriti197@gmail.com</t>
  </si>
  <si>
    <t>abhays8850@gmail.com</t>
  </si>
  <si>
    <t>Yadavabhi62800@gmail.com</t>
  </si>
  <si>
    <t>aloky5610@gmail.com</t>
  </si>
  <si>
    <t>kishanyadav237@gmail.com</t>
  </si>
  <si>
    <t>kryadavvipul2001@gmail.com</t>
  </si>
  <si>
    <t>arya41867@gmail.com</t>
  </si>
  <si>
    <t>patelneeraj909@gmail.com</t>
  </si>
  <si>
    <t>shawabhay253@gmail.com</t>
  </si>
  <si>
    <t>akashslamba@gmail.com</t>
  </si>
  <si>
    <t>TCET/PLA/007 19-E&amp;TCA13-23</t>
  </si>
  <si>
    <t>TCET/PLA/007 19-E&amp;TCA22-23</t>
  </si>
  <si>
    <t>TCET/PLA/007 19-E&amp;TCA28-23</t>
  </si>
  <si>
    <t>TCET/PLA/007 19-E&amp;TCA44-23</t>
  </si>
  <si>
    <t>TCET/PLA/007 19-E&amp;TCA54-23</t>
  </si>
  <si>
    <t>TCET/PLA/007 19-E&amp;TCA62-23</t>
  </si>
  <si>
    <t>TCET/PLA/007 19-E&amp;TCA68-23</t>
  </si>
  <si>
    <t>TCET/PLA/007 19-E&amp;TCB40-23</t>
  </si>
  <si>
    <t>TCET/PLA/007 19-E&amp;TCB54-23</t>
  </si>
  <si>
    <t>TCET/PLA/007 19-E&amp;TCB65-23</t>
  </si>
  <si>
    <t>TCET/PLA/007 19-E&amp;TCB66-23</t>
  </si>
  <si>
    <t>TCET/PLA/007 19-E&amp;TCB69-23</t>
  </si>
  <si>
    <t>TCET/PLA/007 19-ELEX15-23</t>
  </si>
  <si>
    <t>TCET/PLA/007 19-ELEX22-23</t>
  </si>
  <si>
    <t>TCET/PLA/007 19-ELEX37-23</t>
  </si>
  <si>
    <t>TCET/PLA/007 19-ELEX42-23</t>
  </si>
  <si>
    <t>TCET/PLA/007 19-ELEX51-23</t>
  </si>
  <si>
    <t>TCET/PLA/007 19-ELEX73-23</t>
  </si>
  <si>
    <t>TCET/PLA/007 19-ITA04-23</t>
  </si>
  <si>
    <t>TCET/PLA/007 19-ITA07-23</t>
  </si>
  <si>
    <t>TCET/PLA/007 19-ITA08-23</t>
  </si>
  <si>
    <t>TCET/PLA/007 19-ITA13-23</t>
  </si>
  <si>
    <t>TCET/PLA/007 19-ITA18-23</t>
  </si>
  <si>
    <t>TCET/PLA/007 19-ITA23-23</t>
  </si>
  <si>
    <t>TCET/PLA/007 19-ITA31-23</t>
  </si>
  <si>
    <t>TCET/PLA/007 19-ITA40-23</t>
  </si>
  <si>
    <t>TCET/PLA/007 19-ITA62-23</t>
  </si>
  <si>
    <t>TCET/PLA/007 19-ITA68-23</t>
  </si>
  <si>
    <t>TCET/PLA/007 19-ITB01-23</t>
  </si>
  <si>
    <t>TCET/PLA/007 19-ITB04-23</t>
  </si>
  <si>
    <t>TCET/PLA/007 19-ITB44-23</t>
  </si>
  <si>
    <t>TCET/PLA/007 19-ITB54-23</t>
  </si>
  <si>
    <t>TCET/PLA/007 19-ITB63-23</t>
  </si>
  <si>
    <t>TCET/PLA/007 19-COMPA13-23</t>
  </si>
  <si>
    <t>TCET/PLA/007 19-COMPA14-23</t>
  </si>
  <si>
    <t>TCET/PLA/007 19-COMPA26-23</t>
  </si>
  <si>
    <t>TCET/PLA/007 19-COMPA37-23</t>
  </si>
  <si>
    <t>TCET/PLA/007 19-COMPA42-23</t>
  </si>
  <si>
    <t>TCET/PLA/007 19-COMPA53-23</t>
  </si>
  <si>
    <t>TCET/PLA/007 19-COMPB25-23</t>
  </si>
  <si>
    <t>TCET/PLA/007 19-COMPB07-23</t>
  </si>
  <si>
    <t>TCET/PLA/007 19-COMPB47-23</t>
  </si>
  <si>
    <t>TCET/PLA/007 19-COMPB58-23</t>
  </si>
  <si>
    <t>TCET/PLA/007 19-COMPB66-23</t>
  </si>
  <si>
    <t>TCET/PLA/007 19-COMPB68-23</t>
  </si>
  <si>
    <t>TCET/PLA/007 19-COMPB71-23</t>
  </si>
  <si>
    <t>TCET/PLA/007 19-COMPC15-23</t>
  </si>
  <si>
    <t>TCET/PLA/007 19-COMPC17-23</t>
  </si>
  <si>
    <t>TCET/PLA/007 19-COMPC18-23</t>
  </si>
  <si>
    <t>TCET/PLA/007 19-COMPC20-23</t>
  </si>
  <si>
    <t>TCET/PLA/007 19-COMPC26-23</t>
  </si>
  <si>
    <t>TCET/PLA/007 19-COMPC35-23</t>
  </si>
  <si>
    <t>TCET/PLA/007 19-COMPC37-23</t>
  </si>
  <si>
    <t>TCET/PLA/007 19-COMPC39-23</t>
  </si>
  <si>
    <t>TCET/PLA/007 19-COMPC53-23</t>
  </si>
  <si>
    <t>TCET/PLA/007 19-COMPC55-23</t>
  </si>
  <si>
    <t>TCET/PLA/007 19-COMPC57-23</t>
  </si>
  <si>
    <t>TCET/PLA/007 19-COMPC60-23</t>
  </si>
  <si>
    <t>TCET/PLA/007 19-CIVILB02-23</t>
  </si>
  <si>
    <t>TCET/PLA/007 19-CIVILB32-23</t>
  </si>
  <si>
    <t>TCET/PLA/007 19-MECHA24-23</t>
  </si>
  <si>
    <t>TCET/PLA/007 19-MECHA23-23</t>
  </si>
  <si>
    <t>TCET/PLA/007 19-MECHA36-23</t>
  </si>
  <si>
    <t>TCET/PLA/007 19-MECHA33-23</t>
  </si>
  <si>
    <t>TCET/PLA/007 19-MECHB01-23</t>
  </si>
  <si>
    <t>TCET/PLA/007 19-MECHB14-23</t>
  </si>
  <si>
    <t>TCET/PLA/007 19-MECHB36-23</t>
  </si>
  <si>
    <t>TCET/PLA/007 19-MECHB53-23</t>
  </si>
  <si>
    <t>TCET/PLA/007 19-MECHA68-23</t>
  </si>
  <si>
    <t>TCET/PLA/007 19-CIVILA15-23</t>
  </si>
  <si>
    <t>TCET/PLA/007 19-CIVILA61-23</t>
  </si>
  <si>
    <t>TCET/PLA/007 19-E&amp;TCA03-23</t>
  </si>
  <si>
    <t>TCET/PLA/007 19-E&amp;TCA10-23</t>
  </si>
  <si>
    <t>TCET/PLA/007 19-E&amp;TCA14-23</t>
  </si>
  <si>
    <t>TCET/PLA/007 19-E&amp;TCA33-23</t>
  </si>
  <si>
    <t>TCET/PLA/007 19-E&amp;TCA35-23</t>
  </si>
  <si>
    <t>TCET/PLA/007 19-E&amp;TCA50-23</t>
  </si>
  <si>
    <t>TCET/PLA/007 19-E&amp;TCA51-23</t>
  </si>
  <si>
    <t>TCET/PLA/007 19-E&amp;TCA20-23</t>
  </si>
  <si>
    <t>TCET/PLA/007 19-E&amp;TCA04-23</t>
  </si>
  <si>
    <t>TCET/PLA/007 19-E&amp;TCB30-23</t>
  </si>
  <si>
    <t>TCET/PLA/007 19-E&amp;TCA11-23</t>
  </si>
  <si>
    <t>TCET/PLA/007 19-E&amp;TCA29-23</t>
  </si>
  <si>
    <t>TCET/PLA/007 19-E&amp;TCA61-23</t>
  </si>
  <si>
    <t>Total Students  in Class</t>
  </si>
  <si>
    <t>TCET/FRM/IP-06/08                                                                                              Revision:  A</t>
  </si>
  <si>
    <t xml:space="preserve">DATA ANALYSIS </t>
  </si>
  <si>
    <t>Sr.No.</t>
  </si>
  <si>
    <t>Particulars</t>
  </si>
  <si>
    <t>CIVIL</t>
  </si>
  <si>
    <t>COMP</t>
  </si>
  <si>
    <t>E&amp;TC</t>
  </si>
  <si>
    <t>IT</t>
  </si>
  <si>
    <t>Mech</t>
  </si>
  <si>
    <t>No.of Students Admitted in final Year</t>
  </si>
  <si>
    <t>No.of Students opted for Higher Studies</t>
  </si>
  <si>
    <t>No.of Students Interested in Placement</t>
  </si>
  <si>
    <t>No.of Students Eligible for Placement</t>
  </si>
  <si>
    <t>No.of Students Not Eligible for Placement</t>
  </si>
  <si>
    <t>No. of students Placed through Campus</t>
  </si>
  <si>
    <t xml:space="preserve">No. of students Placed through Off-Campus </t>
  </si>
  <si>
    <t>Total Placed</t>
  </si>
  <si>
    <t>*Professional  Placement (Sr.No.3+4+7+8)</t>
  </si>
  <si>
    <t>% age of professional Placement                                                                     (Admitted in Final Year)</t>
  </si>
  <si>
    <t>Maximum Salary   (INR-LPA)</t>
  </si>
  <si>
    <t>Minimum Salary    (INR-LPA)</t>
  </si>
  <si>
    <t>Average Salary      (INR-LPA)</t>
  </si>
  <si>
    <t>Median Salary      (INR-LPA)</t>
  </si>
  <si>
    <t>Number of Companies Visited</t>
  </si>
  <si>
    <t>Total offer Received</t>
  </si>
  <si>
    <t>Total Dream Offer</t>
  </si>
  <si>
    <t>Total Students Intreseted in Placement</t>
  </si>
  <si>
    <t>% Age</t>
  </si>
  <si>
    <t>Total Student Placed</t>
  </si>
  <si>
    <t>Overall proof of Employment</t>
  </si>
  <si>
    <t>TCET/PLA/007 19-ELEX71-23</t>
  </si>
  <si>
    <t>TCET/PLA/007 19-COMPA34-23</t>
  </si>
  <si>
    <t>TCET/PLA/007 19-COMPA27-23</t>
  </si>
  <si>
    <t>TCET/PLA/007 19-COMPC58-23</t>
  </si>
  <si>
    <t>TCET/PLA/007 19-ITA09-23</t>
  </si>
  <si>
    <t>TCET/PLA/007 19-ITA55-23</t>
  </si>
  <si>
    <t>TCET/PLA/007 19-MECHA48-23</t>
  </si>
  <si>
    <t>TCET/PLA/007 19-MECHB35-23</t>
  </si>
  <si>
    <t>TCET/PLA/007 19-MECHB56-23</t>
  </si>
  <si>
    <t>CCI Project</t>
  </si>
  <si>
    <t>Saibaba Construction(Enterpreuner)</t>
  </si>
  <si>
    <t>ANJ Group</t>
  </si>
  <si>
    <t>JMC Projects (Kalpataru)</t>
  </si>
  <si>
    <t>Off-Dynamix Contractors and Builders Pvt. Ltd.</t>
  </si>
  <si>
    <t>Servosys</t>
  </si>
  <si>
    <t>Finoux Solutions</t>
  </si>
  <si>
    <t>Konnect Insights</t>
  </si>
  <si>
    <t>BYJU'S</t>
  </si>
  <si>
    <t xml:space="preserve">NTT Global </t>
  </si>
  <si>
    <t>BuildINT</t>
  </si>
  <si>
    <t>Lightforce BuildInT Pvt.Ltd.</t>
  </si>
  <si>
    <t>Matchless Protech Pvt. Ltd.</t>
  </si>
  <si>
    <t>Off-TK ElevatorPvt.Ltd.</t>
  </si>
  <si>
    <t>Stetig Consulting Pvt.Ltd.</t>
  </si>
  <si>
    <t>KnowedgeWorks Global Ltd.</t>
  </si>
  <si>
    <t>Micro Pneumatics Pvt.Ltd.</t>
  </si>
  <si>
    <t>Lite Technology Co.Pvt.Ltd.</t>
  </si>
  <si>
    <t>Shree Rapid Technology(Fine to be Paid)</t>
  </si>
  <si>
    <t>Knowledgeworks Global Ltd.</t>
  </si>
  <si>
    <t>Mahindra &amp; Mahindra</t>
  </si>
  <si>
    <t>WPS (Apprenticeship)</t>
  </si>
  <si>
    <t>BYJU'S/Mahindra &amp; Mahindra</t>
  </si>
  <si>
    <t>Tikona</t>
  </si>
  <si>
    <t>Off-SecOps Solutions/Pepperfry/TCS-Ninga/Capgemini/LTI</t>
  </si>
  <si>
    <t>Off-Prometheus Group/TCS-Ninga/Jio Platform</t>
  </si>
  <si>
    <t xml:space="preserve">ICICI Lombard </t>
  </si>
  <si>
    <t>InfyTQ(DSE) (allow if eligible)</t>
  </si>
  <si>
    <t>LTI(Allow if Eligible)</t>
  </si>
  <si>
    <t>LTI/Wisdamlab</t>
  </si>
  <si>
    <t>Avniro</t>
  </si>
  <si>
    <t>Capgemini/TCS-Digital/LTI/Accenture-(ASE)/Blacklisted in Midea.net</t>
  </si>
  <si>
    <t>Quantiphi/FloMattress</t>
  </si>
  <si>
    <t>Capgemini/off-Mari Apps Marine Solutions</t>
  </si>
  <si>
    <t>TCET/PLA/007 19-20-E&amp;TCB63-23</t>
  </si>
  <si>
    <t>TCET/PLA/007 19-MECHB39-23</t>
  </si>
  <si>
    <t>TCET/PLA/007 19-CIVILB21-23</t>
  </si>
  <si>
    <t>Salary</t>
  </si>
  <si>
    <t>TCET/PLA/007 19-CIVILA11-23</t>
  </si>
  <si>
    <t>TCET/PLA/007 19-CIVILA47-23</t>
  </si>
  <si>
    <t>TCET/PLA/007 19-CIVILA56-23</t>
  </si>
  <si>
    <t>TCET/PLA/007 19-CIVILA31-23</t>
  </si>
  <si>
    <t>TCET/PLA/007 19-CIVILA35-23</t>
  </si>
  <si>
    <t>TCET/PLA/007 19-CIVILA63-23</t>
  </si>
  <si>
    <t>University of Nottingham</t>
  </si>
  <si>
    <t>M.Tech in Pimpile Chinchwad  College of Engeniring</t>
  </si>
  <si>
    <t>University of Calgary</t>
  </si>
  <si>
    <t>TCET/PLA/007 19-CIVILA76-23</t>
  </si>
  <si>
    <t>TCET/PLA/007 19-CIVILB17-23</t>
  </si>
  <si>
    <t>TCET/PLA/007 19-CIVILB61-23</t>
  </si>
  <si>
    <t>Total Students  Not Submitted offer letter      ( Out of Placed)</t>
  </si>
  <si>
    <t>Total Students Submitted Offer Letter Proof                                     (Out Of Placed)</t>
  </si>
  <si>
    <t>University of Manchester</t>
  </si>
  <si>
    <t>TCET/PLA/007 19-MECHA20-23</t>
  </si>
  <si>
    <t>TCET/PLA/007 19-MECHA19-23</t>
  </si>
  <si>
    <t>TCET/PLA/007 19-MECHA32-23</t>
  </si>
  <si>
    <t>TCET/PLA/007 19-MECHA31-23</t>
  </si>
  <si>
    <t>TCET/PLA/007 19-MECHB58-23</t>
  </si>
  <si>
    <t>Aerospace Engineering University of Michigan</t>
  </si>
  <si>
    <t>TCET/PLA/007 19-MECHB64-23</t>
  </si>
  <si>
    <t>TCET/PLA/007 19-ELEX52-23</t>
  </si>
  <si>
    <t>TCET/PLA/007 19-ELEX26-23</t>
  </si>
  <si>
    <t>Off- Hi-FAB Engineering Pvt.Ltd.</t>
  </si>
  <si>
    <t>TCET/PLA/007 19-MECHA42-23</t>
  </si>
  <si>
    <t>Off-Construct Skill Development Council of India</t>
  </si>
  <si>
    <t>Off-Mahendra Realtors &amp; Infrastructure Pvt.Ltd.</t>
  </si>
  <si>
    <t>Off-S.N.Naik &amp; BROS Developers</t>
  </si>
  <si>
    <t>Off-Samruddhi Enterprises</t>
  </si>
  <si>
    <t>Off-Dattani Estate developer</t>
  </si>
  <si>
    <t>Off- Chaitanya Enterprises</t>
  </si>
  <si>
    <t>Off-S.Y.Interiors Pvt.Ltd</t>
  </si>
  <si>
    <t>TCET/PLA/007 19-MECHA04-23</t>
  </si>
  <si>
    <t>TCET/PLA/007 19-MECHA15-23</t>
  </si>
  <si>
    <t>TCET/PLA/007 19-MECHA25-23</t>
  </si>
  <si>
    <t>TCET/PLA/007 19-MECHA43-23</t>
  </si>
  <si>
    <t>TCET/PLA/007 19-MECHA49-23</t>
  </si>
  <si>
    <t>TCET/PLA/007 19-MECHB21-23</t>
  </si>
  <si>
    <t>TCET/PLA/007 19-MECHB51-23</t>
  </si>
  <si>
    <t>TCET/PLA/007 19-MECHB57-23</t>
  </si>
  <si>
    <t>TCET/PLA/007 19-MECHB59-23</t>
  </si>
  <si>
    <t>TCET/PLA/007 19-MECHB69-23</t>
  </si>
  <si>
    <t>TCET/PLA/007 19-COMPA02-23</t>
  </si>
  <si>
    <t>TCET/PLA/007 19-COMPA10-23</t>
  </si>
  <si>
    <t>TCET/PLA/007 19-COMPA12-23</t>
  </si>
  <si>
    <t>TCET/PLA/007 19-COMPA15-23</t>
  </si>
  <si>
    <t>TCET/PLA/007 19-COMPA18-23</t>
  </si>
  <si>
    <t>TCET/PLA/007 19-COMPA19-23</t>
  </si>
  <si>
    <t>TCET/PLA/007 19-COMPA21-23</t>
  </si>
  <si>
    <t>TCET/PLA/007 19-COMPA22-23</t>
  </si>
  <si>
    <t>TCET/PLA/007 19-COMPA23-23</t>
  </si>
  <si>
    <t>TCET/PLA/007 19-COMPA39-23</t>
  </si>
  <si>
    <t>TCET/PLA/007 19-COMPA43-23</t>
  </si>
  <si>
    <t>TCET/PLA/007 19-COMPA45-23</t>
  </si>
  <si>
    <t>TCET/PLA/007 19-COMPA51-23</t>
  </si>
  <si>
    <t>TCET/PLA/007 19-COMPA57-23</t>
  </si>
  <si>
    <t>TCET/PLA/007 19-COMPA59-23</t>
  </si>
  <si>
    <t>TCET/PLA/007 19-COMPA61-23</t>
  </si>
  <si>
    <t>TCET/PLA/007 19-COMPA66-23</t>
  </si>
  <si>
    <t>TCET/PLA/007 19-COMPA67-23</t>
  </si>
  <si>
    <t>TCET/PLA/007 19-COMPA69-23</t>
  </si>
  <si>
    <t>TCET/PLA/007 19-COMPB01-23</t>
  </si>
  <si>
    <t>TCET/PLA/007 19-COMPB05-23</t>
  </si>
  <si>
    <t>TCET/PLA/007 19-COMPB06-23</t>
  </si>
  <si>
    <t>TCET/PLA/007 19-COMPB08-23</t>
  </si>
  <si>
    <t>TCET/PLA/007 19-COMPB09-23</t>
  </si>
  <si>
    <t>TCET/PLA/007 19-COMPB10-23</t>
  </si>
  <si>
    <t>TCET/PLA/007 19-COMPB14-23</t>
  </si>
  <si>
    <t>TCET/PLA/007 19-COMPB15-23</t>
  </si>
  <si>
    <t>TCET/PLA/007 19-COMPB20-23</t>
  </si>
  <si>
    <t>TCET/PLA/007 19-COMPB21-23</t>
  </si>
  <si>
    <t>TCET/PLA/007 19-COMPB29-23</t>
  </si>
  <si>
    <t>TCET/PLA/007 19-COMPB31-23</t>
  </si>
  <si>
    <t>TCET/PLA/007 19-COMPB22-23</t>
  </si>
  <si>
    <t>TCET/PLA/007 19-COMPB24-23</t>
  </si>
  <si>
    <t>TCET/PLA/007 19-COMPB35-23</t>
  </si>
  <si>
    <t>TCET/PLA/007 19-COMPB37-23</t>
  </si>
  <si>
    <t>TCET/PLA/007 19-COMPB40-23</t>
  </si>
  <si>
    <t>TCET/PLA/007 19-COMPB44-23</t>
  </si>
  <si>
    <t>TCET/PLA/007 19-COMPB48-23</t>
  </si>
  <si>
    <t>TCET/PLA/007 19-COMPB50-23</t>
  </si>
  <si>
    <t>TCET/PLA/007 19-COMPB61-23</t>
  </si>
  <si>
    <t>TCET/PLA/007 19-COMPB65-23</t>
  </si>
  <si>
    <t>TCET/PLA/007 19-COMPB46-23</t>
  </si>
  <si>
    <t>TCET/PLA/007 19-COMPC02-23</t>
  </si>
  <si>
    <t>TCET/PLA/007 19-COMPC03-23</t>
  </si>
  <si>
    <t>TCET/PLA/007 19-COMPC07-23</t>
  </si>
  <si>
    <t>TCET/PLA/007 19-COMPC19-23</t>
  </si>
  <si>
    <t>TCET/PLA/007 19-COMPC21-23</t>
  </si>
  <si>
    <t>TCET/PLA/007 19-COMPC27-23</t>
  </si>
  <si>
    <t>TCET/PLA/007 19-COMPC30-23</t>
  </si>
  <si>
    <t>TCET/PLA/007 19-COMPC43-23</t>
  </si>
  <si>
    <t>TCET/PLA/007 19-COMPC70-23</t>
  </si>
  <si>
    <t>TCET/PLA/007 19-ELEX01-23</t>
  </si>
  <si>
    <t>TCET/PLA/007 19-ELEX03-23</t>
  </si>
  <si>
    <t>TCET/PLA/007 19-ELEX14-23</t>
  </si>
  <si>
    <t>TCET/PLA/007 19-ELEX19-23</t>
  </si>
  <si>
    <t>University of Leicester</t>
  </si>
  <si>
    <t>TCET/PLA/007 19-ELEX32-23</t>
  </si>
  <si>
    <t>TCET/PLA/007 19-ELEX35-23</t>
  </si>
  <si>
    <t>TCET/PLA/007 19-ELEX34-23</t>
  </si>
  <si>
    <t>TCET/PLA/007 19-ELEX38-23</t>
  </si>
  <si>
    <t>TCET/PLA/007 19-ELEX44-23</t>
  </si>
  <si>
    <t>TCET/PLA/007 19-ELEX49-23</t>
  </si>
  <si>
    <t>TCET/PLA/007 19-ELEX47-23</t>
  </si>
  <si>
    <t>TCET/PLA/007 19-ELEX68-23</t>
  </si>
  <si>
    <t>TCET/PLA/007 19-ELEX31-23</t>
  </si>
  <si>
    <t>MBA- SIBM</t>
  </si>
  <si>
    <t>NICMAR MBA CM</t>
  </si>
  <si>
    <t>COLUMBIA UNIVERSITY</t>
  </si>
  <si>
    <t>M.Tech Structural Engg. Vartak College</t>
  </si>
  <si>
    <t>The Maharaja Sayajirao University of Baroda
Master of Engineering - MEng, Transportation and Highway Engineering</t>
  </si>
  <si>
    <t>SHIVAJIRAO S. JONDHALE COLLEGE OF ENGINEERING</t>
  </si>
  <si>
    <t>INDIAN INSTITUTE OF TECHNOLOGY, ROORKEE</t>
  </si>
  <si>
    <t>NICMAR UNIVERSITY</t>
  </si>
  <si>
    <t>ILLINIOIS INSITUTE OF TECHNOLOGY, CHICAGO</t>
  </si>
  <si>
    <t>UNIVERSITY OF ADELAIDE</t>
  </si>
  <si>
    <t>UNIVERSITY OF NOTTINGHAM</t>
  </si>
  <si>
    <t>TCET/PLA/007 19-CIVILA28-23</t>
  </si>
  <si>
    <t>TCET/PLA/007 19-CIVILB63-23</t>
  </si>
  <si>
    <t>TCET/PLA/007 19-CIVILB59-23</t>
  </si>
  <si>
    <t>TCET/PLA/007 19-CIVILA02-23</t>
  </si>
  <si>
    <t>TCET/PLA/007 19-CIVILB27-23</t>
  </si>
  <si>
    <t>Off-Arihant Industries Ltd.</t>
  </si>
  <si>
    <t>Off -Teleperformance Global Services Pvt. Ltd.</t>
  </si>
  <si>
    <t>TCET/PLA/007 19-MECHA37-23</t>
  </si>
  <si>
    <t>TCET/PLA/007 19-CIVILA51-23</t>
  </si>
  <si>
    <t>The University of Adelaide</t>
  </si>
  <si>
    <t>TCET/PLA/007 19-CIVILB75-23</t>
  </si>
  <si>
    <t>TCET/PLA/007 19-CIVILB15-23</t>
  </si>
  <si>
    <t>Off-TCS</t>
  </si>
  <si>
    <t>TCET/PLA/007 19-MECHA14-23</t>
  </si>
  <si>
    <t>TCET/PLA/007 19-MECHB33-23</t>
  </si>
  <si>
    <t>TCET/PLA/007 19-COMPC14-23</t>
  </si>
  <si>
    <t>Off-Gaurang Prakash Sawant (PWD Contractor)</t>
  </si>
  <si>
    <t>SK Infrastructure Company</t>
  </si>
  <si>
    <t>TCET/PLA/007 19-CIVILA12-23</t>
  </si>
  <si>
    <t>KALPATARU Projects International Limited</t>
  </si>
  <si>
    <t>Calgary University, Canada</t>
  </si>
  <si>
    <t>M.Tech Structures  at VCET, Vasai</t>
  </si>
  <si>
    <t>Rutgers University</t>
  </si>
  <si>
    <t>University of Leeds</t>
  </si>
  <si>
    <t>Concordia University</t>
  </si>
  <si>
    <t>Struct Care Consulting Engineering</t>
  </si>
  <si>
    <t>NICMAR, Pune</t>
  </si>
  <si>
    <t>National Taiwan University</t>
  </si>
  <si>
    <t xml:space="preserve">LEEDS UNIVERSITY </t>
  </si>
  <si>
    <t>University of Adelaide</t>
  </si>
  <si>
    <t>Ultratech</t>
  </si>
  <si>
    <t>CCI Project/Optimal Consultancy</t>
  </si>
  <si>
    <t>TCET/PLA/007 19-CIVILB05-23</t>
  </si>
  <si>
    <t>( Batch-2023)</t>
  </si>
  <si>
    <t>Knowledge Works Global Ltd.</t>
  </si>
  <si>
    <t>TCET/PLA/007 19-ITB24-23</t>
  </si>
  <si>
    <t>Family Business: Toroid Engineering</t>
  </si>
  <si>
    <t>Family Business-Arti Plasctics</t>
  </si>
  <si>
    <t xml:space="preserve">Family Business </t>
  </si>
  <si>
    <t>Ernst &amp; Young LLP</t>
  </si>
  <si>
    <t>Family Business, Unicon Engineering</t>
  </si>
  <si>
    <t>Dipesh Engineering</t>
  </si>
  <si>
    <t>Apprenticeship, Base Maintainance Division, AIESL</t>
  </si>
  <si>
    <t>UNIVERSITY OF STUTTGART, GERMANY</t>
  </si>
  <si>
    <t>ANGLIA RUSKIN UNIVERSITY, UK</t>
  </si>
  <si>
    <t>Preparing for MBA CET</t>
  </si>
  <si>
    <t>AUSTRALIAN NATIONAL UNIVERSITY, AUSTRALIA</t>
  </si>
  <si>
    <t>SEVEN ISLNADS MARITIME TRAINING INSTITUTE (KHOPOLI), INDIA</t>
  </si>
  <si>
    <t xml:space="preserve">LEEDS UNIVERSITY,UK </t>
  </si>
  <si>
    <t>Preparing for Govt Exams</t>
  </si>
  <si>
    <t>Hochschule Techincal University of Inglostat, Germany</t>
  </si>
  <si>
    <t>PGDM IN DIGITAL MARKETING</t>
  </si>
  <si>
    <t>Preparing for GATE</t>
  </si>
  <si>
    <t xml:space="preserve">Preparing For MBA </t>
  </si>
  <si>
    <t>Family Business-Classisc Safety Solutions</t>
  </si>
  <si>
    <t>UNIVERSITY OF NOTTINGHAM, UK</t>
  </si>
  <si>
    <t>HOCHSCHULE RAVENSBURG- WEINGARTEN UNIVERSITY, GERMANY</t>
  </si>
  <si>
    <t>Preparing for MBA</t>
  </si>
  <si>
    <t>THINGOLSTAT, GERMANY</t>
  </si>
  <si>
    <t>SMARTALGO Ventures Pvt. Ltd.</t>
  </si>
  <si>
    <t>Merchant Navy</t>
  </si>
  <si>
    <t>University of Liverpool, UK</t>
  </si>
  <si>
    <t>UNIVERSITY OF DUBLIN, Ireland</t>
  </si>
  <si>
    <t>UNIVERISTY OF FREIBERG, GERMANY</t>
  </si>
  <si>
    <t>KINGSTON UNIVERSITY, UK</t>
  </si>
  <si>
    <t>SAMUDRA INSTITUTE OF MARITIME STUDIES, PUNE</t>
  </si>
  <si>
    <t>ARIZONA STATE UNIVERSITY, USA</t>
  </si>
  <si>
    <t>UNIVERSITY OF ILLINOIS, CHICAGO, USA</t>
  </si>
  <si>
    <t>University of Rostock, Germany</t>
  </si>
  <si>
    <t>RW UNIVERSITAT, Germany</t>
  </si>
  <si>
    <t>HS RAVENSBURG- WEINGARTEN, GERMANY</t>
  </si>
  <si>
    <t>MICA HIGHER EDUCATION INSTITUTE OF AHMEDABAD</t>
  </si>
  <si>
    <t>TECHNISCHE UNIVERSITY DRESDEN, GERMANY</t>
  </si>
  <si>
    <t>UNIVERSITY OF WINDSOR, CANADA</t>
  </si>
  <si>
    <t>FAU ERLALGE, GERMANY</t>
  </si>
  <si>
    <t>Rutgers, The State University of New Jersey, USA</t>
  </si>
  <si>
    <t>MUMBAI ULTRAS FOOTBALL CLUB</t>
  </si>
  <si>
    <t>S Crane Engg Works</t>
  </si>
  <si>
    <t>Off-Probationary Officer at State Bank of India</t>
  </si>
  <si>
    <t>Off-Olctra Green Tech Limited</t>
  </si>
  <si>
    <t xml:space="preserve">Off- LK Engineering </t>
  </si>
  <si>
    <t>Off-ANJ Turnkey Projects Pvt. Ltd</t>
  </si>
  <si>
    <t>Off- Feedspot Solutions</t>
  </si>
  <si>
    <t>Off-TAKSHA (AI &amp; ROBOTICS)</t>
  </si>
  <si>
    <t>Off-Pentagoan</t>
  </si>
  <si>
    <t>off-Deluxe Engineering Servicesw Pvt. Ltd</t>
  </si>
  <si>
    <t>off-KAMAL Brothers</t>
  </si>
  <si>
    <t>Min</t>
  </si>
  <si>
    <t>Ave</t>
  </si>
  <si>
    <t>media</t>
  </si>
  <si>
    <t>mode</t>
  </si>
  <si>
    <t>Schindler India Pvt. Ltd.</t>
  </si>
  <si>
    <t>ANJ Turnkey Projects Pvt. Ltd</t>
  </si>
  <si>
    <t>Seclore Technology Pvt. Ltd.</t>
  </si>
  <si>
    <t>Off-THINK AEREAL AUTONOMY SYSTEM</t>
  </si>
  <si>
    <t>Mach</t>
  </si>
  <si>
    <t>TCET/PLA/007 19-MECHA01-23</t>
  </si>
  <si>
    <t>TCET/PLA/007 19-MECHA02-23</t>
  </si>
  <si>
    <t>TCET/PLA/007 19-MECHA07-23</t>
  </si>
  <si>
    <t>TCET/PLA/007 19-MECHA08-23</t>
  </si>
  <si>
    <t>TCET/PLA/007 19-MECHA05-23</t>
  </si>
  <si>
    <t>TCET/PLA/007 19-MECHA13-23</t>
  </si>
  <si>
    <t>TCET/PLA/007 19-MECHA29-23</t>
  </si>
  <si>
    <t>TCET/PLA/007 19-MECHA30-23</t>
  </si>
  <si>
    <t>TCET/PLA/007 19-MECHA38-23</t>
  </si>
  <si>
    <t>TCET/PLA/007 19-MECHA39-23</t>
  </si>
  <si>
    <t>TCET/PLA/007 19-MECHA44-23</t>
  </si>
  <si>
    <t>TCET/PLA/007 19-MECHA45-23</t>
  </si>
  <si>
    <t>TCET/PLA/007 19-MECHA50-23</t>
  </si>
  <si>
    <t>TCET/PLA/007 19-MECHA53-23</t>
  </si>
  <si>
    <t>TCET/PLA/007 19-MECHA56-23</t>
  </si>
  <si>
    <t>TCET/PLA/007 19-MECHA57-23</t>
  </si>
  <si>
    <t>TCET/PLA/007 19-MECHA66-23</t>
  </si>
  <si>
    <t>TCET/PLA/007 19-MECHB23-23</t>
  </si>
  <si>
    <t>TCET/PLA/007 19-MECHB24-23</t>
  </si>
  <si>
    <t>TCET/PLA/007 19-MECHB25-23</t>
  </si>
  <si>
    <t>TCET/PLA/007 19-MECHB28-23</t>
  </si>
  <si>
    <t>TCET/PLA/007 19-MECHB38-23</t>
  </si>
  <si>
    <t>TCET/PLA/007 19-MECHB45-23</t>
  </si>
  <si>
    <t>TCET/PLA/007 19-MECHB46-23</t>
  </si>
  <si>
    <t>TCET/PLA/007 19-MECHB49-23</t>
  </si>
  <si>
    <t>TCET/PLA/007 19-MECHB54-23</t>
  </si>
  <si>
    <t>TCET/PLA/007 19-MECHB60-23</t>
  </si>
  <si>
    <t>TCET/PLA/007 19-MECHB68-23</t>
  </si>
  <si>
    <t>Dean( TP &amp;IL)</t>
  </si>
  <si>
    <t>( Dr.Anil Vasoya</t>
  </si>
  <si>
    <t>HOC- Incharge</t>
  </si>
  <si>
    <t>(Dr. Amol Dapkekar)</t>
  </si>
  <si>
    <t xml:space="preserve"> Training Co ordinator</t>
  </si>
  <si>
    <t>( Dr. R. R. Sedamkar)</t>
  </si>
  <si>
    <t xml:space="preserve">   (Rupali Mane)</t>
  </si>
  <si>
    <t>Placement Co ordinator</t>
  </si>
  <si>
    <t>Dean(TP&amp;IL)</t>
  </si>
  <si>
    <t>TCET/PLA/007 19-CIVILA07-23</t>
  </si>
  <si>
    <t>TCET/PLA/007 19-CIVILA18-23</t>
  </si>
  <si>
    <t>TCET/PLA/007 19-CIVILA26-23</t>
  </si>
  <si>
    <t>TCET/PLA/007 19-CIVILA38-23</t>
  </si>
  <si>
    <t>TCET/PLA/007 19-CIVILA39-23</t>
  </si>
  <si>
    <t>TCET/PLA/007 19-CIVILA40-23</t>
  </si>
  <si>
    <t>TCET/PLA/007 19-CIVILA42-23</t>
  </si>
  <si>
    <t>TCET/PLA/007 19-CIVILA43-23</t>
  </si>
  <si>
    <t>TCET/PLA/007 19-CIVILA46-23</t>
  </si>
  <si>
    <t>TCET/PLA/007 19-CIVILA55-23</t>
  </si>
  <si>
    <t>TCET/PLA/007 19-CIVILA57-23</t>
  </si>
  <si>
    <t>TCET/PLA/007 19-CIVILB07-23</t>
  </si>
  <si>
    <t>TCET/PLA/007 19-CIVILB10-23</t>
  </si>
  <si>
    <t>TCET/PLA/007 19-CIVILB16-23</t>
  </si>
  <si>
    <t>TCET/PLA/007 19-CIVILB18-23</t>
  </si>
  <si>
    <t>TCET/PLA/007 19-CIVILB24-23</t>
  </si>
  <si>
    <t>TCET/PLA/007 19-CIVILB25-23</t>
  </si>
  <si>
    <t>TCET/PLA/007 19-CIVILB30-23</t>
  </si>
  <si>
    <t>TCET/PLA/007 19-CIVILB62-23</t>
  </si>
  <si>
    <t>TCET/PLA/007 19-CIVILB70-23</t>
  </si>
  <si>
    <t>TCET/PLA/007 19-CIVILA58-23</t>
  </si>
  <si>
    <t>TCET/PLA/007 19-CIVILA71-23</t>
  </si>
  <si>
    <t>TCET/PLA/007 19-CIVILA72-23</t>
  </si>
  <si>
    <t>TCET/PLA/007 19-CIVILB01-23</t>
  </si>
  <si>
    <t>TCET/PLA/007 19-CIVILB12-23</t>
  </si>
  <si>
    <t>TCET/PLA/007 19-CIVILB36-23</t>
  </si>
  <si>
    <t>TCET/PLA/007 19-CIVILB41-23</t>
  </si>
  <si>
    <t>TCET/PLA/007 19-CIVILB47-23</t>
  </si>
  <si>
    <t>TCET/PLA/007 19-CIVILB55-23</t>
  </si>
  <si>
    <t>TCET/PLA/007 19-CIVILB64-23</t>
  </si>
  <si>
    <t>TCET/PLA/007 19-CIVILB69-23</t>
  </si>
  <si>
    <t>TCET/PLA/007 19-CIVILB71-23</t>
  </si>
  <si>
    <t>TCET/PLA/007 19-CIVILA05-23</t>
  </si>
  <si>
    <t>TCET/PLA/007 19-CIVILA09-23</t>
  </si>
  <si>
    <t>TCET/PLA/007 19-CIVILA23-23</t>
  </si>
  <si>
    <t>TCET/PLA/007 19-CIVILA33-23</t>
  </si>
  <si>
    <t>TCET/PLA/007 19-CIVILA48-23</t>
  </si>
  <si>
    <t>DATE: 12/02/2024</t>
  </si>
  <si>
    <t>No.of Students opted for their Own Business</t>
  </si>
  <si>
    <t xml:space="preserve"> (                                       )                                 (Rupali Mane)</t>
  </si>
  <si>
    <t>dept. Co-ordinator                               Placement Co ordinator</t>
  </si>
  <si>
    <t>* Professional placement includes no. of students placed through on /off campus &amp; higher studies</t>
  </si>
  <si>
    <t>Rajesh Singh, Jr.Clerk-TCET</t>
  </si>
  <si>
    <t>Not</t>
  </si>
  <si>
    <t>R</t>
  </si>
  <si>
    <t>Date :-14/02/2024</t>
  </si>
  <si>
    <t>TCET/PLA/007 19-ITA27-23</t>
  </si>
  <si>
    <t>Due Date:14/02/2024</t>
  </si>
  <si>
    <t>Completion Date:14/02/2024</t>
  </si>
  <si>
    <t>Capgemini/ Ahditya Enterprises</t>
  </si>
  <si>
    <t>Noventiq/Capgemini</t>
  </si>
  <si>
    <t xml:space="preserve">Jio Platform </t>
  </si>
  <si>
    <t>Accenture-(ASE) /Blackcurrant Labs Pvt.Ltd.</t>
  </si>
  <si>
    <t xml:space="preserve">Capgemini/LTI </t>
  </si>
  <si>
    <t>InfyTQ (DSE)</t>
  </si>
  <si>
    <t>Reliance jio</t>
  </si>
  <si>
    <t xml:space="preserve">Arcon </t>
  </si>
  <si>
    <t xml:space="preserve">Teardata </t>
  </si>
  <si>
    <t xml:space="preserve">Deltecs </t>
  </si>
  <si>
    <t>Accenture</t>
  </si>
  <si>
    <t xml:space="preserve">InfyTQ (DSE) </t>
  </si>
  <si>
    <t>TCET/REG/IP-06/02</t>
  </si>
  <si>
    <t>Revision:A</t>
  </si>
  <si>
    <t xml:space="preserve">DXC.Technology </t>
  </si>
  <si>
    <t>TCS</t>
  </si>
  <si>
    <t xml:space="preserve">IDFC/ICICI Lombard </t>
  </si>
  <si>
    <t>Pepperfry/InfyTQ (DSE)</t>
  </si>
  <si>
    <t>Off Legend Developer</t>
  </si>
  <si>
    <t>Kalpataru Ltd</t>
  </si>
  <si>
    <t xml:space="preserve">Comnet Solutions </t>
  </si>
  <si>
    <t>BAYZAT</t>
  </si>
  <si>
    <t>OFF-Screw Driver</t>
  </si>
  <si>
    <t>OFF-Intellipaat</t>
  </si>
  <si>
    <t>All Wave System Pvt.Ltd.</t>
  </si>
  <si>
    <t>List of Unplaced Students</t>
  </si>
  <si>
    <t>Jr. Clerk</t>
  </si>
  <si>
    <t>( Mr Rajesh B.Singh)</t>
  </si>
  <si>
    <t xml:space="preserve">  (Rupali Mane)</t>
  </si>
  <si>
    <t xml:space="preserve">Sr. No. </t>
  </si>
  <si>
    <t>BRANCH /DIV</t>
  </si>
  <si>
    <t>Revision:-A</t>
  </si>
  <si>
    <t>Student Placed but Offer Letter not Recived</t>
  </si>
  <si>
    <t>Mobile No.</t>
  </si>
  <si>
    <t>Email ID</t>
  </si>
  <si>
    <t>Deparment Co-ordinator</t>
  </si>
  <si>
    <t>( Rupali Mane)</t>
  </si>
  <si>
    <t>Placement Coordinator</t>
  </si>
  <si>
    <t>( Dr. Amol Dapkekar)</t>
  </si>
  <si>
    <t>Training Coordinator</t>
  </si>
  <si>
    <t>(Dr.Amol Dapkekar</t>
  </si>
  <si>
    <t>6.00/5.00</t>
  </si>
  <si>
    <t>4.25/4.5</t>
  </si>
  <si>
    <t>4.5/4.25</t>
  </si>
  <si>
    <t>6.5/4.25</t>
  </si>
  <si>
    <t>4.5/4</t>
  </si>
  <si>
    <t>10.00/8.8</t>
  </si>
  <si>
    <t>10.00/8</t>
  </si>
  <si>
    <t>10.20/5.2</t>
  </si>
  <si>
    <t>10.20/4.5</t>
  </si>
  <si>
    <t>17.75/8.8 / 3.6</t>
  </si>
  <si>
    <t>29.70/5/3.36</t>
  </si>
  <si>
    <t>8.00/10.08/6.50/4.25/3.36</t>
  </si>
  <si>
    <t xml:space="preserve">8.8 / 17.75 </t>
  </si>
  <si>
    <t>7.00/5.75/3.36</t>
  </si>
  <si>
    <t>4.5/4.25/3.36</t>
  </si>
  <si>
    <t>5.75/3.6/3.36</t>
  </si>
  <si>
    <t>5.00/3.25</t>
  </si>
  <si>
    <t>6.00/4.25/4/3.36</t>
  </si>
  <si>
    <t>5/4.50/4.25</t>
  </si>
  <si>
    <t>6/7.50</t>
  </si>
  <si>
    <t>6.00/4.25/4.20</t>
  </si>
  <si>
    <t>10.00/6.25</t>
  </si>
  <si>
    <t>17.75/3.60</t>
  </si>
  <si>
    <t>8.8 / 3.6</t>
  </si>
  <si>
    <t>5.50/4.25/5/4.20</t>
  </si>
  <si>
    <t>7.00/4.5/3.36</t>
  </si>
  <si>
    <t>8.00/4.5</t>
  </si>
  <si>
    <t>8.00/3.25</t>
  </si>
  <si>
    <t>44/17.75</t>
  </si>
  <si>
    <t>4.50/4.5</t>
  </si>
  <si>
    <t>5/4.25</t>
  </si>
  <si>
    <t>13.00/8.8</t>
  </si>
  <si>
    <t>5.25/3.6</t>
  </si>
  <si>
    <t>5.25/4.5/4.25/3.36</t>
  </si>
  <si>
    <t>10.08/5.75/4.5/3.36</t>
  </si>
  <si>
    <t>5.50/4.5/4.25</t>
  </si>
  <si>
    <t>5.75/3.06/3.36</t>
  </si>
  <si>
    <t>4.25/3.36</t>
  </si>
  <si>
    <t>5.75/4.5/3.36</t>
  </si>
  <si>
    <t>4.00/3.00</t>
  </si>
  <si>
    <t>4.25/4.20</t>
  </si>
  <si>
    <t>4.5/4.25/4</t>
  </si>
  <si>
    <t>6.00/3.60/4.25/4/4</t>
  </si>
  <si>
    <t>5.00/5</t>
  </si>
  <si>
    <t>5/3.36</t>
  </si>
  <si>
    <t>3.60/4.5</t>
  </si>
  <si>
    <t>4.25/3.70</t>
  </si>
  <si>
    <t>7.50/4.5</t>
  </si>
  <si>
    <t>4.25/4</t>
  </si>
  <si>
    <t>5.00/4.25</t>
  </si>
  <si>
    <t>3.50/4.25</t>
  </si>
  <si>
    <t>4.5/3.60</t>
  </si>
  <si>
    <t>5.75/6.50</t>
  </si>
  <si>
    <t>5.20/4.25</t>
  </si>
  <si>
    <t>7.50/7.00/4.5/5</t>
  </si>
  <si>
    <t>5/4.25/4.20</t>
  </si>
  <si>
    <t>10.00/7.5/6.25</t>
  </si>
  <si>
    <t>10.20/6/4.25</t>
  </si>
  <si>
    <t>10.20/8</t>
  </si>
  <si>
    <t>5.25/4</t>
  </si>
  <si>
    <t>5/4.50</t>
  </si>
  <si>
    <t>10.08/6.25</t>
  </si>
  <si>
    <t>4.25/3.25</t>
  </si>
  <si>
    <t>6.50/4</t>
  </si>
  <si>
    <t>10.20/6</t>
  </si>
  <si>
    <t>10.20/5/4.20</t>
  </si>
  <si>
    <t>17.75/6.25</t>
  </si>
  <si>
    <t>4/4.20</t>
  </si>
  <si>
    <t>10.08/6.00/4.5</t>
  </si>
  <si>
    <t>4.00/3.50</t>
  </si>
  <si>
    <t>4.25/3.00</t>
  </si>
  <si>
    <t>5/3.50</t>
  </si>
  <si>
    <t>Off-Divine</t>
  </si>
  <si>
    <t>TCET/PLA/007 19-ELEX30-23</t>
  </si>
  <si>
    <t xml:space="preserve">   </t>
  </si>
  <si>
    <t>07i 14</t>
  </si>
  <si>
    <t>TCET/PLA/007 19-ELEX10-23</t>
  </si>
  <si>
    <t>CET/PLA/007 19-ELEX10-23</t>
  </si>
  <si>
    <t>TCET/PLA/007 19-ELEX46-23</t>
  </si>
  <si>
    <t>TCET/PLA/007 19-ELEX58-23</t>
  </si>
  <si>
    <t>Family Business</t>
  </si>
  <si>
    <t>Capgemini / Stealth</t>
  </si>
  <si>
    <t>TCS-Ninga/Capgemini / Trunexa</t>
  </si>
  <si>
    <t>Artelligence Solutions / NextGen</t>
  </si>
  <si>
    <t>Finoux Solutions / Econship Tech Pvt Ltd</t>
  </si>
  <si>
    <t>BuildINT / Meta Infotech</t>
  </si>
  <si>
    <t>LTI / TCS</t>
  </si>
  <si>
    <t>Capgemini / Tech Mahindra</t>
  </si>
  <si>
    <t>Avniro / Engati</t>
  </si>
  <si>
    <t>Tata Chemicals Ltd.</t>
  </si>
  <si>
    <t>NTT Data</t>
  </si>
  <si>
    <t>Clover Infotech</t>
  </si>
  <si>
    <t>Lightforce BuildInT Pvt.Ltd./Mahindra Rise</t>
  </si>
  <si>
    <t>TCET/PLA/007 19-ELEX59-23</t>
  </si>
  <si>
    <t xml:space="preserve">University of Illinois Chicago </t>
  </si>
  <si>
    <t>Accenture-</t>
  </si>
  <si>
    <t>Capgemini/Accenture</t>
  </si>
  <si>
    <t>Capgemini/LTI/Accenture</t>
  </si>
  <si>
    <t>TCS-Ninga/Capgemini/Accenture-</t>
  </si>
  <si>
    <t>Due Date:25/06/2024</t>
  </si>
  <si>
    <t>Completion Date:25/06/2024</t>
  </si>
  <si>
    <t>Higher Studies- UK</t>
  </si>
  <si>
    <t>PREPARING FOR GATE</t>
  </si>
  <si>
    <t>UNIVERSITY OF CINCINNATI</t>
  </si>
  <si>
    <t>NEW YORK UNIVERSITY.TONDON</t>
  </si>
  <si>
    <t>FAMILY BUSINESS- CONSTRUCTION</t>
  </si>
  <si>
    <t>FAMILY BUSINESS</t>
  </si>
  <si>
    <t>BUSINESS</t>
  </si>
  <si>
    <t>PREPARING FOR CAT AND OTHER MANAGEMENT EXAMS</t>
  </si>
  <si>
    <t>PREPARING FOR CAT GOV EXAMS</t>
  </si>
  <si>
    <t xml:space="preserve">COLUMBIA UNIVERSITY </t>
  </si>
  <si>
    <t>STONY BROOK UNIVERSITY</t>
  </si>
  <si>
    <t>ROCHESTER INSTITUTE OF TECHNOLOGY</t>
  </si>
  <si>
    <t>NORTHEASTERN UNIVERSITY</t>
  </si>
  <si>
    <t>UNIVERSITY OF BIRMINGHAM</t>
  </si>
  <si>
    <t>TUFTS UNIVERSITY , ENGINEERING SCHOOL</t>
  </si>
  <si>
    <t>UNIVERSITY OF MANCHESTER</t>
  </si>
  <si>
    <t>NEW YORK UNIVERSITY</t>
  </si>
  <si>
    <t>UNIVERSITY OF CALIFORNIA SAN DIEGO</t>
  </si>
  <si>
    <t>UNIVERSITY OF WISCONSIN MADISON</t>
  </si>
  <si>
    <t>UNIVERSITY OF SOUTHERN CALIFORNIA</t>
  </si>
  <si>
    <t>UNIVERSITI OF HOUSTON-CLEAR LAKE</t>
  </si>
  <si>
    <t>ROCHESTER INSTITUTE OF TECHNOLOGY,NEW YORK</t>
  </si>
  <si>
    <t xml:space="preserve">GEORGIA INSTITUTE OF TECHNOLOGY </t>
  </si>
  <si>
    <t>UNIVERSITY OF STRATHLYDE, GLASGOW</t>
  </si>
  <si>
    <t>UNIVERSITY OF TEXAS AT DALLAS</t>
  </si>
  <si>
    <t>SOMAIYA VIDYAVIHAR UNIVERSITY</t>
  </si>
  <si>
    <t>CONCORDIA UNIVERSITY</t>
  </si>
  <si>
    <t xml:space="preserve">UNIVERSITY OF SOUTHERN CALIFORNIA </t>
  </si>
  <si>
    <t>UNIVERSITY OF STUTTGART</t>
  </si>
  <si>
    <t>UNIVERSITY OF BUFFALO</t>
  </si>
  <si>
    <t>NEW YORK UNIVERSITY,TONDON)</t>
  </si>
  <si>
    <t xml:space="preserve">ROYAL MELBOURNE INSTITUTE OF TECHNOLOGY </t>
  </si>
  <si>
    <t>MACQUARIE UNIVERSITY</t>
  </si>
  <si>
    <t>STEVENS INSTITUTE OF TECHNOLOGY</t>
  </si>
  <si>
    <t>THE UNIVERSITY OF ADELAIDE-AUSTRALIA</t>
  </si>
  <si>
    <t>UNIVERSITY OF CALIFORNIA,IRVINE</t>
  </si>
  <si>
    <t>NORTH CAROLINA STATE UNIVERSITY</t>
  </si>
  <si>
    <t>THAKUR COLLEGE OF ENGINEERING &amp; TECHNOLOGY</t>
  </si>
  <si>
    <t>NMIMS COLLEGE</t>
  </si>
  <si>
    <t>ARIZONA STATE UNIVERSITY</t>
  </si>
  <si>
    <t>STOCKHOLMS UNIVERSITET ROSERSBERG</t>
  </si>
  <si>
    <t>GEORGE MASON UNIVERSIRTY</t>
  </si>
  <si>
    <t>SANTA CLARA,CALIFORNIA</t>
  </si>
  <si>
    <t>UNIVERSITY OF LIVERPOOL</t>
  </si>
  <si>
    <t>CONESTOGA COLLEGE INTERNATIONAL EDUVATION</t>
  </si>
  <si>
    <t>NORHEASTERN UNIVERSITY</t>
  </si>
  <si>
    <t>PACE UNIVERSITY</t>
  </si>
  <si>
    <t>CARLETON UNIVERSITY</t>
  </si>
  <si>
    <t>WAYNE STATE UNIVERSITY</t>
  </si>
  <si>
    <t xml:space="preserve">VEERMATA JIJABAI TECHNOLOGICAL INSTITUTE </t>
  </si>
  <si>
    <t>UNIVERSITY OF MICHIGAN</t>
  </si>
  <si>
    <t>UNIVERSITY OF SOUTHAMTON</t>
  </si>
  <si>
    <t>NEWCASTLE UNIVERSITY</t>
  </si>
  <si>
    <t>THE UNIVERSITY OF WARWICK</t>
  </si>
  <si>
    <t>INDIANA UNIVERSITY,BLOOMINGTON</t>
  </si>
  <si>
    <t>META-FACEBOOK AFTER H.S</t>
  </si>
  <si>
    <t>OTTO VON GUERICK UNIVERSITAT MAGDEBURG</t>
  </si>
  <si>
    <t xml:space="preserve">UNIVERSITY OF TEXAS AT DALLAS </t>
  </si>
  <si>
    <t>PORTLAND STATE GRADUATE SCHOOL</t>
  </si>
  <si>
    <t>UNIVERSITAT DES SAARLAND</t>
  </si>
  <si>
    <t>SANTA CLARA UNIVERSITY</t>
  </si>
  <si>
    <t>DARTHMOUTH UNIVERSITY</t>
  </si>
  <si>
    <t>UNIVERSITY OF MARYLAND</t>
  </si>
  <si>
    <t>RUTGRES UNIVERSITY</t>
  </si>
  <si>
    <t>KINGSTON UNIVERSITY</t>
  </si>
  <si>
    <t>UNIVERSITY OF WESTERN AUSTRALIA</t>
  </si>
  <si>
    <t>If not Completed as per due date ( Reason):Due to revision and updation  of Placement status,Consolidation of Higher Studies 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</si>
</sst>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152">
    <xf numFmtId="0" fontId="0" fillId="0" borderId="0" xfId="0"/>
    <xf numFmtId="14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 wrapText="1"/>
    </xf>
    <xf numFmtId="0" fontId="10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/>
    <xf numFmtId="0" fontId="11" fillId="0" borderId="2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2" borderId="0" xfId="0" applyFill="1"/>
    <xf numFmtId="0" fontId="7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7" fillId="0" borderId="2" xfId="2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2" fontId="0" fillId="0" borderId="2" xfId="2" applyNumberFormat="1" applyFont="1" applyFill="1" applyBorder="1" applyAlignment="1">
      <alignment horizontal="center"/>
    </xf>
    <xf numFmtId="2" fontId="0" fillId="0" borderId="2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2" borderId="0" xfId="0" applyFont="1" applyFill="1"/>
    <xf numFmtId="0" fontId="1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left" vertical="center"/>
    </xf>
    <xf numFmtId="1" fontId="12" fillId="0" borderId="2" xfId="0" applyNumberFormat="1" applyFont="1" applyBorder="1" applyAlignment="1">
      <alignment horizontal="left" vertical="center"/>
    </xf>
    <xf numFmtId="1" fontId="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7" fillId="0" borderId="0" xfId="0" applyFont="1"/>
    <xf numFmtId="0" fontId="17" fillId="0" borderId="0" xfId="0" applyFont="1" applyAlignment="1">
      <alignment horizontal="left"/>
    </xf>
    <xf numFmtId="0" fontId="8" fillId="0" borderId="2" xfId="0" applyFont="1" applyBorder="1"/>
    <xf numFmtId="0" fontId="17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0" fillId="0" borderId="0" xfId="0" applyAlignment="1">
      <alignment vertical="center"/>
    </xf>
    <xf numFmtId="2" fontId="10" fillId="0" borderId="0" xfId="0" applyNumberFormat="1" applyFont="1" applyAlignment="1">
      <alignment horizontal="center"/>
    </xf>
    <xf numFmtId="2" fontId="7" fillId="0" borderId="3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left"/>
    </xf>
  </cellXfs>
  <cellStyles count="3">
    <cellStyle name="Normal" xfId="0" builtinId="0"/>
    <cellStyle name="Normal 2" xfId="1" xr:uid="{00000000-0005-0000-0000-000002000000}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NP/2023%20Batch/DATA%20BASE%202023%20BATCH%20VI%20061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 per ISO"/>
      <sheetName val="Sheet4"/>
      <sheetName val="Sheet3"/>
      <sheetName val="Sheet6"/>
      <sheetName val="Sheet2"/>
      <sheetName val="old data"/>
      <sheetName val="VIII"/>
      <sheetName val="KM-2023"/>
      <sheetName val="Sheet5"/>
      <sheetName val="VII"/>
      <sheetName val="VI"/>
      <sheetName val="V"/>
      <sheetName val="IV"/>
      <sheetName val="III"/>
      <sheetName val="II"/>
      <sheetName val="Highest"/>
      <sheetName val="Consolidation"/>
      <sheetName val="Consent Consolidation"/>
      <sheetName val="Sheet1"/>
    </sheetNames>
    <sheetDataSet>
      <sheetData sheetId="0">
        <row r="8">
          <cell r="C8" t="str">
            <v>19-CIVILA01-23</v>
          </cell>
          <cell r="D8">
            <v>1</v>
          </cell>
          <cell r="E8" t="str">
            <v>AGHAV SUDARSHAN PRAVIN CHHAYA</v>
          </cell>
          <cell r="F8" t="str">
            <v>19-CIVILA01-23</v>
          </cell>
          <cell r="G8" t="str">
            <v>Male</v>
          </cell>
          <cell r="H8">
            <v>37175</v>
          </cell>
          <cell r="I8">
            <v>9325139693</v>
          </cell>
          <cell r="J8"/>
          <cell r="K8" t="str">
            <v>aghavsudarshan5@gmail.com</v>
          </cell>
          <cell r="L8" t="str">
            <v>1032190013@tcetmumbai.in</v>
          </cell>
          <cell r="M8" t="str">
            <v>Sahyog Nagar,Sahyog Nagar,Kalamnuri,Near new bus stand,Kalamnuri,431702</v>
          </cell>
          <cell r="N8" t="str">
            <v>Service</v>
          </cell>
          <cell r="O8" t="str">
            <v>Below  5 Lacs</v>
          </cell>
          <cell r="P8" t="str">
            <v>Normal</v>
          </cell>
          <cell r="Q8" t="str">
            <v>Open</v>
          </cell>
          <cell r="R8">
            <v>2019</v>
          </cell>
          <cell r="S8" t="str">
            <v>FE</v>
          </cell>
          <cell r="T8" t="str">
            <v>MHT-CET 2019</v>
          </cell>
          <cell r="U8" t="str">
            <v>MHT-CET</v>
          </cell>
          <cell r="V8">
            <v>200</v>
          </cell>
          <cell r="W8">
            <v>67.716899999999995</v>
          </cell>
          <cell r="X8" t="str">
            <v>MI-MH</v>
          </cell>
          <cell r="Y8">
            <v>332</v>
          </cell>
          <cell r="Z8">
            <v>500</v>
          </cell>
          <cell r="AA8">
            <v>66.400000000000006</v>
          </cell>
          <cell r="AB8">
            <v>2017</v>
          </cell>
          <cell r="AC8" t="str">
            <v>MAHARASHTRA STATE BOARD OF SECONDARY AND HIGHER SECONDARY EDUCATION</v>
          </cell>
          <cell r="AD8" t="str">
            <v>ANSOOYA VIDYA MANDIR</v>
          </cell>
          <cell r="AE8">
            <v>364</v>
          </cell>
          <cell r="AF8">
            <v>650</v>
          </cell>
          <cell r="AG8">
            <v>56</v>
          </cell>
          <cell r="AH8">
            <v>2019</v>
          </cell>
          <cell r="AI8" t="str">
            <v>MAHARASHTRA STATE BOARD OF SECONDARY AND HIGHER SECONDARY EDUCATION</v>
          </cell>
          <cell r="AJ8" t="str">
            <v>MAHATMA JYOTIBA PHULE VIDYALAY KALAMNURI</v>
          </cell>
          <cell r="AK8">
            <v>164</v>
          </cell>
          <cell r="AL8">
            <v>23</v>
          </cell>
          <cell r="AM8">
            <v>7.1304347826086953</v>
          </cell>
          <cell r="AN8">
            <v>91.952218430034122</v>
          </cell>
          <cell r="AO8">
            <v>146</v>
          </cell>
          <cell r="AP8">
            <v>25</v>
          </cell>
          <cell r="AQ8">
            <v>5.84</v>
          </cell>
          <cell r="AR8">
            <v>77</v>
          </cell>
          <cell r="AS8">
            <v>310</v>
          </cell>
          <cell r="AT8">
            <v>48</v>
          </cell>
          <cell r="AU8">
            <v>6.458333333333333</v>
          </cell>
          <cell r="AV8">
            <v>186</v>
          </cell>
          <cell r="AW8">
            <v>25</v>
          </cell>
          <cell r="AX8">
            <v>7.44</v>
          </cell>
          <cell r="AY8">
            <v>99.07</v>
          </cell>
          <cell r="AZ8">
            <v>230</v>
          </cell>
          <cell r="BA8">
            <v>29</v>
          </cell>
          <cell r="BB8">
            <v>7.931034482758621</v>
          </cell>
          <cell r="BC8">
            <v>80</v>
          </cell>
          <cell r="BD8">
            <v>416</v>
          </cell>
          <cell r="BE8">
            <v>54</v>
          </cell>
          <cell r="BF8">
            <v>7.7037037037037033</v>
          </cell>
          <cell r="BG8">
            <v>197</v>
          </cell>
          <cell r="BH8">
            <v>24</v>
          </cell>
          <cell r="BI8">
            <v>8.2083333333333339</v>
          </cell>
          <cell r="BJ8">
            <v>90</v>
          </cell>
          <cell r="BK8">
            <v>188</v>
          </cell>
          <cell r="BL8">
            <v>29</v>
          </cell>
          <cell r="BM8">
            <v>6.4827586206896548</v>
          </cell>
          <cell r="BN8">
            <v>91.755554607508529</v>
          </cell>
          <cell r="BO8">
            <v>385</v>
          </cell>
          <cell r="BP8">
            <v>53</v>
          </cell>
          <cell r="BQ8">
            <v>7.2641509433962268</v>
          </cell>
          <cell r="BR8">
            <v>142</v>
          </cell>
          <cell r="BS8">
            <v>24</v>
          </cell>
          <cell r="BT8">
            <v>5.916666666666667</v>
          </cell>
          <cell r="BU8">
            <v>88.296295506257096</v>
          </cell>
          <cell r="BV8">
            <v>142</v>
          </cell>
          <cell r="BW8">
            <v>24</v>
          </cell>
          <cell r="BX8">
            <v>5.916666666666667</v>
          </cell>
          <cell r="BY8">
            <v>191</v>
          </cell>
          <cell r="BZ8">
            <v>26</v>
          </cell>
          <cell r="CA8">
            <v>7.3461538461538458</v>
          </cell>
          <cell r="CB8">
            <v>1444</v>
          </cell>
          <cell r="CC8">
            <v>205</v>
          </cell>
          <cell r="CD8">
            <v>7.0439024390243903</v>
          </cell>
          <cell r="CE8">
            <v>88</v>
          </cell>
          <cell r="CF8"/>
          <cell r="CG8"/>
          <cell r="CH8"/>
          <cell r="CI8"/>
          <cell r="CJ8"/>
          <cell r="CK8"/>
          <cell r="CL8"/>
          <cell r="CM8"/>
          <cell r="CN8"/>
          <cell r="CO8"/>
          <cell r="CP8"/>
          <cell r="CQ8"/>
          <cell r="CR8"/>
          <cell r="CS8"/>
          <cell r="CT8"/>
          <cell r="CU8"/>
          <cell r="CV8"/>
          <cell r="CW8"/>
          <cell r="CX8"/>
          <cell r="CY8"/>
          <cell r="CZ8"/>
          <cell r="DA8"/>
          <cell r="DB8"/>
          <cell r="DC8"/>
          <cell r="DD8"/>
          <cell r="DE8"/>
          <cell r="DF8"/>
          <cell r="DG8"/>
          <cell r="DH8"/>
          <cell r="DI8"/>
          <cell r="DJ8">
            <v>0</v>
          </cell>
          <cell r="DK8">
            <v>0</v>
          </cell>
          <cell r="DL8">
            <v>2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/>
          <cell r="DW8"/>
          <cell r="DX8"/>
          <cell r="DY8"/>
          <cell r="DZ8"/>
          <cell r="EA8" t="str">
            <v>Not Given</v>
          </cell>
          <cell r="EB8" t="str">
            <v>Not Given</v>
          </cell>
          <cell r="EC8"/>
          <cell r="ED8" t="str">
            <v>CAT-3</v>
          </cell>
          <cell r="EE8"/>
          <cell r="EF8"/>
          <cell r="EG8"/>
          <cell r="EH8"/>
          <cell r="EI8"/>
          <cell r="EJ8"/>
          <cell r="EK8"/>
          <cell r="EL8"/>
          <cell r="EM8"/>
          <cell r="EN8">
            <v>4</v>
          </cell>
          <cell r="EO8">
            <v>0</v>
          </cell>
          <cell r="EP8">
            <v>5</v>
          </cell>
          <cell r="EQ8">
            <v>9</v>
          </cell>
          <cell r="ER8">
            <v>60</v>
          </cell>
          <cell r="ES8" t="str">
            <v>No</v>
          </cell>
          <cell r="ET8"/>
          <cell r="EU8"/>
          <cell r="EV8"/>
          <cell r="EW8"/>
          <cell r="EX8" t="str">
            <v>Kalamnuri</v>
          </cell>
          <cell r="EY8" t="str">
            <v>AB</v>
          </cell>
          <cell r="EZ8"/>
          <cell r="FA8" t="str">
            <v>19-CIVILA01-23</v>
          </cell>
          <cell r="FB8" t="str">
            <v>CIVIL-A</v>
          </cell>
          <cell r="FC8">
            <v>1</v>
          </cell>
        </row>
        <row r="9">
          <cell r="C9" t="str">
            <v>19-CIVILA02-23</v>
          </cell>
          <cell r="D9">
            <v>2</v>
          </cell>
          <cell r="E9" t="str">
            <v>PADWAL RAHUL CHANDRASHEKHAR SNEHA</v>
          </cell>
          <cell r="F9" t="str">
            <v>19-CIVILA02-23</v>
          </cell>
          <cell r="G9" t="str">
            <v>Male</v>
          </cell>
          <cell r="H9">
            <v>37187</v>
          </cell>
          <cell r="I9">
            <v>9167225624</v>
          </cell>
          <cell r="J9"/>
          <cell r="K9" t="str">
            <v>padwalrahul141@gmail.com</v>
          </cell>
          <cell r="L9" t="str">
            <v>1032190014@tcetmumbai.in</v>
          </cell>
          <cell r="M9" t="str">
            <v>A/001 riddhi siddhi C.H.S.L New M.H.B,Gorai road,Mumbai,400091</v>
          </cell>
          <cell r="N9" t="str">
            <v>Service</v>
          </cell>
          <cell r="O9" t="str">
            <v>5 Lacs to  10Lacs</v>
          </cell>
          <cell r="P9" t="str">
            <v>Normal</v>
          </cell>
          <cell r="Q9" t="str">
            <v>Open</v>
          </cell>
          <cell r="R9">
            <v>2019</v>
          </cell>
          <cell r="S9" t="str">
            <v>FE</v>
          </cell>
          <cell r="T9" t="str">
            <v>MHT-CET 2019</v>
          </cell>
          <cell r="U9" t="str">
            <v>MHT-CET</v>
          </cell>
          <cell r="V9">
            <v>200</v>
          </cell>
          <cell r="W9">
            <v>14.1451156</v>
          </cell>
          <cell r="X9" t="str">
            <v>ACAP</v>
          </cell>
          <cell r="Y9">
            <v>361</v>
          </cell>
          <cell r="Z9">
            <v>650</v>
          </cell>
          <cell r="AA9">
            <v>55.538461538461533</v>
          </cell>
          <cell r="AB9">
            <v>2019</v>
          </cell>
          <cell r="AC9" t="str">
            <v>MAHARASHTRA STATE BOARD OF SECONDARY AND HIGHER SECONDARY EDUCATION</v>
          </cell>
          <cell r="AD9" t="str">
            <v>NIRMALA MEMORIAL FOUNDATION COLLEGE OF COMMERCE  SCIENCE</v>
          </cell>
          <cell r="AE9">
            <v>361</v>
          </cell>
          <cell r="AF9">
            <v>650</v>
          </cell>
          <cell r="AG9">
            <v>55.54</v>
          </cell>
          <cell r="AH9">
            <v>2019</v>
          </cell>
          <cell r="AI9" t="str">
            <v>MAHARASHTRA STATE BOARD OF SECONDARY AND HIGHER SECONDARY EDUCATION</v>
          </cell>
          <cell r="AJ9" t="str">
            <v>NIRMALA MEMORIAL FOUNDATION COLLEGE OF COMMERCE  SCIENCE</v>
          </cell>
          <cell r="AK9">
            <v>144.9</v>
          </cell>
          <cell r="AL9">
            <v>23</v>
          </cell>
          <cell r="AM9">
            <v>6.3</v>
          </cell>
          <cell r="AN9">
            <v>75</v>
          </cell>
          <cell r="AO9">
            <v>152</v>
          </cell>
          <cell r="AP9">
            <v>25</v>
          </cell>
          <cell r="AQ9">
            <v>6.08</v>
          </cell>
          <cell r="AR9">
            <v>75</v>
          </cell>
          <cell r="AS9">
            <v>296.89999999999998</v>
          </cell>
          <cell r="AT9">
            <v>48</v>
          </cell>
          <cell r="AU9">
            <v>6.1854166666666659</v>
          </cell>
          <cell r="AV9">
            <v>194</v>
          </cell>
          <cell r="AW9">
            <v>25</v>
          </cell>
          <cell r="AX9">
            <v>7.76</v>
          </cell>
          <cell r="AY9">
            <v>89.77</v>
          </cell>
          <cell r="AZ9">
            <v>218</v>
          </cell>
          <cell r="BA9">
            <v>29</v>
          </cell>
          <cell r="BB9">
            <v>7.5172413793103452</v>
          </cell>
          <cell r="BC9">
            <v>89</v>
          </cell>
          <cell r="BD9">
            <v>412</v>
          </cell>
          <cell r="BE9">
            <v>54</v>
          </cell>
          <cell r="BF9">
            <v>7.6296296296296298</v>
          </cell>
          <cell r="BG9">
            <v>191</v>
          </cell>
          <cell r="BH9">
            <v>24</v>
          </cell>
          <cell r="BI9">
            <v>7.958333333333333</v>
          </cell>
          <cell r="BJ9">
            <v>80</v>
          </cell>
          <cell r="BK9">
            <v>162.10999999999999</v>
          </cell>
          <cell r="BL9">
            <v>29</v>
          </cell>
          <cell r="BM9">
            <v>5.59</v>
          </cell>
          <cell r="BN9">
            <v>84.692499999999995</v>
          </cell>
          <cell r="BO9">
            <v>353.11</v>
          </cell>
          <cell r="BP9">
            <v>53</v>
          </cell>
          <cell r="BQ9">
            <v>6.6624528301886796</v>
          </cell>
          <cell r="BR9">
            <v>147</v>
          </cell>
          <cell r="BS9">
            <v>24</v>
          </cell>
          <cell r="BT9">
            <v>6.125</v>
          </cell>
          <cell r="BU9">
            <v>82.243749999999991</v>
          </cell>
          <cell r="BV9">
            <v>147</v>
          </cell>
          <cell r="BW9">
            <v>24</v>
          </cell>
          <cell r="BX9">
            <v>6.125</v>
          </cell>
          <cell r="BY9">
            <v>188</v>
          </cell>
          <cell r="BZ9">
            <v>26</v>
          </cell>
          <cell r="CA9">
            <v>7.2307692307692308</v>
          </cell>
          <cell r="CB9">
            <v>1397.01</v>
          </cell>
          <cell r="CC9">
            <v>205</v>
          </cell>
          <cell r="CD9">
            <v>6.8146829268292679</v>
          </cell>
          <cell r="CE9">
            <v>82</v>
          </cell>
          <cell r="CF9"/>
          <cell r="CG9"/>
          <cell r="CH9"/>
          <cell r="CI9"/>
          <cell r="CJ9"/>
          <cell r="CK9"/>
          <cell r="CL9"/>
          <cell r="CM9"/>
          <cell r="CN9"/>
          <cell r="CO9"/>
          <cell r="CP9"/>
          <cell r="CQ9"/>
          <cell r="CR9"/>
          <cell r="CS9"/>
          <cell r="CT9"/>
          <cell r="CU9"/>
          <cell r="CV9"/>
          <cell r="CW9"/>
          <cell r="CX9"/>
          <cell r="CY9"/>
          <cell r="CZ9"/>
          <cell r="DA9"/>
          <cell r="DB9"/>
          <cell r="DC9"/>
          <cell r="DD9"/>
          <cell r="DE9"/>
          <cell r="DF9"/>
          <cell r="DG9"/>
          <cell r="DH9"/>
          <cell r="DI9"/>
          <cell r="DJ9">
            <v>0</v>
          </cell>
          <cell r="DK9">
            <v>0</v>
          </cell>
          <cell r="DL9">
            <v>2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/>
          <cell r="DW9"/>
          <cell r="DX9" t="str">
            <v>Absent for Unplaced Meeting</v>
          </cell>
          <cell r="DY9"/>
          <cell r="DZ9"/>
          <cell r="EA9" t="str">
            <v>Placement</v>
          </cell>
          <cell r="EB9" t="str">
            <v>Higher Studies</v>
          </cell>
          <cell r="EC9"/>
          <cell r="ED9" t="str">
            <v>CAT-3</v>
          </cell>
          <cell r="EE9"/>
          <cell r="EF9"/>
          <cell r="EG9"/>
          <cell r="EH9"/>
          <cell r="EI9"/>
          <cell r="EJ9"/>
          <cell r="EK9"/>
          <cell r="EL9"/>
          <cell r="EM9"/>
          <cell r="EN9">
            <v>3</v>
          </cell>
          <cell r="EO9">
            <v>0</v>
          </cell>
          <cell r="EP9">
            <v>5</v>
          </cell>
          <cell r="EQ9">
            <v>8</v>
          </cell>
          <cell r="ER9">
            <v>53.333333333333336</v>
          </cell>
          <cell r="ES9" t="str">
            <v>Yes</v>
          </cell>
          <cell r="ET9" t="str">
            <v>https://drive.google.com/open?id=1coa91D-F-a-thZ86KCtKBjivMrvgLlXY</v>
          </cell>
          <cell r="EU9" t="str">
            <v>IT + Core Companies</v>
          </cell>
          <cell r="EV9" t="str">
            <v>Yes</v>
          </cell>
          <cell r="EW9"/>
          <cell r="EX9" t="str">
            <v>mumbai</v>
          </cell>
          <cell r="EY9" t="str">
            <v>AB</v>
          </cell>
          <cell r="EZ9"/>
          <cell r="FA9" t="str">
            <v>19-CIVILA02-23</v>
          </cell>
          <cell r="FB9" t="str">
            <v>CIVIL-A</v>
          </cell>
          <cell r="FC9">
            <v>2</v>
          </cell>
        </row>
        <row r="10">
          <cell r="C10" t="str">
            <v>19-CIVILA03-23</v>
          </cell>
          <cell r="D10">
            <v>3</v>
          </cell>
          <cell r="E10" t="str">
            <v>ALI SHAHID MOHD.ALI AMINA BANO</v>
          </cell>
          <cell r="F10" t="str">
            <v>19-CIVILA03-23</v>
          </cell>
          <cell r="G10" t="str">
            <v>Male</v>
          </cell>
          <cell r="H10">
            <v>36801</v>
          </cell>
          <cell r="I10">
            <v>7889813501</v>
          </cell>
          <cell r="J10"/>
          <cell r="K10" t="str">
            <v>shahidali3543@gmail.com</v>
          </cell>
          <cell r="L10" t="str">
            <v>1032190015@tcetmumbai.in</v>
          </cell>
          <cell r="M10" t="str">
            <v>H no. 23,raichan,turtuk ,leh ladakh,leh,194401</v>
          </cell>
          <cell r="N10" t="str">
            <v>Service</v>
          </cell>
          <cell r="O10" t="str">
            <v>Below  5 Lacs</v>
          </cell>
          <cell r="P10" t="str">
            <v>Normal</v>
          </cell>
          <cell r="Q10" t="str">
            <v>Open</v>
          </cell>
          <cell r="R10">
            <v>2019</v>
          </cell>
          <cell r="S10" t="str">
            <v>FE</v>
          </cell>
          <cell r="T10" t="str">
            <v>J &amp; K</v>
          </cell>
          <cell r="U10" t="str">
            <v>J&amp;K</v>
          </cell>
          <cell r="V10" t="str">
            <v>NA</v>
          </cell>
          <cell r="W10" t="str">
            <v>NA</v>
          </cell>
          <cell r="X10" t="str">
            <v>NA</v>
          </cell>
          <cell r="Y10" t="str">
            <v>B2</v>
          </cell>
          <cell r="Z10">
            <v>7.4</v>
          </cell>
          <cell r="AA10">
            <v>74</v>
          </cell>
          <cell r="AB10">
            <v>2016</v>
          </cell>
          <cell r="AC10" t="str">
            <v>CENTRAL BOARD OF SECONDARY EDUCATION</v>
          </cell>
          <cell r="AD10" t="str">
            <v>MODEL ACADEMY</v>
          </cell>
          <cell r="AE10">
            <v>391</v>
          </cell>
          <cell r="AF10">
            <v>500</v>
          </cell>
          <cell r="AG10">
            <v>78.2</v>
          </cell>
          <cell r="AH10">
            <v>2018</v>
          </cell>
          <cell r="AI10" t="str">
            <v>J and K STATE BOARD OF SCHOOL EDUCATION</v>
          </cell>
          <cell r="AJ10" t="str">
            <v>GOVT HARI SINGH HR SEC SCHOOL</v>
          </cell>
          <cell r="AK10">
            <v>162</v>
          </cell>
          <cell r="AL10">
            <v>23</v>
          </cell>
          <cell r="AM10">
            <v>7.0434782608695654</v>
          </cell>
          <cell r="AN10">
            <v>76.425483503981795</v>
          </cell>
          <cell r="AO10">
            <v>158</v>
          </cell>
          <cell r="AP10">
            <v>25</v>
          </cell>
          <cell r="AQ10">
            <v>6.32</v>
          </cell>
          <cell r="AR10">
            <v>80</v>
          </cell>
          <cell r="AS10">
            <v>320</v>
          </cell>
          <cell r="AT10">
            <v>48</v>
          </cell>
          <cell r="AU10">
            <v>6.666666666666667</v>
          </cell>
          <cell r="AV10">
            <v>181</v>
          </cell>
          <cell r="AW10">
            <v>25</v>
          </cell>
          <cell r="AX10">
            <v>7.24</v>
          </cell>
          <cell r="AY10">
            <v>75</v>
          </cell>
          <cell r="AZ10">
            <v>223</v>
          </cell>
          <cell r="BA10">
            <v>29</v>
          </cell>
          <cell r="BB10">
            <v>7.6896551724137927</v>
          </cell>
          <cell r="BC10">
            <v>90</v>
          </cell>
          <cell r="BD10">
            <v>404</v>
          </cell>
          <cell r="BE10">
            <v>54</v>
          </cell>
          <cell r="BF10">
            <v>7.4814814814814818</v>
          </cell>
          <cell r="BG10">
            <v>172</v>
          </cell>
          <cell r="BH10">
            <v>24</v>
          </cell>
          <cell r="BI10">
            <v>7.166666666666667</v>
          </cell>
          <cell r="BJ10">
            <v>82</v>
          </cell>
          <cell r="BK10">
            <v>200</v>
          </cell>
          <cell r="BL10">
            <v>29</v>
          </cell>
          <cell r="BM10">
            <v>6.8965517241379306</v>
          </cell>
          <cell r="BN10">
            <v>82.606370875995452</v>
          </cell>
          <cell r="BO10">
            <v>372</v>
          </cell>
          <cell r="BP10">
            <v>53</v>
          </cell>
          <cell r="BQ10">
            <v>7.0188679245283021</v>
          </cell>
          <cell r="BR10">
            <v>201</v>
          </cell>
          <cell r="BS10">
            <v>24</v>
          </cell>
          <cell r="BT10">
            <v>8.375</v>
          </cell>
          <cell r="BU10">
            <v>81.005309063329548</v>
          </cell>
          <cell r="BV10">
            <v>201</v>
          </cell>
          <cell r="BW10">
            <v>24</v>
          </cell>
          <cell r="BX10">
            <v>8.375</v>
          </cell>
          <cell r="BY10">
            <v>247</v>
          </cell>
          <cell r="BZ10">
            <v>26</v>
          </cell>
          <cell r="CA10">
            <v>9.5</v>
          </cell>
          <cell r="CB10">
            <v>1544</v>
          </cell>
          <cell r="CC10">
            <v>205</v>
          </cell>
          <cell r="CD10">
            <v>7.5317073170731703</v>
          </cell>
          <cell r="CE10">
            <v>81</v>
          </cell>
          <cell r="CF10"/>
          <cell r="CG10"/>
          <cell r="CH10"/>
          <cell r="CI10"/>
          <cell r="CJ10"/>
          <cell r="CK10"/>
          <cell r="CL10"/>
          <cell r="CM10"/>
          <cell r="CN10"/>
          <cell r="CO10"/>
          <cell r="CP10"/>
          <cell r="CQ10"/>
          <cell r="CR10"/>
          <cell r="CS10"/>
          <cell r="CT10"/>
          <cell r="CU10"/>
          <cell r="CV10"/>
          <cell r="CW10"/>
          <cell r="CX10"/>
          <cell r="CY10"/>
          <cell r="CZ10"/>
          <cell r="DA10"/>
          <cell r="DB10"/>
          <cell r="DC10"/>
          <cell r="DD10"/>
          <cell r="DE10"/>
          <cell r="DF10"/>
          <cell r="DG10"/>
          <cell r="DH10"/>
          <cell r="DI10"/>
          <cell r="DJ10">
            <v>0</v>
          </cell>
          <cell r="DK10">
            <v>0</v>
          </cell>
          <cell r="DL10">
            <v>2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/>
          <cell r="DW10"/>
          <cell r="DX10"/>
          <cell r="DY10"/>
          <cell r="DZ10"/>
          <cell r="EA10" t="str">
            <v>Not Given</v>
          </cell>
          <cell r="EB10" t="str">
            <v>Not Given</v>
          </cell>
          <cell r="EC10"/>
          <cell r="ED10" t="str">
            <v>CAT-3</v>
          </cell>
          <cell r="EE10"/>
          <cell r="EF10"/>
          <cell r="EG10"/>
          <cell r="EH10"/>
          <cell r="EI10"/>
          <cell r="EJ10"/>
          <cell r="EK10"/>
          <cell r="EL10"/>
          <cell r="EM10"/>
          <cell r="EN10">
            <v>4</v>
          </cell>
          <cell r="EO10">
            <v>0</v>
          </cell>
          <cell r="EP10">
            <v>5</v>
          </cell>
          <cell r="EQ10">
            <v>9</v>
          </cell>
          <cell r="ER10">
            <v>60</v>
          </cell>
          <cell r="ES10" t="str">
            <v>No</v>
          </cell>
          <cell r="ET10"/>
          <cell r="EU10"/>
          <cell r="EV10"/>
          <cell r="EW10"/>
          <cell r="EX10" t="str">
            <v>Turtuk</v>
          </cell>
          <cell r="EY10" t="str">
            <v>AB</v>
          </cell>
          <cell r="EZ10"/>
          <cell r="FA10" t="str">
            <v>19-CIVILA03-23</v>
          </cell>
          <cell r="FB10" t="str">
            <v>CIVIL-A</v>
          </cell>
          <cell r="FC10">
            <v>3</v>
          </cell>
        </row>
        <row r="11">
          <cell r="C11" t="str">
            <v>19-CIVILA04-23</v>
          </cell>
          <cell r="D11">
            <v>4</v>
          </cell>
          <cell r="E11" t="str">
            <v>AVHAD HARSHAL CHINTAMAN SHARDA</v>
          </cell>
          <cell r="F11" t="str">
            <v>19-CIVILA04-23</v>
          </cell>
          <cell r="G11" t="str">
            <v>Male</v>
          </cell>
          <cell r="H11">
            <v>37089</v>
          </cell>
          <cell r="I11">
            <v>9867564827</v>
          </cell>
          <cell r="J11"/>
          <cell r="K11" t="str">
            <v>harshalavhad17@gmail.com</v>
          </cell>
          <cell r="L11" t="str">
            <v>1032190016@tcetmumbai.in</v>
          </cell>
          <cell r="M11" t="str">
            <v>Saryu A/103,Near Dahisar Toll Naka,Dahisar,Dahisar toll naka,Mumbai,400068</v>
          </cell>
          <cell r="N11" t="str">
            <v>Service</v>
          </cell>
          <cell r="O11" t="str">
            <v>Below  5 Lacs</v>
          </cell>
          <cell r="P11" t="str">
            <v>Normal</v>
          </cell>
          <cell r="Q11" t="str">
            <v>Open</v>
          </cell>
          <cell r="R11">
            <v>2019</v>
          </cell>
          <cell r="S11" t="str">
            <v>FE</v>
          </cell>
          <cell r="T11" t="str">
            <v>MHT-CET 2019</v>
          </cell>
          <cell r="U11" t="str">
            <v>MHT-CET</v>
          </cell>
          <cell r="V11">
            <v>200</v>
          </cell>
          <cell r="W11">
            <v>28</v>
          </cell>
          <cell r="X11" t="str">
            <v>IL</v>
          </cell>
          <cell r="Y11">
            <v>442</v>
          </cell>
          <cell r="Z11">
            <v>500</v>
          </cell>
          <cell r="AA11">
            <v>88.4</v>
          </cell>
          <cell r="AB11">
            <v>2017</v>
          </cell>
          <cell r="AC11" t="str">
            <v>MAHARASHTRA STATE BOARD OF SECONDARY AND HIGHER SECONDARY EDUCATION</v>
          </cell>
          <cell r="AD11" t="str">
            <v>VPMS VIDYA MANDIR</v>
          </cell>
          <cell r="AE11">
            <v>374</v>
          </cell>
          <cell r="AF11">
            <v>650</v>
          </cell>
          <cell r="AG11">
            <v>57.54</v>
          </cell>
          <cell r="AH11">
            <v>2019</v>
          </cell>
          <cell r="AI11" t="str">
            <v>MAHARASHTRA STATE BOARD OF SECONDARY AND HIGHER SECONDARY EDUCATION</v>
          </cell>
          <cell r="AJ11" t="str">
            <v>MJ JR COLLEGE OF SCIENCE</v>
          </cell>
          <cell r="AK11">
            <v>167</v>
          </cell>
          <cell r="AL11">
            <v>23</v>
          </cell>
          <cell r="AM11">
            <v>7.2608695652173916</v>
          </cell>
          <cell r="AN11">
            <v>78.523321956769053</v>
          </cell>
          <cell r="AO11">
            <v>159</v>
          </cell>
          <cell r="AP11">
            <v>25</v>
          </cell>
          <cell r="AQ11">
            <v>6.36</v>
          </cell>
          <cell r="AR11">
            <v>77</v>
          </cell>
          <cell r="AS11">
            <v>326</v>
          </cell>
          <cell r="AT11">
            <v>48</v>
          </cell>
          <cell r="AU11">
            <v>6.791666666666667</v>
          </cell>
          <cell r="AV11">
            <v>208</v>
          </cell>
          <cell r="AW11">
            <v>25</v>
          </cell>
          <cell r="AX11">
            <v>8.32</v>
          </cell>
          <cell r="AY11">
            <v>94.01</v>
          </cell>
          <cell r="AZ11">
            <v>249</v>
          </cell>
          <cell r="BA11">
            <v>29</v>
          </cell>
          <cell r="BB11">
            <v>8.5862068965517242</v>
          </cell>
          <cell r="BC11">
            <v>87</v>
          </cell>
          <cell r="BD11">
            <v>457</v>
          </cell>
          <cell r="BE11">
            <v>54</v>
          </cell>
          <cell r="BF11">
            <v>8.4629629629629637</v>
          </cell>
          <cell r="BG11">
            <v>192</v>
          </cell>
          <cell r="BH11">
            <v>24</v>
          </cell>
          <cell r="BI11">
            <v>8</v>
          </cell>
          <cell r="BJ11">
            <v>80</v>
          </cell>
          <cell r="BK11">
            <v>206</v>
          </cell>
          <cell r="BL11">
            <v>29</v>
          </cell>
          <cell r="BM11">
            <v>7.1034482758620694</v>
          </cell>
          <cell r="BN11">
            <v>87.133330489192261</v>
          </cell>
          <cell r="BO11">
            <v>398</v>
          </cell>
          <cell r="BP11">
            <v>53</v>
          </cell>
          <cell r="BQ11">
            <v>7.5094339622641506</v>
          </cell>
          <cell r="BR11">
            <v>172</v>
          </cell>
          <cell r="BS11">
            <v>24</v>
          </cell>
          <cell r="BT11">
            <v>7.166666666666667</v>
          </cell>
          <cell r="BU11">
            <v>83.944442074326886</v>
          </cell>
          <cell r="BV11">
            <v>172</v>
          </cell>
          <cell r="BW11">
            <v>24</v>
          </cell>
          <cell r="BX11">
            <v>7.166666666666667</v>
          </cell>
          <cell r="BY11">
            <v>194</v>
          </cell>
          <cell r="BZ11">
            <v>26</v>
          </cell>
          <cell r="CA11">
            <v>7.4615384615384617</v>
          </cell>
          <cell r="CB11">
            <v>1547</v>
          </cell>
          <cell r="CC11">
            <v>205</v>
          </cell>
          <cell r="CD11">
            <v>7.5463414634146337</v>
          </cell>
          <cell r="CE11">
            <v>84</v>
          </cell>
          <cell r="CF11"/>
          <cell r="CG11"/>
          <cell r="CH11"/>
          <cell r="CI11"/>
          <cell r="CJ11"/>
          <cell r="CK11"/>
          <cell r="CL11"/>
          <cell r="CM11"/>
          <cell r="CN11"/>
          <cell r="CO11"/>
          <cell r="CP11"/>
          <cell r="CQ11"/>
          <cell r="CR11"/>
          <cell r="CS11"/>
          <cell r="CT11"/>
          <cell r="CU11"/>
          <cell r="CV11"/>
          <cell r="CW11"/>
          <cell r="CX11"/>
          <cell r="CY11"/>
          <cell r="CZ11"/>
          <cell r="DA11"/>
          <cell r="DB11"/>
          <cell r="DC11"/>
          <cell r="DD11"/>
          <cell r="DE11"/>
          <cell r="DF11"/>
          <cell r="DG11"/>
          <cell r="DH11"/>
          <cell r="DI11"/>
          <cell r="DJ11">
            <v>0</v>
          </cell>
          <cell r="DK11">
            <v>0</v>
          </cell>
          <cell r="DL11">
            <v>2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/>
          <cell r="DW11"/>
          <cell r="DX11"/>
          <cell r="DY11"/>
          <cell r="DZ11"/>
          <cell r="EA11" t="str">
            <v>Not Given</v>
          </cell>
          <cell r="EB11" t="str">
            <v>Not Given</v>
          </cell>
          <cell r="EC11"/>
          <cell r="ED11" t="str">
            <v>CAT-3</v>
          </cell>
          <cell r="EE11"/>
          <cell r="EF11"/>
          <cell r="EG11"/>
          <cell r="EH11"/>
          <cell r="EI11"/>
          <cell r="EJ11"/>
          <cell r="EK11"/>
          <cell r="EL11"/>
          <cell r="EM11"/>
          <cell r="EN11">
            <v>4</v>
          </cell>
          <cell r="EO11">
            <v>0</v>
          </cell>
          <cell r="EP11">
            <v>5</v>
          </cell>
          <cell r="EQ11">
            <v>9</v>
          </cell>
          <cell r="ER11">
            <v>60</v>
          </cell>
          <cell r="ES11" t="str">
            <v>No</v>
          </cell>
          <cell r="ET11"/>
          <cell r="EU11"/>
          <cell r="EV11"/>
          <cell r="EW11"/>
          <cell r="EX11" t="str">
            <v>Dodi bk</v>
          </cell>
          <cell r="EY11" t="str">
            <v>AB</v>
          </cell>
          <cell r="EZ11"/>
          <cell r="FA11" t="str">
            <v>19-CIVILA04-23</v>
          </cell>
          <cell r="FB11" t="str">
            <v>CIVIL-A</v>
          </cell>
          <cell r="FC11">
            <v>4</v>
          </cell>
        </row>
        <row r="12">
          <cell r="C12" t="str">
            <v>19-CIVILA05-23</v>
          </cell>
          <cell r="D12">
            <v>5</v>
          </cell>
          <cell r="E12" t="str">
            <v>BARI YUVRAJ RAJENDRA PRIYA</v>
          </cell>
          <cell r="F12" t="str">
            <v>19-CIVILA05-23</v>
          </cell>
          <cell r="G12" t="str">
            <v>Male</v>
          </cell>
          <cell r="H12">
            <v>37138</v>
          </cell>
          <cell r="I12">
            <v>9765462195</v>
          </cell>
          <cell r="J12"/>
          <cell r="K12" t="str">
            <v>yuvrajbari490@gmail.com</v>
          </cell>
          <cell r="L12" t="str">
            <v>1032190017@tcetmumbai.in</v>
          </cell>
          <cell r="M12" t="str">
            <v>301, Pooja Palace,,Main Road, Masoli,Dahanu West,ST. Mary's High School,Dahanu,401602</v>
          </cell>
          <cell r="N12" t="str">
            <v>Service</v>
          </cell>
          <cell r="O12" t="str">
            <v>5 Lacs to  10Lacs</v>
          </cell>
          <cell r="P12" t="str">
            <v>Normal</v>
          </cell>
          <cell r="Q12" t="str">
            <v>Open</v>
          </cell>
          <cell r="R12">
            <v>2019</v>
          </cell>
          <cell r="S12" t="str">
            <v>FE</v>
          </cell>
          <cell r="T12" t="str">
            <v>MHT-CET 2019</v>
          </cell>
          <cell r="U12" t="str">
            <v>MHT-CET</v>
          </cell>
          <cell r="V12">
            <v>200</v>
          </cell>
          <cell r="W12">
            <v>60.784093599999999</v>
          </cell>
          <cell r="X12" t="str">
            <v>MI-MH</v>
          </cell>
          <cell r="Y12">
            <v>427</v>
          </cell>
          <cell r="Z12">
            <v>500</v>
          </cell>
          <cell r="AA12">
            <v>85.4</v>
          </cell>
          <cell r="AB12">
            <v>2017</v>
          </cell>
          <cell r="AC12" t="str">
            <v>MAHARASHTRA STATE BOARD OF SECONDARY AND HIGHER SECONDARY EDUCATION</v>
          </cell>
          <cell r="AD12" t="str">
            <v>ST. MARY'S HIGH SCHOOL</v>
          </cell>
          <cell r="AE12">
            <v>446</v>
          </cell>
          <cell r="AF12">
            <v>650</v>
          </cell>
          <cell r="AG12">
            <v>68.62</v>
          </cell>
          <cell r="AH12">
            <v>2019</v>
          </cell>
          <cell r="AI12" t="str">
            <v>MAHARASHTRA STATE BOARD OF SECONDARY AND HIGHER SECONDARY EDUCATION</v>
          </cell>
          <cell r="AJ12" t="str">
            <v>LATE P. R. PATIL UTKARSHA MADHYAMIK VIDYALAYA AND JR. COLLEGE</v>
          </cell>
          <cell r="AK12">
            <v>164.91</v>
          </cell>
          <cell r="AL12">
            <v>23</v>
          </cell>
          <cell r="AM12">
            <v>7.17</v>
          </cell>
          <cell r="AN12">
            <v>80.864618885096704</v>
          </cell>
          <cell r="AO12">
            <v>200</v>
          </cell>
          <cell r="AP12">
            <v>25</v>
          </cell>
          <cell r="AQ12">
            <v>8</v>
          </cell>
          <cell r="AR12">
            <v>75</v>
          </cell>
          <cell r="AS12">
            <v>364.90999999999997</v>
          </cell>
          <cell r="AT12">
            <v>48</v>
          </cell>
          <cell r="AU12">
            <v>7.602291666666666</v>
          </cell>
          <cell r="AV12">
            <v>225</v>
          </cell>
          <cell r="AW12">
            <v>25</v>
          </cell>
          <cell r="AX12">
            <v>9</v>
          </cell>
          <cell r="AY12">
            <v>96.77</v>
          </cell>
          <cell r="AZ12">
            <v>260</v>
          </cell>
          <cell r="BA12">
            <v>29</v>
          </cell>
          <cell r="BB12">
            <v>8.9655172413793096</v>
          </cell>
          <cell r="BC12">
            <v>89</v>
          </cell>
          <cell r="BD12">
            <v>485</v>
          </cell>
          <cell r="BE12">
            <v>54</v>
          </cell>
          <cell r="BF12">
            <v>8.981481481481481</v>
          </cell>
          <cell r="BG12">
            <v>219</v>
          </cell>
          <cell r="BH12">
            <v>24</v>
          </cell>
          <cell r="BI12">
            <v>9.125</v>
          </cell>
          <cell r="BJ12">
            <v>87</v>
          </cell>
          <cell r="BK12">
            <v>229</v>
          </cell>
          <cell r="BL12">
            <v>29</v>
          </cell>
          <cell r="BM12">
            <v>7.8965517241379306</v>
          </cell>
          <cell r="BN12">
            <v>87.908654721274175</v>
          </cell>
          <cell r="BO12">
            <v>448</v>
          </cell>
          <cell r="BP12">
            <v>53</v>
          </cell>
          <cell r="BQ12">
            <v>8.4528301886792452</v>
          </cell>
          <cell r="BR12">
            <v>211</v>
          </cell>
          <cell r="BS12">
            <v>24</v>
          </cell>
          <cell r="BT12">
            <v>8.7916666666666661</v>
          </cell>
          <cell r="BU12">
            <v>86.09054560106182</v>
          </cell>
          <cell r="BV12">
            <v>211</v>
          </cell>
          <cell r="BW12">
            <v>24</v>
          </cell>
          <cell r="BX12">
            <v>8.7916666666666661</v>
          </cell>
          <cell r="BY12">
            <v>257</v>
          </cell>
          <cell r="BZ12">
            <v>26</v>
          </cell>
          <cell r="CA12">
            <v>9.884615384615385</v>
          </cell>
          <cell r="CB12">
            <v>1765.9099999999999</v>
          </cell>
          <cell r="CC12">
            <v>205</v>
          </cell>
          <cell r="CD12">
            <v>8.6141951219512194</v>
          </cell>
          <cell r="CE12">
            <v>86</v>
          </cell>
          <cell r="CF12"/>
          <cell r="CG12"/>
          <cell r="CH12"/>
          <cell r="CI12"/>
          <cell r="CJ12"/>
          <cell r="CK12"/>
          <cell r="CL12"/>
          <cell r="CM12"/>
          <cell r="CN12"/>
          <cell r="CO12"/>
          <cell r="CP12"/>
          <cell r="CQ12"/>
          <cell r="CR12"/>
          <cell r="CS12"/>
          <cell r="CT12"/>
          <cell r="CU12"/>
          <cell r="CV12"/>
          <cell r="CW12"/>
          <cell r="CX12"/>
          <cell r="CY12"/>
          <cell r="CZ12"/>
          <cell r="DA12"/>
          <cell r="DB12"/>
          <cell r="DC12"/>
          <cell r="DD12"/>
          <cell r="DE12"/>
          <cell r="DF12"/>
          <cell r="DG12"/>
          <cell r="DH12"/>
          <cell r="DI12"/>
          <cell r="DJ12">
            <v>0</v>
          </cell>
          <cell r="DK12">
            <v>0</v>
          </cell>
          <cell r="DL12">
            <v>2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/>
          <cell r="DW12"/>
          <cell r="DX12"/>
          <cell r="DY12"/>
          <cell r="DZ12"/>
          <cell r="EA12" t="str">
            <v>Higher Studies</v>
          </cell>
          <cell r="EB12" t="str">
            <v>Higher Studies</v>
          </cell>
          <cell r="EC12"/>
          <cell r="ED12" t="str">
            <v>CAT-3</v>
          </cell>
          <cell r="EE12"/>
          <cell r="EF12"/>
          <cell r="EG12"/>
          <cell r="EH12"/>
          <cell r="EI12"/>
          <cell r="EJ12"/>
          <cell r="EK12"/>
          <cell r="EL12"/>
          <cell r="EM12"/>
          <cell r="EN12">
            <v>5</v>
          </cell>
          <cell r="EO12">
            <v>0</v>
          </cell>
          <cell r="EP12">
            <v>5</v>
          </cell>
          <cell r="EQ12">
            <v>10</v>
          </cell>
          <cell r="ER12">
            <v>66.666666666666657</v>
          </cell>
          <cell r="ES12" t="str">
            <v>Yes</v>
          </cell>
          <cell r="ET12" t="str">
            <v>https://drive.google.com/open?id=1X_a2XpbGrpqdZDLLfN5hO9pZ7w2yU0JO</v>
          </cell>
          <cell r="EU12" t="str">
            <v>NA</v>
          </cell>
          <cell r="EV12" t="str">
            <v>No</v>
          </cell>
          <cell r="EW12"/>
          <cell r="EX12" t="str">
            <v>Dahanu</v>
          </cell>
          <cell r="EY12" t="str">
            <v>AB</v>
          </cell>
          <cell r="EZ12"/>
          <cell r="FA12" t="str">
            <v>19-CIVILA05-23</v>
          </cell>
          <cell r="FB12" t="str">
            <v>CIVIL-A</v>
          </cell>
          <cell r="FC12">
            <v>5</v>
          </cell>
        </row>
        <row r="13">
          <cell r="C13" t="str">
            <v>19-CIVILA06-23</v>
          </cell>
          <cell r="D13">
            <v>6</v>
          </cell>
          <cell r="E13" t="str">
            <v>BHADANE PRIYANKA MADHAVRAO SANGITA</v>
          </cell>
          <cell r="F13" t="str">
            <v>19-CIVILA06-23</v>
          </cell>
          <cell r="G13" t="str">
            <v>Female</v>
          </cell>
          <cell r="H13">
            <v>37015</v>
          </cell>
          <cell r="I13">
            <v>7715074720</v>
          </cell>
          <cell r="J13"/>
          <cell r="K13" t="str">
            <v>priyabhadane2001@gmail.com</v>
          </cell>
          <cell r="L13" t="str">
            <v>1032190018@tcetmumbai.in</v>
          </cell>
          <cell r="M13" t="str">
            <v>C/38, Sai Smruti building,,Near Nancy colony bus depot, Borivali E,Mumbai ,Near Nancy colony ,Mumbai ,400066</v>
          </cell>
          <cell r="N13" t="str">
            <v>Self-employed</v>
          </cell>
          <cell r="O13" t="str">
            <v>5 Lacs to  10Lacs</v>
          </cell>
          <cell r="P13" t="str">
            <v>Normal</v>
          </cell>
          <cell r="Q13" t="str">
            <v>Open</v>
          </cell>
          <cell r="R13">
            <v>2019</v>
          </cell>
          <cell r="S13" t="str">
            <v>FE</v>
          </cell>
          <cell r="T13" t="str">
            <v>MHT-CET 2019</v>
          </cell>
          <cell r="U13" t="str">
            <v>MHT-CET</v>
          </cell>
          <cell r="V13">
            <v>200</v>
          </cell>
          <cell r="W13">
            <v>14.667627400000001</v>
          </cell>
          <cell r="X13" t="str">
            <v>IL</v>
          </cell>
          <cell r="Y13">
            <v>411</v>
          </cell>
          <cell r="Z13">
            <v>500</v>
          </cell>
          <cell r="AA13">
            <v>82.2</v>
          </cell>
          <cell r="AB13">
            <v>2017</v>
          </cell>
          <cell r="AC13" t="str">
            <v>MAHARASHTRA STATE BOARD OF SECONDARY AND HIGHER SECONDARY EDUCATION</v>
          </cell>
          <cell r="AD13" t="str">
            <v>S.E. INTERNATIONAL SCHOOL</v>
          </cell>
          <cell r="AE13">
            <v>384</v>
          </cell>
          <cell r="AF13">
            <v>650</v>
          </cell>
          <cell r="AG13">
            <v>59.08</v>
          </cell>
          <cell r="AH13">
            <v>2019</v>
          </cell>
          <cell r="AI13" t="str">
            <v>MAHARASHTRA STATE BOARD OF SECONDARY AND HIGHER SECONDARY EDUCATION</v>
          </cell>
          <cell r="AJ13" t="str">
            <v>NIRMAL JUNIOR COLLEGE OF COMMERCE AND SCIENCE</v>
          </cell>
          <cell r="AK13">
            <v>168</v>
          </cell>
          <cell r="AL13">
            <v>23</v>
          </cell>
          <cell r="AM13">
            <v>7.3043478260869561</v>
          </cell>
          <cell r="AN13">
            <v>74.888509670079642</v>
          </cell>
          <cell r="AO13">
            <v>197</v>
          </cell>
          <cell r="AP13">
            <v>25</v>
          </cell>
          <cell r="AQ13">
            <v>7.88</v>
          </cell>
          <cell r="AR13">
            <v>86</v>
          </cell>
          <cell r="AS13">
            <v>365</v>
          </cell>
          <cell r="AT13">
            <v>48</v>
          </cell>
          <cell r="AU13">
            <v>7.604166666666667</v>
          </cell>
          <cell r="AV13">
            <v>226</v>
          </cell>
          <cell r="AW13">
            <v>25</v>
          </cell>
          <cell r="AX13">
            <v>9.0399999999999991</v>
          </cell>
          <cell r="AY13">
            <v>97.67</v>
          </cell>
          <cell r="AZ13">
            <v>242</v>
          </cell>
          <cell r="BA13">
            <v>29</v>
          </cell>
          <cell r="BB13">
            <v>8.3448275862068968</v>
          </cell>
          <cell r="BC13">
            <v>90</v>
          </cell>
          <cell r="BD13">
            <v>468</v>
          </cell>
          <cell r="BE13">
            <v>54</v>
          </cell>
          <cell r="BF13">
            <v>8.6666666666666661</v>
          </cell>
          <cell r="BG13">
            <v>199</v>
          </cell>
          <cell r="BH13">
            <v>24</v>
          </cell>
          <cell r="BI13">
            <v>8.2916666666666661</v>
          </cell>
          <cell r="BJ13">
            <v>85</v>
          </cell>
          <cell r="BK13">
            <v>196</v>
          </cell>
          <cell r="BL13">
            <v>29</v>
          </cell>
          <cell r="BM13">
            <v>6.7586206896551726</v>
          </cell>
          <cell r="BN13">
            <v>89.389627417519918</v>
          </cell>
          <cell r="BO13">
            <v>395</v>
          </cell>
          <cell r="BP13">
            <v>53</v>
          </cell>
          <cell r="BQ13">
            <v>7.4528301886792452</v>
          </cell>
          <cell r="BR13">
            <v>159</v>
          </cell>
          <cell r="BS13">
            <v>24</v>
          </cell>
          <cell r="BT13">
            <v>6.625</v>
          </cell>
          <cell r="BU13">
            <v>87.158022847933253</v>
          </cell>
          <cell r="BV13">
            <v>159</v>
          </cell>
          <cell r="BW13">
            <v>24</v>
          </cell>
          <cell r="BX13">
            <v>6.625</v>
          </cell>
          <cell r="BY13">
            <v>198</v>
          </cell>
          <cell r="BZ13">
            <v>26</v>
          </cell>
          <cell r="CA13">
            <v>7.615384615384615</v>
          </cell>
          <cell r="CB13">
            <v>1585</v>
          </cell>
          <cell r="CC13">
            <v>205</v>
          </cell>
          <cell r="CD13">
            <v>7.7317073170731705</v>
          </cell>
          <cell r="CE13">
            <v>87</v>
          </cell>
          <cell r="CF13"/>
          <cell r="CG13"/>
          <cell r="CH13"/>
          <cell r="CI13"/>
          <cell r="CJ13"/>
          <cell r="CK13"/>
          <cell r="CL13"/>
          <cell r="CM13"/>
          <cell r="CN13">
            <v>42</v>
          </cell>
          <cell r="CO13">
            <v>60</v>
          </cell>
          <cell r="CP13">
            <v>44</v>
          </cell>
          <cell r="CQ13">
            <v>50</v>
          </cell>
          <cell r="CR13">
            <v>13</v>
          </cell>
          <cell r="CS13">
            <v>11</v>
          </cell>
          <cell r="CT13">
            <v>55</v>
          </cell>
          <cell r="CU13">
            <v>0</v>
          </cell>
          <cell r="CV13">
            <v>16</v>
          </cell>
          <cell r="CW13">
            <v>0</v>
          </cell>
          <cell r="CX13">
            <v>104</v>
          </cell>
          <cell r="CY13">
            <v>52</v>
          </cell>
          <cell r="CZ13">
            <v>15.453194650817236</v>
          </cell>
          <cell r="DA13">
            <v>2</v>
          </cell>
          <cell r="DB13">
            <v>8</v>
          </cell>
          <cell r="DC13">
            <v>20</v>
          </cell>
          <cell r="DD13">
            <v>2</v>
          </cell>
          <cell r="DE13">
            <v>20</v>
          </cell>
          <cell r="DF13">
            <v>10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2</v>
          </cell>
          <cell r="DM13">
            <v>0</v>
          </cell>
          <cell r="DN13">
            <v>0</v>
          </cell>
          <cell r="DO13" t="str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6</v>
          </cell>
          <cell r="DU13">
            <v>13</v>
          </cell>
          <cell r="DV13"/>
          <cell r="DW13"/>
          <cell r="DX13" t="str">
            <v>Absent for Unplaced Meeting</v>
          </cell>
          <cell r="DY13"/>
          <cell r="DZ13"/>
          <cell r="EA13" t="str">
            <v>Placement</v>
          </cell>
          <cell r="EB13" t="str">
            <v>Higher Studies</v>
          </cell>
          <cell r="EC13"/>
          <cell r="ED13" t="str">
            <v>CAT-3</v>
          </cell>
          <cell r="EE13"/>
          <cell r="EF13"/>
          <cell r="EG13"/>
          <cell r="EH13"/>
          <cell r="EI13"/>
          <cell r="EJ13"/>
          <cell r="EK13"/>
          <cell r="EL13"/>
          <cell r="EM13"/>
          <cell r="EN13">
            <v>4</v>
          </cell>
          <cell r="EO13">
            <v>1</v>
          </cell>
          <cell r="EP13">
            <v>5</v>
          </cell>
          <cell r="EQ13">
            <v>10</v>
          </cell>
          <cell r="ER13">
            <v>66.666666666666657</v>
          </cell>
          <cell r="ES13" t="str">
            <v>Yes</v>
          </cell>
          <cell r="ET13" t="str">
            <v>https://drive.google.com/open?id=1ctOCYaPmaFXqWkyEToYXUCsDyLpu_IjY</v>
          </cell>
          <cell r="EU13" t="str">
            <v>Core Companies</v>
          </cell>
          <cell r="EV13" t="str">
            <v>Yes</v>
          </cell>
          <cell r="EW13" t="str">
            <v>pay_HyVZvYk7aziNyg</v>
          </cell>
          <cell r="EX13" t="str">
            <v>Mumbai</v>
          </cell>
          <cell r="EY13" t="str">
            <v>AB</v>
          </cell>
          <cell r="EZ13" t="str">
            <v>Batch 3</v>
          </cell>
          <cell r="FA13" t="str">
            <v>19-CIVILA06-23</v>
          </cell>
          <cell r="FB13" t="str">
            <v>CIVIL-A</v>
          </cell>
          <cell r="FC13">
            <v>6</v>
          </cell>
        </row>
        <row r="14">
          <cell r="C14" t="str">
            <v>19-CIVILA07-23</v>
          </cell>
          <cell r="D14">
            <v>7</v>
          </cell>
          <cell r="E14" t="str">
            <v>BHAVSAR TANAY KANHAIYALAL ARCHANA</v>
          </cell>
          <cell r="F14" t="str">
            <v>Abhishek Singh</v>
          </cell>
          <cell r="G14" t="str">
            <v>Male</v>
          </cell>
          <cell r="H14">
            <v>36739</v>
          </cell>
          <cell r="I14">
            <v>7030231287</v>
          </cell>
          <cell r="J14"/>
          <cell r="K14" t="str">
            <v>tanaybhavsar18@gmail.com</v>
          </cell>
          <cell r="L14" t="str">
            <v>1032190019@tcetmumbai.in</v>
          </cell>
          <cell r="M14" t="str">
            <v>PLOT NO 12/A, SHRI NAGAR,,MAHABAL COLONY,OPP SHUBHAMKAR APARTMENT ,Jalgaon,425001</v>
          </cell>
          <cell r="N14" t="str">
            <v>Self-employed</v>
          </cell>
          <cell r="O14" t="str">
            <v>Below  5 Lacs</v>
          </cell>
          <cell r="P14" t="str">
            <v>Normal</v>
          </cell>
          <cell r="Q14" t="str">
            <v>Open</v>
          </cell>
          <cell r="R14">
            <v>2019</v>
          </cell>
          <cell r="S14" t="str">
            <v>FE</v>
          </cell>
          <cell r="T14" t="str">
            <v>MHT-CET 2019</v>
          </cell>
          <cell r="U14" t="str">
            <v>MHT-CET</v>
          </cell>
          <cell r="V14">
            <v>200</v>
          </cell>
          <cell r="W14">
            <v>54.825358700000002</v>
          </cell>
          <cell r="X14" t="str">
            <v>MI-MH</v>
          </cell>
          <cell r="Y14">
            <v>322</v>
          </cell>
          <cell r="Z14">
            <v>500</v>
          </cell>
          <cell r="AA14">
            <v>64.400000000000006</v>
          </cell>
          <cell r="AB14">
            <v>2016</v>
          </cell>
          <cell r="AC14" t="str">
            <v>CENTRAL BOARD OF SECONDARY EDUCATION</v>
          </cell>
          <cell r="AD14" t="str">
            <v>KASHINATH PALOD PUBLIC SCHOOL</v>
          </cell>
          <cell r="AE14">
            <v>415</v>
          </cell>
          <cell r="AF14">
            <v>650</v>
          </cell>
          <cell r="AG14">
            <v>63.85</v>
          </cell>
          <cell r="AH14">
            <v>2018</v>
          </cell>
          <cell r="AI14" t="str">
            <v>MAHARASHTRA STATE BOARD OF SECONDARY AND HIGHER SECONDARY EDUCATION</v>
          </cell>
          <cell r="AJ14" t="str">
            <v>SWAMI VIVEKANAND JUNIOR COLLEGE</v>
          </cell>
          <cell r="AK14">
            <v>167</v>
          </cell>
          <cell r="AL14">
            <v>23</v>
          </cell>
          <cell r="AM14">
            <v>7.2608695652173916</v>
          </cell>
          <cell r="AN14">
            <v>77.124004550625713</v>
          </cell>
          <cell r="AO14">
            <v>203</v>
          </cell>
          <cell r="AP14">
            <v>25</v>
          </cell>
          <cell r="AQ14">
            <v>8.1199999999999992</v>
          </cell>
          <cell r="AR14">
            <v>86</v>
          </cell>
          <cell r="AS14">
            <v>370</v>
          </cell>
          <cell r="AT14">
            <v>48</v>
          </cell>
          <cell r="AU14">
            <v>7.708333333333333</v>
          </cell>
          <cell r="AV14">
            <v>227</v>
          </cell>
          <cell r="AW14">
            <v>25</v>
          </cell>
          <cell r="AX14">
            <v>9.08</v>
          </cell>
          <cell r="AY14">
            <v>80.180000000000007</v>
          </cell>
          <cell r="AZ14">
            <v>284</v>
          </cell>
          <cell r="BA14">
            <v>29</v>
          </cell>
          <cell r="BB14">
            <v>9.7931034482758612</v>
          </cell>
          <cell r="BC14">
            <v>90</v>
          </cell>
          <cell r="BD14">
            <v>511</v>
          </cell>
          <cell r="BE14">
            <v>54</v>
          </cell>
          <cell r="BF14">
            <v>9.4629629629629637</v>
          </cell>
          <cell r="BG14">
            <v>218</v>
          </cell>
          <cell r="BH14">
            <v>24</v>
          </cell>
          <cell r="BI14">
            <v>9.0833333333333339</v>
          </cell>
          <cell r="BJ14">
            <v>85</v>
          </cell>
          <cell r="BK14">
            <v>234</v>
          </cell>
          <cell r="BL14">
            <v>29</v>
          </cell>
          <cell r="BM14">
            <v>8.068965517241379</v>
          </cell>
          <cell r="BN14">
            <v>85.576001137656434</v>
          </cell>
          <cell r="BO14">
            <v>452</v>
          </cell>
          <cell r="BP14">
            <v>53</v>
          </cell>
          <cell r="BQ14">
            <v>8.5283018867924536</v>
          </cell>
          <cell r="BR14">
            <v>227</v>
          </cell>
          <cell r="BS14">
            <v>24</v>
          </cell>
          <cell r="BT14">
            <v>9.4583333333333339</v>
          </cell>
          <cell r="BU14">
            <v>83.980000948047021</v>
          </cell>
          <cell r="BV14">
            <v>227</v>
          </cell>
          <cell r="BW14">
            <v>24</v>
          </cell>
          <cell r="BX14">
            <v>9.4583333333333339</v>
          </cell>
          <cell r="BY14">
            <v>258</v>
          </cell>
          <cell r="BZ14">
            <v>26</v>
          </cell>
          <cell r="CA14">
            <v>9.9230769230769234</v>
          </cell>
          <cell r="CB14">
            <v>1818</v>
          </cell>
          <cell r="CC14">
            <v>205</v>
          </cell>
          <cell r="CD14">
            <v>8.86829268292683</v>
          </cell>
          <cell r="CE14">
            <v>84</v>
          </cell>
          <cell r="CF14"/>
          <cell r="CG14"/>
          <cell r="CH14"/>
          <cell r="CI14"/>
          <cell r="CJ14"/>
          <cell r="CK14"/>
          <cell r="CL14"/>
          <cell r="CM14"/>
          <cell r="CN14" t="str">
            <v>ABSENT</v>
          </cell>
          <cell r="CO14">
            <v>60</v>
          </cell>
          <cell r="CP14" t="str">
            <v>ABSENT</v>
          </cell>
          <cell r="CQ14">
            <v>50</v>
          </cell>
          <cell r="CR14">
            <v>10</v>
          </cell>
          <cell r="CS14">
            <v>14</v>
          </cell>
          <cell r="CT14">
            <v>42</v>
          </cell>
          <cell r="CU14">
            <v>1</v>
          </cell>
          <cell r="CV14">
            <v>15</v>
          </cell>
          <cell r="CW14">
            <v>7</v>
          </cell>
          <cell r="CX14">
            <v>123</v>
          </cell>
          <cell r="CY14">
            <v>41</v>
          </cell>
          <cell r="CZ14">
            <v>18.276374442793461</v>
          </cell>
          <cell r="DA14">
            <v>3</v>
          </cell>
          <cell r="DB14">
            <v>7</v>
          </cell>
          <cell r="DC14">
            <v>30</v>
          </cell>
          <cell r="DD14">
            <v>1</v>
          </cell>
          <cell r="DE14">
            <v>21</v>
          </cell>
          <cell r="DF14">
            <v>5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1</v>
          </cell>
          <cell r="DL14">
            <v>1</v>
          </cell>
          <cell r="DM14">
            <v>50</v>
          </cell>
          <cell r="DN14">
            <v>0</v>
          </cell>
          <cell r="DO14" t="str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7</v>
          </cell>
          <cell r="DU14">
            <v>20</v>
          </cell>
          <cell r="DV14"/>
          <cell r="DW14"/>
          <cell r="DX14" t="str">
            <v>Absent for Unplaced Meeting</v>
          </cell>
          <cell r="DY14"/>
          <cell r="DZ14"/>
          <cell r="EA14" t="str">
            <v>Higher Studies</v>
          </cell>
          <cell r="EB14" t="str">
            <v>Higher Studies</v>
          </cell>
          <cell r="EC14">
            <v>45111</v>
          </cell>
          <cell r="ED14" t="str">
            <v>CAT-3</v>
          </cell>
          <cell r="EE14"/>
          <cell r="EF14"/>
          <cell r="EG14"/>
          <cell r="EH14"/>
          <cell r="EI14"/>
          <cell r="EJ14"/>
          <cell r="EK14"/>
          <cell r="EL14"/>
          <cell r="EM14"/>
          <cell r="EN14">
            <v>5</v>
          </cell>
          <cell r="EO14">
            <v>1</v>
          </cell>
          <cell r="EP14">
            <v>5</v>
          </cell>
          <cell r="EQ14">
            <v>11</v>
          </cell>
          <cell r="ER14">
            <v>73.333333333333329</v>
          </cell>
          <cell r="ES14" t="str">
            <v>Yes</v>
          </cell>
          <cell r="ET14" t="str">
            <v>https://drive.google.com/open?id=1Ywrlf6gCl99uslytf1zxJhSguY5WV1wy</v>
          </cell>
          <cell r="EU14" t="str">
            <v>IT + Core Companies</v>
          </cell>
          <cell r="EV14" t="str">
            <v>Yes</v>
          </cell>
          <cell r="EW14" t="str">
            <v>Payment Id- pay_HybwPFujybDYBG</v>
          </cell>
          <cell r="EX14" t="str">
            <v>JALGAON</v>
          </cell>
          <cell r="EY14" t="str">
            <v>Present</v>
          </cell>
          <cell r="EZ14" t="str">
            <v>Batch 4</v>
          </cell>
          <cell r="FA14" t="str">
            <v>19-CIVILA07-23</v>
          </cell>
          <cell r="FB14" t="str">
            <v>CIVIL-A</v>
          </cell>
          <cell r="FC14">
            <v>7</v>
          </cell>
        </row>
        <row r="15">
          <cell r="C15" t="str">
            <v>19-CIVILA08-23</v>
          </cell>
          <cell r="D15">
            <v>8</v>
          </cell>
          <cell r="E15" t="str">
            <v>BIND SHIVKUMAR SHYAMLAL PYARI</v>
          </cell>
          <cell r="F15" t="str">
            <v>19-CIVILA08-23</v>
          </cell>
          <cell r="G15" t="str">
            <v>Male</v>
          </cell>
          <cell r="H15">
            <v>36887</v>
          </cell>
          <cell r="I15">
            <v>9769633184</v>
          </cell>
          <cell r="J15"/>
          <cell r="K15" t="str">
            <v>shiv9167787412@gmail.com</v>
          </cell>
          <cell r="L15" t="str">
            <v>1032190020@tcetmumbai.in</v>
          </cell>
          <cell r="M15" t="str">
            <v>05 ,Narsigh chawl,Kandivali,Royal classes,Mumbai,400101</v>
          </cell>
          <cell r="N15" t="str">
            <v>Family Business</v>
          </cell>
          <cell r="O15" t="str">
            <v>Below  5 Lacs</v>
          </cell>
          <cell r="P15" t="str">
            <v>Normal</v>
          </cell>
          <cell r="Q15" t="str">
            <v>Open</v>
          </cell>
          <cell r="R15">
            <v>2019</v>
          </cell>
          <cell r="S15" t="str">
            <v>FE</v>
          </cell>
          <cell r="T15" t="str">
            <v>MHT-CET 2019</v>
          </cell>
          <cell r="U15" t="str">
            <v>MHT-CET</v>
          </cell>
          <cell r="V15">
            <v>200</v>
          </cell>
          <cell r="W15">
            <v>90.020132799999999</v>
          </cell>
          <cell r="X15" t="str">
            <v>IL</v>
          </cell>
          <cell r="Y15">
            <v>397</v>
          </cell>
          <cell r="Z15">
            <v>500</v>
          </cell>
          <cell r="AA15">
            <v>79.400000000000006</v>
          </cell>
          <cell r="AB15">
            <v>2017</v>
          </cell>
          <cell r="AC15" t="str">
            <v>MAHARASHTRA STATE BOARD OF SECONDARY AND HIGHER SECONDARY EDUCATION</v>
          </cell>
          <cell r="AD15" t="str">
            <v>ST.LAWRENCE HIGH SCHOOL</v>
          </cell>
          <cell r="AE15">
            <v>406</v>
          </cell>
          <cell r="AF15">
            <v>650</v>
          </cell>
          <cell r="AG15">
            <v>62.46</v>
          </cell>
          <cell r="AH15">
            <v>2019</v>
          </cell>
          <cell r="AI15" t="str">
            <v>MAHARASHTRA STATE BOARD OF SECONDARY AND HIGHER SECONDARY EDUCATION</v>
          </cell>
          <cell r="AJ15" t="str">
            <v>THAKUR COLLEGE OF SCIENCE AND COMMERCE</v>
          </cell>
          <cell r="AK15">
            <v>210</v>
          </cell>
          <cell r="AL15">
            <v>23</v>
          </cell>
          <cell r="AM15">
            <v>9.1304347826086953</v>
          </cell>
          <cell r="AN15">
            <v>87.179749715585899</v>
          </cell>
          <cell r="AO15">
            <v>233</v>
          </cell>
          <cell r="AP15">
            <v>25</v>
          </cell>
          <cell r="AQ15">
            <v>9.32</v>
          </cell>
          <cell r="AR15">
            <v>89</v>
          </cell>
          <cell r="AS15">
            <v>443</v>
          </cell>
          <cell r="AT15">
            <v>48</v>
          </cell>
          <cell r="AU15">
            <v>9.2291666666666661</v>
          </cell>
          <cell r="AV15">
            <v>231</v>
          </cell>
          <cell r="AW15">
            <v>25</v>
          </cell>
          <cell r="AX15">
            <v>9.24</v>
          </cell>
          <cell r="AY15">
            <v>94.93</v>
          </cell>
          <cell r="AZ15">
            <v>266</v>
          </cell>
          <cell r="BA15">
            <v>29</v>
          </cell>
          <cell r="BB15">
            <v>9.1724137931034484</v>
          </cell>
          <cell r="BC15">
            <v>89</v>
          </cell>
          <cell r="BD15">
            <v>497</v>
          </cell>
          <cell r="BE15">
            <v>54</v>
          </cell>
          <cell r="BF15">
            <v>9.2037037037037042</v>
          </cell>
          <cell r="BG15">
            <v>210</v>
          </cell>
          <cell r="BH15">
            <v>24</v>
          </cell>
          <cell r="BI15">
            <v>8.75</v>
          </cell>
          <cell r="BJ15">
            <v>90</v>
          </cell>
          <cell r="BK15">
            <v>257</v>
          </cell>
          <cell r="BL15">
            <v>29</v>
          </cell>
          <cell r="BM15">
            <v>8.862068965517242</v>
          </cell>
          <cell r="BN15">
            <v>92.527437428896476</v>
          </cell>
          <cell r="BO15">
            <v>467</v>
          </cell>
          <cell r="BP15">
            <v>53</v>
          </cell>
          <cell r="BQ15">
            <v>8.8113207547169807</v>
          </cell>
          <cell r="BR15">
            <v>231</v>
          </cell>
          <cell r="BS15">
            <v>24</v>
          </cell>
          <cell r="BT15">
            <v>9.625</v>
          </cell>
          <cell r="BU15">
            <v>90.439531190747061</v>
          </cell>
          <cell r="BV15">
            <v>231</v>
          </cell>
          <cell r="BW15">
            <v>24</v>
          </cell>
          <cell r="BX15">
            <v>9.625</v>
          </cell>
          <cell r="BY15">
            <v>254</v>
          </cell>
          <cell r="BZ15">
            <v>26</v>
          </cell>
          <cell r="CA15">
            <v>9.7692307692307701</v>
          </cell>
          <cell r="CB15">
            <v>1892</v>
          </cell>
          <cell r="CC15">
            <v>205</v>
          </cell>
          <cell r="CD15">
            <v>9.2292682926829261</v>
          </cell>
          <cell r="CE15">
            <v>91</v>
          </cell>
          <cell r="CF15"/>
          <cell r="CG15"/>
          <cell r="CH15"/>
          <cell r="CI15"/>
          <cell r="CJ15"/>
          <cell r="CK15"/>
          <cell r="CL15"/>
          <cell r="CM15"/>
          <cell r="CN15">
            <v>22</v>
          </cell>
          <cell r="CO15">
            <v>60</v>
          </cell>
          <cell r="CP15">
            <v>35</v>
          </cell>
          <cell r="CQ15">
            <v>50</v>
          </cell>
          <cell r="CR15">
            <v>19</v>
          </cell>
          <cell r="CS15">
            <v>5</v>
          </cell>
          <cell r="CT15">
            <v>80</v>
          </cell>
          <cell r="CU15">
            <v>0</v>
          </cell>
          <cell r="CV15">
            <v>16</v>
          </cell>
          <cell r="CW15">
            <v>0</v>
          </cell>
          <cell r="CX15">
            <v>59</v>
          </cell>
          <cell r="CY15">
            <v>59</v>
          </cell>
          <cell r="CZ15">
            <v>8.7667161961367004</v>
          </cell>
          <cell r="DA15">
            <v>1</v>
          </cell>
          <cell r="DB15">
            <v>9</v>
          </cell>
          <cell r="DC15">
            <v>10</v>
          </cell>
          <cell r="DD15">
            <v>8</v>
          </cell>
          <cell r="DE15">
            <v>14</v>
          </cell>
          <cell r="DF15">
            <v>37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2</v>
          </cell>
          <cell r="DM15">
            <v>0</v>
          </cell>
          <cell r="DN15">
            <v>90</v>
          </cell>
          <cell r="DO15" t="str">
            <v>100</v>
          </cell>
          <cell r="DP15">
            <v>80</v>
          </cell>
          <cell r="DQ15" t="str">
            <v>100</v>
          </cell>
          <cell r="DR15">
            <v>85</v>
          </cell>
          <cell r="DS15">
            <v>100</v>
          </cell>
          <cell r="DT15">
            <v>33</v>
          </cell>
          <cell r="DU15">
            <v>33</v>
          </cell>
          <cell r="DV15"/>
          <cell r="DW15"/>
          <cell r="DX15" t="str">
            <v>Absent for Unplaced Meeting</v>
          </cell>
          <cell r="DY15"/>
          <cell r="DZ15"/>
          <cell r="EA15" t="str">
            <v>Placement</v>
          </cell>
          <cell r="EB15" t="str">
            <v>Higher Studies</v>
          </cell>
          <cell r="EC15"/>
          <cell r="ED15" t="str">
            <v>CAT-3</v>
          </cell>
          <cell r="EE15"/>
          <cell r="EF15"/>
          <cell r="EG15"/>
          <cell r="EH15"/>
          <cell r="EI15"/>
          <cell r="EJ15"/>
          <cell r="EK15"/>
          <cell r="EL15"/>
          <cell r="EM15"/>
          <cell r="EN15">
            <v>5</v>
          </cell>
          <cell r="EO15">
            <v>1</v>
          </cell>
          <cell r="EP15">
            <v>5</v>
          </cell>
          <cell r="EQ15">
            <v>11</v>
          </cell>
          <cell r="ER15">
            <v>73.333333333333329</v>
          </cell>
          <cell r="ES15" t="str">
            <v>Yes</v>
          </cell>
          <cell r="ET15" t="str">
            <v>https://drive.google.com/open?id=1ulgDGHA6zZkzAiGYAK5TFDEc7-F8ZjOy</v>
          </cell>
          <cell r="EU15" t="str">
            <v>IT + Core Companies</v>
          </cell>
          <cell r="EV15" t="str">
            <v>Yes</v>
          </cell>
          <cell r="EW15">
            <v>126009496798</v>
          </cell>
          <cell r="EX15" t="str">
            <v>Utter Pradesh</v>
          </cell>
          <cell r="EY15" t="str">
            <v>Present</v>
          </cell>
          <cell r="EZ15" t="str">
            <v>Batch 3</v>
          </cell>
          <cell r="FA15" t="str">
            <v>19-CIVILA08-23</v>
          </cell>
          <cell r="FB15" t="str">
            <v>CIVIL-A</v>
          </cell>
          <cell r="FC15">
            <v>8</v>
          </cell>
        </row>
        <row r="16">
          <cell r="C16" t="str">
            <v>19-CIVILA09-23</v>
          </cell>
          <cell r="D16">
            <v>9</v>
          </cell>
          <cell r="E16" t="str">
            <v>CARVALHO LEANDER LANCELOT VIJAYA</v>
          </cell>
          <cell r="F16" t="str">
            <v>19-CIVILA09-23</v>
          </cell>
          <cell r="G16" t="str">
            <v>Male</v>
          </cell>
          <cell r="H16">
            <v>37013</v>
          </cell>
          <cell r="I16">
            <v>9833617673</v>
          </cell>
          <cell r="J16"/>
          <cell r="K16" t="str">
            <v>carvalholeander@gmail.com</v>
          </cell>
          <cell r="L16" t="str">
            <v>1032190021@tcetmumbai.in</v>
          </cell>
          <cell r="M16" t="str">
            <v>NEEL PARK, BLDG NO 1, ROOM NO 104,SWAMI NITYANAND MARG,OLD PANVEL,OPP. SAHASTRABUDHE HOSPITAL,PANVEL,410206</v>
          </cell>
          <cell r="N16" t="str">
            <v>Any other</v>
          </cell>
          <cell r="O16" t="str">
            <v>10 Lacs to 20Lacs</v>
          </cell>
          <cell r="P16" t="str">
            <v>Normal</v>
          </cell>
          <cell r="Q16" t="str">
            <v>Open</v>
          </cell>
          <cell r="R16">
            <v>2019</v>
          </cell>
          <cell r="S16" t="str">
            <v>FE</v>
          </cell>
          <cell r="T16" t="str">
            <v>MHT-CET 2019</v>
          </cell>
          <cell r="U16" t="str">
            <v>MHT-CET</v>
          </cell>
          <cell r="V16">
            <v>200</v>
          </cell>
          <cell r="W16">
            <v>77.322335100000004</v>
          </cell>
          <cell r="X16" t="str">
            <v>MI-MH</v>
          </cell>
          <cell r="Y16">
            <v>450</v>
          </cell>
          <cell r="Z16">
            <v>500</v>
          </cell>
          <cell r="AA16">
            <v>90</v>
          </cell>
          <cell r="AB16">
            <v>2017</v>
          </cell>
          <cell r="AC16" t="str">
            <v>MAHARASHTRA STATE BOARD OF SECONDARY AND HIGHER SECONDARY EDUCATION</v>
          </cell>
          <cell r="AD16" t="str">
            <v>BETHANY CONVENT SCHOOL</v>
          </cell>
          <cell r="AE16">
            <v>546</v>
          </cell>
          <cell r="AF16">
            <v>650</v>
          </cell>
          <cell r="AG16">
            <v>84</v>
          </cell>
          <cell r="AH16">
            <v>2019</v>
          </cell>
          <cell r="AI16" t="str">
            <v>MAHARASHTRA STATE BOARD OF SECONDARY AND HIGHER SECONDARY EDUCATION</v>
          </cell>
          <cell r="AJ16" t="str">
            <v>ST. XAVIER'S COLLEGE</v>
          </cell>
          <cell r="AK16">
            <v>228</v>
          </cell>
          <cell r="AL16">
            <v>23</v>
          </cell>
          <cell r="AM16">
            <v>9.9130434782608692</v>
          </cell>
          <cell r="AN16">
            <v>76.03640500568828</v>
          </cell>
          <cell r="AO16">
            <v>250</v>
          </cell>
          <cell r="AP16">
            <v>25</v>
          </cell>
          <cell r="AQ16">
            <v>10</v>
          </cell>
          <cell r="AR16">
            <v>77</v>
          </cell>
          <cell r="AS16">
            <v>478</v>
          </cell>
          <cell r="AT16">
            <v>48</v>
          </cell>
          <cell r="AU16">
            <v>9.9583333333333339</v>
          </cell>
          <cell r="AV16">
            <v>246</v>
          </cell>
          <cell r="AW16">
            <v>25</v>
          </cell>
          <cell r="AX16">
            <v>9.84</v>
          </cell>
          <cell r="AY16">
            <v>92.63</v>
          </cell>
          <cell r="AZ16">
            <v>290</v>
          </cell>
          <cell r="BA16">
            <v>29</v>
          </cell>
          <cell r="BB16">
            <v>10</v>
          </cell>
          <cell r="BC16">
            <v>90</v>
          </cell>
          <cell r="BD16">
            <v>536</v>
          </cell>
          <cell r="BE16">
            <v>54</v>
          </cell>
          <cell r="BF16">
            <v>9.9259259259259256</v>
          </cell>
          <cell r="BG16">
            <v>225</v>
          </cell>
          <cell r="BH16">
            <v>24</v>
          </cell>
          <cell r="BI16">
            <v>9.375</v>
          </cell>
          <cell r="BJ16">
            <v>84</v>
          </cell>
          <cell r="BK16">
            <v>290</v>
          </cell>
          <cell r="BL16">
            <v>29</v>
          </cell>
          <cell r="BM16">
            <v>10</v>
          </cell>
          <cell r="BN16">
            <v>86.166601251422065</v>
          </cell>
          <cell r="BO16">
            <v>515</v>
          </cell>
          <cell r="BP16">
            <v>53</v>
          </cell>
          <cell r="BQ16">
            <v>9.7169811320754711</v>
          </cell>
          <cell r="BR16">
            <v>239</v>
          </cell>
          <cell r="BS16">
            <v>24</v>
          </cell>
          <cell r="BT16">
            <v>9.9583333333333339</v>
          </cell>
          <cell r="BU16">
            <v>84.305501042851731</v>
          </cell>
          <cell r="BV16">
            <v>239</v>
          </cell>
          <cell r="BW16">
            <v>24</v>
          </cell>
          <cell r="BX16">
            <v>9.9583333333333339</v>
          </cell>
          <cell r="BY16">
            <v>260</v>
          </cell>
          <cell r="BZ16">
            <v>26</v>
          </cell>
          <cell r="CA16">
            <v>10</v>
          </cell>
          <cell r="CB16">
            <v>2028</v>
          </cell>
          <cell r="CC16">
            <v>205</v>
          </cell>
          <cell r="CD16">
            <v>9.8926829268292682</v>
          </cell>
          <cell r="CE16">
            <v>84</v>
          </cell>
          <cell r="CF16"/>
          <cell r="CG16"/>
          <cell r="CH16"/>
          <cell r="CI16"/>
          <cell r="CJ16"/>
          <cell r="CK16"/>
          <cell r="CL16"/>
          <cell r="CM16"/>
          <cell r="CN16"/>
          <cell r="CO16"/>
          <cell r="CP16"/>
          <cell r="CQ16"/>
          <cell r="CR16"/>
          <cell r="CS16"/>
          <cell r="CT16"/>
          <cell r="CU16"/>
          <cell r="CV16"/>
          <cell r="CW16"/>
          <cell r="CX16"/>
          <cell r="CY16"/>
          <cell r="CZ16"/>
          <cell r="DA16"/>
          <cell r="DB16"/>
          <cell r="DC16"/>
          <cell r="DD16"/>
          <cell r="DE16"/>
          <cell r="DF16"/>
          <cell r="DG16"/>
          <cell r="DH16"/>
          <cell r="DI16"/>
          <cell r="DJ16">
            <v>0</v>
          </cell>
          <cell r="DK16">
            <v>0</v>
          </cell>
          <cell r="DL16">
            <v>2</v>
          </cell>
          <cell r="DM16">
            <v>0</v>
          </cell>
          <cell r="DN16">
            <v>0</v>
          </cell>
          <cell r="DO16">
            <v>0</v>
          </cell>
          <cell r="DP16">
            <v>0</v>
          </cell>
          <cell r="DQ16">
            <v>0</v>
          </cell>
          <cell r="DR16">
            <v>0</v>
          </cell>
          <cell r="DS16">
            <v>0</v>
          </cell>
          <cell r="DT16">
            <v>0</v>
          </cell>
          <cell r="DU16">
            <v>0</v>
          </cell>
          <cell r="DV16"/>
          <cell r="DW16"/>
          <cell r="DX16"/>
          <cell r="DY16"/>
          <cell r="DZ16"/>
          <cell r="EA16" t="str">
            <v>Higher Studies</v>
          </cell>
          <cell r="EB16" t="str">
            <v>Higher Studies</v>
          </cell>
          <cell r="EC16"/>
          <cell r="ED16" t="str">
            <v>CAT-3</v>
          </cell>
          <cell r="EE16"/>
          <cell r="EF16"/>
          <cell r="EG16"/>
          <cell r="EH16"/>
          <cell r="EI16"/>
          <cell r="EJ16"/>
          <cell r="EK16"/>
          <cell r="EL16"/>
          <cell r="EM16"/>
          <cell r="EN16">
            <v>5</v>
          </cell>
          <cell r="EO16">
            <v>0</v>
          </cell>
          <cell r="EP16">
            <v>5</v>
          </cell>
          <cell r="EQ16">
            <v>10</v>
          </cell>
          <cell r="ER16">
            <v>66.666666666666657</v>
          </cell>
          <cell r="ES16" t="str">
            <v>Yes</v>
          </cell>
          <cell r="ET16" t="str">
            <v>https://drive.google.com/open?id=1L6g6iC-qVMPXqpjcf7rZ6oApixhNF7HP</v>
          </cell>
          <cell r="EU16" t="str">
            <v>NA</v>
          </cell>
          <cell r="EV16" t="str">
            <v>No</v>
          </cell>
          <cell r="EW16"/>
          <cell r="EX16" t="str">
            <v>PANVEL</v>
          </cell>
          <cell r="EY16" t="str">
            <v>Present</v>
          </cell>
          <cell r="EZ16"/>
          <cell r="FA16" t="str">
            <v>19-CIVILA09-23</v>
          </cell>
          <cell r="FB16" t="str">
            <v>CIVIL-A</v>
          </cell>
          <cell r="FC16">
            <v>9</v>
          </cell>
        </row>
        <row r="17">
          <cell r="C17" t="str">
            <v>19-CIVILA10-23</v>
          </cell>
          <cell r="D17">
            <v>10</v>
          </cell>
          <cell r="E17" t="str">
            <v>CHANDA PRADYUM RAMDHAN REKHA</v>
          </cell>
          <cell r="F17" t="str">
            <v>19-CIVILA10-23</v>
          </cell>
          <cell r="G17" t="str">
            <v>Male</v>
          </cell>
          <cell r="H17">
            <v>36161</v>
          </cell>
          <cell r="I17">
            <v>9922993237</v>
          </cell>
          <cell r="J17"/>
          <cell r="K17" t="str">
            <v>pradyumchanda777@gmail.com</v>
          </cell>
          <cell r="L17" t="str">
            <v>1032190760@tcetmumbai.in</v>
          </cell>
          <cell r="M17" t="str">
            <v>At-kalyani,post-surangali,Tq--Bhokardan,At-kalyani ward no-69,70,Kalyani ,Near surangali,Bhokardan ,431114</v>
          </cell>
          <cell r="N17" t="str">
            <v>Service</v>
          </cell>
          <cell r="O17" t="str">
            <v>Below  5 Lacs</v>
          </cell>
          <cell r="P17" t="str">
            <v>Normal</v>
          </cell>
          <cell r="Q17" t="str">
            <v>Open</v>
          </cell>
          <cell r="R17">
            <v>2019</v>
          </cell>
          <cell r="S17" t="str">
            <v>FE</v>
          </cell>
          <cell r="T17" t="str">
            <v>MHT-CET 2019</v>
          </cell>
          <cell r="U17" t="str">
            <v>MHT-CET</v>
          </cell>
          <cell r="V17">
            <v>200</v>
          </cell>
          <cell r="W17">
            <v>64.076316399999996</v>
          </cell>
          <cell r="X17" t="str">
            <v>MI-MH</v>
          </cell>
          <cell r="Y17">
            <v>399</v>
          </cell>
          <cell r="Z17">
            <v>500</v>
          </cell>
          <cell r="AA17">
            <v>79.8</v>
          </cell>
          <cell r="AB17">
            <v>2014</v>
          </cell>
          <cell r="AC17" t="str">
            <v>MAHARASHTRA STATE BOARD OF SECONDARY AND HIGHER SECONDARY EDUCATION</v>
          </cell>
          <cell r="AD17" t="str">
            <v>SAHAKAR VIDHYA MANDIR</v>
          </cell>
          <cell r="AE17">
            <v>398</v>
          </cell>
          <cell r="AF17">
            <v>650</v>
          </cell>
          <cell r="AG17">
            <v>61.23</v>
          </cell>
          <cell r="AH17">
            <v>2016</v>
          </cell>
          <cell r="AI17" t="str">
            <v>MAHARASHTRA STATE BOARD OF SECONDARY AND HIGHER SECONDARY EDUCATION</v>
          </cell>
          <cell r="AJ17" t="str">
            <v>SHRI KSHETRA AJUMAI JUNIOR COLLEGE ANVA</v>
          </cell>
          <cell r="AK17">
            <v>173</v>
          </cell>
          <cell r="AL17">
            <v>23</v>
          </cell>
          <cell r="AM17">
            <v>7.5217391304347823</v>
          </cell>
          <cell r="AN17">
            <v>84.896473265073951</v>
          </cell>
          <cell r="AO17">
            <v>135</v>
          </cell>
          <cell r="AP17">
            <v>25</v>
          </cell>
          <cell r="AQ17">
            <v>5.4</v>
          </cell>
          <cell r="AR17">
            <v>77</v>
          </cell>
          <cell r="AS17">
            <v>308</v>
          </cell>
          <cell r="AT17">
            <v>48</v>
          </cell>
          <cell r="AU17">
            <v>6.416666666666667</v>
          </cell>
          <cell r="AV17">
            <v>192</v>
          </cell>
          <cell r="AW17">
            <v>25</v>
          </cell>
          <cell r="AX17">
            <v>7.68</v>
          </cell>
          <cell r="AY17">
            <v>89.86</v>
          </cell>
          <cell r="AZ17">
            <v>214</v>
          </cell>
          <cell r="BA17">
            <v>29</v>
          </cell>
          <cell r="BB17">
            <v>7.3793103448275863</v>
          </cell>
          <cell r="BC17">
            <v>91</v>
          </cell>
          <cell r="BD17">
            <v>406</v>
          </cell>
          <cell r="BE17">
            <v>54</v>
          </cell>
          <cell r="BF17">
            <v>7.5185185185185182</v>
          </cell>
          <cell r="BG17">
            <v>189</v>
          </cell>
          <cell r="BH17">
            <v>24</v>
          </cell>
          <cell r="BI17">
            <v>7.875</v>
          </cell>
          <cell r="BJ17">
            <v>89</v>
          </cell>
          <cell r="BK17">
            <v>151</v>
          </cell>
          <cell r="BL17">
            <v>29</v>
          </cell>
          <cell r="BM17">
            <v>5.2068965517241379</v>
          </cell>
          <cell r="BN17">
            <v>87.689118316268491</v>
          </cell>
          <cell r="BO17">
            <v>340</v>
          </cell>
          <cell r="BP17">
            <v>53</v>
          </cell>
          <cell r="BQ17">
            <v>6.4150943396226419</v>
          </cell>
          <cell r="BR17">
            <v>155</v>
          </cell>
          <cell r="BS17">
            <v>24</v>
          </cell>
          <cell r="BT17">
            <v>6.458333333333333</v>
          </cell>
          <cell r="BU17">
            <v>86.574265263557081</v>
          </cell>
          <cell r="BV17">
            <v>155</v>
          </cell>
          <cell r="BW17">
            <v>24</v>
          </cell>
          <cell r="BX17">
            <v>6.458333333333333</v>
          </cell>
          <cell r="BY17">
            <v>201</v>
          </cell>
          <cell r="BZ17">
            <v>26</v>
          </cell>
          <cell r="CA17">
            <v>7.7307692307692308</v>
          </cell>
          <cell r="CB17">
            <v>1410</v>
          </cell>
          <cell r="CC17">
            <v>205</v>
          </cell>
          <cell r="CD17">
            <v>6.8780487804878048</v>
          </cell>
          <cell r="CE17">
            <v>87</v>
          </cell>
          <cell r="CF17"/>
          <cell r="CG17"/>
          <cell r="CH17"/>
          <cell r="CI17"/>
          <cell r="CJ17"/>
          <cell r="CK17"/>
          <cell r="CL17"/>
          <cell r="CM17"/>
          <cell r="CN17"/>
          <cell r="CO17"/>
          <cell r="CP17"/>
          <cell r="CQ17"/>
          <cell r="CR17"/>
          <cell r="CS17"/>
          <cell r="CT17"/>
          <cell r="CU17"/>
          <cell r="CV17"/>
          <cell r="CW17"/>
          <cell r="CX17"/>
          <cell r="CY17"/>
          <cell r="CZ17"/>
          <cell r="DA17"/>
          <cell r="DB17"/>
          <cell r="DC17"/>
          <cell r="DD17"/>
          <cell r="DE17"/>
          <cell r="DF17"/>
          <cell r="DG17"/>
          <cell r="DH17"/>
          <cell r="DI17"/>
          <cell r="DJ17">
            <v>0</v>
          </cell>
          <cell r="DK17">
            <v>0</v>
          </cell>
          <cell r="DL17">
            <v>2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/>
          <cell r="DW17"/>
          <cell r="DX17"/>
          <cell r="DY17"/>
          <cell r="DZ17"/>
          <cell r="EA17" t="str">
            <v>Not Given</v>
          </cell>
          <cell r="EB17" t="str">
            <v>Not Given</v>
          </cell>
          <cell r="EC17"/>
          <cell r="ED17" t="str">
            <v>CAT-3</v>
          </cell>
          <cell r="EE17"/>
          <cell r="EF17"/>
          <cell r="EG17"/>
          <cell r="EH17"/>
          <cell r="EI17"/>
          <cell r="EJ17"/>
          <cell r="EK17"/>
          <cell r="EL17"/>
          <cell r="EM17"/>
          <cell r="EN17">
            <v>3</v>
          </cell>
          <cell r="EO17">
            <v>0</v>
          </cell>
          <cell r="EP17">
            <v>5</v>
          </cell>
          <cell r="EQ17">
            <v>8</v>
          </cell>
          <cell r="ER17">
            <v>53.333333333333336</v>
          </cell>
          <cell r="ES17" t="str">
            <v>No</v>
          </cell>
          <cell r="ET17"/>
          <cell r="EU17"/>
          <cell r="EV17"/>
          <cell r="EW17"/>
          <cell r="EX17" t="str">
            <v>AT-KALYANI</v>
          </cell>
          <cell r="EY17" t="str">
            <v>AB</v>
          </cell>
          <cell r="EZ17"/>
          <cell r="FA17" t="str">
            <v>19-CIVILA10-23</v>
          </cell>
          <cell r="FB17" t="str">
            <v>CIVIL-A</v>
          </cell>
          <cell r="FC17">
            <v>10</v>
          </cell>
        </row>
        <row r="18">
          <cell r="C18" t="str">
            <v>19-CIVILA11-23</v>
          </cell>
          <cell r="D18">
            <v>11</v>
          </cell>
          <cell r="E18" t="str">
            <v>CHAURASIA ABHAY ANIL ANITA</v>
          </cell>
          <cell r="F18" t="str">
            <v>19-CIVILA11-23</v>
          </cell>
          <cell r="G18" t="str">
            <v>Male</v>
          </cell>
          <cell r="H18">
            <v>37135</v>
          </cell>
          <cell r="I18">
            <v>8879568613</v>
          </cell>
          <cell r="J18" t="e">
            <v>#NAME?</v>
          </cell>
          <cell r="K18" t="str">
            <v>abhaychaurasiasep01@gmail.com</v>
          </cell>
          <cell r="L18" t="str">
            <v>1032190022@tcetmumbai.in</v>
          </cell>
          <cell r="M18" t="str">
            <v>ROOM NO-13,GATE NO-2,SAI SHRADDHA NIKETAN SOCIETY,MASHACHAPADA ROAD,KASHI MIRA,KASHIGAON,THANE,MIRAROAD,MIRAROAD,401107</v>
          </cell>
          <cell r="N18" t="str">
            <v>Service</v>
          </cell>
          <cell r="O18" t="str">
            <v>Below  5 Lacs</v>
          </cell>
          <cell r="P18" t="str">
            <v>Normal</v>
          </cell>
          <cell r="Q18" t="str">
            <v>Open</v>
          </cell>
          <cell r="R18">
            <v>2019</v>
          </cell>
          <cell r="S18" t="str">
            <v>FE</v>
          </cell>
          <cell r="T18" t="str">
            <v>MHT-CET 2019</v>
          </cell>
          <cell r="U18" t="str">
            <v>MHT-CET</v>
          </cell>
          <cell r="V18">
            <v>200</v>
          </cell>
          <cell r="W18">
            <v>53.564884900000003</v>
          </cell>
          <cell r="X18" t="str">
            <v>MI</v>
          </cell>
          <cell r="Y18">
            <v>378</v>
          </cell>
          <cell r="Z18">
            <v>500</v>
          </cell>
          <cell r="AA18">
            <v>75.599999999999994</v>
          </cell>
          <cell r="AB18">
            <v>2017</v>
          </cell>
          <cell r="AC18" t="str">
            <v>MAHARASHTRA STATE BOARD OF SECONDARY AND HIGHER SECONDARY EDUCATION</v>
          </cell>
          <cell r="AD18" t="str">
            <v>ST.XAVIER'S HIGH SCHOOL</v>
          </cell>
          <cell r="AE18">
            <v>421</v>
          </cell>
          <cell r="AF18">
            <v>650</v>
          </cell>
          <cell r="AG18">
            <v>64.77</v>
          </cell>
          <cell r="AH18">
            <v>2019</v>
          </cell>
          <cell r="AI18" t="str">
            <v>MAHARASHTRA STATE BOARD OF SECONDARY AND HIGHER SECONDARY EDUCATION</v>
          </cell>
          <cell r="AJ18" t="str">
            <v>ST.STANISLAUS JUNIOR COLLEGE</v>
          </cell>
          <cell r="AK18">
            <v>160</v>
          </cell>
          <cell r="AL18">
            <v>23</v>
          </cell>
          <cell r="AM18">
            <v>6.9565217391304346</v>
          </cell>
          <cell r="AN18">
            <v>78.303754266211612</v>
          </cell>
          <cell r="AO18">
            <v>190</v>
          </cell>
          <cell r="AP18">
            <v>25</v>
          </cell>
          <cell r="AQ18">
            <v>7.6</v>
          </cell>
          <cell r="AR18">
            <v>75</v>
          </cell>
          <cell r="AS18">
            <v>350</v>
          </cell>
          <cell r="AT18">
            <v>48</v>
          </cell>
          <cell r="AU18">
            <v>7.291666666666667</v>
          </cell>
          <cell r="AV18">
            <v>214</v>
          </cell>
          <cell r="AW18">
            <v>25</v>
          </cell>
          <cell r="AX18">
            <v>8.56</v>
          </cell>
          <cell r="AY18">
            <v>87.1</v>
          </cell>
          <cell r="AZ18">
            <v>271</v>
          </cell>
          <cell r="BA18">
            <v>29</v>
          </cell>
          <cell r="BB18">
            <v>9.3448275862068968</v>
          </cell>
          <cell r="BC18">
            <v>90</v>
          </cell>
          <cell r="BD18">
            <v>485</v>
          </cell>
          <cell r="BE18">
            <v>54</v>
          </cell>
          <cell r="BF18">
            <v>8.981481481481481</v>
          </cell>
          <cell r="BG18">
            <v>198</v>
          </cell>
          <cell r="BH18">
            <v>24</v>
          </cell>
          <cell r="BI18">
            <v>8.25</v>
          </cell>
          <cell r="BJ18">
            <v>83</v>
          </cell>
          <cell r="BK18">
            <v>236</v>
          </cell>
          <cell r="BL18">
            <v>29</v>
          </cell>
          <cell r="BM18">
            <v>8.137931034482758</v>
          </cell>
          <cell r="BN18">
            <v>84.850938566552912</v>
          </cell>
          <cell r="BO18">
            <v>434</v>
          </cell>
          <cell r="BP18">
            <v>53</v>
          </cell>
          <cell r="BQ18">
            <v>8.1886792452830193</v>
          </cell>
          <cell r="BR18">
            <v>190</v>
          </cell>
          <cell r="BS18">
            <v>24</v>
          </cell>
          <cell r="BT18">
            <v>7.916666666666667</v>
          </cell>
          <cell r="BU18">
            <v>83.042448805460765</v>
          </cell>
          <cell r="BV18">
            <v>190</v>
          </cell>
          <cell r="BW18">
            <v>24</v>
          </cell>
          <cell r="BX18">
            <v>7.916666666666667</v>
          </cell>
          <cell r="BY18">
            <v>218</v>
          </cell>
          <cell r="BZ18">
            <v>26</v>
          </cell>
          <cell r="CA18">
            <v>8.384615384615385</v>
          </cell>
          <cell r="CB18">
            <v>1677</v>
          </cell>
          <cell r="CC18">
            <v>205</v>
          </cell>
          <cell r="CD18">
            <v>8.1804878048780481</v>
          </cell>
          <cell r="CE18">
            <v>83</v>
          </cell>
          <cell r="CF18"/>
          <cell r="CG18"/>
          <cell r="CH18"/>
          <cell r="CI18"/>
          <cell r="CJ18"/>
          <cell r="CK18"/>
          <cell r="CL18"/>
          <cell r="CM18"/>
          <cell r="CN18">
            <v>17</v>
          </cell>
          <cell r="CO18">
            <v>60</v>
          </cell>
          <cell r="CP18">
            <v>28</v>
          </cell>
          <cell r="CQ18">
            <v>50</v>
          </cell>
          <cell r="CR18">
            <v>14</v>
          </cell>
          <cell r="CS18">
            <v>10</v>
          </cell>
          <cell r="CT18">
            <v>59</v>
          </cell>
          <cell r="CU18">
            <v>4</v>
          </cell>
          <cell r="CV18">
            <v>12</v>
          </cell>
          <cell r="CW18">
            <v>25</v>
          </cell>
          <cell r="CX18">
            <v>22</v>
          </cell>
          <cell r="CY18">
            <v>22</v>
          </cell>
          <cell r="CZ18">
            <v>3.2689450222882619</v>
          </cell>
          <cell r="DA18">
            <v>1</v>
          </cell>
          <cell r="DB18">
            <v>9</v>
          </cell>
          <cell r="DC18">
            <v>10</v>
          </cell>
          <cell r="DD18">
            <v>11</v>
          </cell>
          <cell r="DE18">
            <v>11</v>
          </cell>
          <cell r="DF18">
            <v>50</v>
          </cell>
          <cell r="DG18">
            <v>1</v>
          </cell>
          <cell r="DH18">
            <v>10</v>
          </cell>
          <cell r="DI18">
            <v>0</v>
          </cell>
          <cell r="DJ18">
            <v>0</v>
          </cell>
          <cell r="DK18">
            <v>1</v>
          </cell>
          <cell r="DL18">
            <v>1</v>
          </cell>
          <cell r="DM18">
            <v>50</v>
          </cell>
          <cell r="DN18">
            <v>100</v>
          </cell>
          <cell r="DO18" t="str">
            <v>100</v>
          </cell>
          <cell r="DP18">
            <v>0</v>
          </cell>
          <cell r="DQ18">
            <v>0</v>
          </cell>
          <cell r="DR18">
            <v>50</v>
          </cell>
          <cell r="DS18">
            <v>50</v>
          </cell>
          <cell r="DT18">
            <v>35</v>
          </cell>
          <cell r="DU18">
            <v>37</v>
          </cell>
          <cell r="DV18" t="str">
            <v>Capgemini</v>
          </cell>
          <cell r="DW18"/>
          <cell r="DX18"/>
          <cell r="DY18" t="str">
            <v>Placed</v>
          </cell>
          <cell r="DZ18">
            <v>4.25</v>
          </cell>
          <cell r="EA18" t="str">
            <v>Placement</v>
          </cell>
          <cell r="EB18" t="str">
            <v>Placement</v>
          </cell>
          <cell r="EC18"/>
          <cell r="ED18" t="str">
            <v>CAT-3</v>
          </cell>
          <cell r="EE18"/>
          <cell r="EF18"/>
          <cell r="EG18"/>
          <cell r="EH18"/>
          <cell r="EI18"/>
          <cell r="EJ18"/>
          <cell r="EK18"/>
          <cell r="EL18"/>
          <cell r="EM18"/>
          <cell r="EN18">
            <v>5</v>
          </cell>
          <cell r="EO18">
            <v>1</v>
          </cell>
          <cell r="EP18">
            <v>5</v>
          </cell>
          <cell r="EQ18">
            <v>11</v>
          </cell>
          <cell r="ER18">
            <v>73.333333333333329</v>
          </cell>
          <cell r="ES18" t="str">
            <v>Yes</v>
          </cell>
          <cell r="ET18" t="str">
            <v>https://drive.google.com/open?id=1YN0cxj7XfLUpG3zEidYMJh2JZQeCGR_V</v>
          </cell>
          <cell r="EU18" t="str">
            <v>IT + Core Companies</v>
          </cell>
          <cell r="EV18" t="str">
            <v>Yes</v>
          </cell>
          <cell r="EW18" t="str">
            <v>pay_HyVDZycIjDGQQ6</v>
          </cell>
          <cell r="EX18" t="str">
            <v>MUMBAI</v>
          </cell>
          <cell r="EY18" t="str">
            <v>Present</v>
          </cell>
          <cell r="EZ18" t="str">
            <v>Batch 3</v>
          </cell>
          <cell r="FA18" t="str">
            <v>19-CIVILA11-23</v>
          </cell>
          <cell r="FB18" t="str">
            <v>CIVIL-A</v>
          </cell>
          <cell r="FC18">
            <v>11</v>
          </cell>
        </row>
        <row r="19">
          <cell r="C19" t="str">
            <v>19-CIVILA12-23</v>
          </cell>
          <cell r="D19">
            <v>12</v>
          </cell>
          <cell r="E19" t="str">
            <v>DEORA VIRENDRA PRATAP CHHELSINGH SURAJ KUNWAR</v>
          </cell>
          <cell r="F19" t="str">
            <v>19-CIVILA12-23</v>
          </cell>
          <cell r="G19" t="str">
            <v>Male</v>
          </cell>
          <cell r="H19">
            <v>37230</v>
          </cell>
          <cell r="I19">
            <v>9987482849</v>
          </cell>
          <cell r="J19"/>
          <cell r="K19" t="str">
            <v>deoraveer0512@gmail.com</v>
          </cell>
          <cell r="L19" t="str">
            <v>1032190023@tcetmumbai.in</v>
          </cell>
          <cell r="M19" t="str">
            <v>C/211 SHANTI PLAZA,BALAJI NAGAR ,BHAYANDAR WEST,NEAR UNION BANK,BHAYANDAR,401101</v>
          </cell>
          <cell r="N19" t="str">
            <v>Self-employed</v>
          </cell>
          <cell r="O19" t="str">
            <v>5 Lacs to  10Lacs</v>
          </cell>
          <cell r="P19" t="str">
            <v>Normal</v>
          </cell>
          <cell r="Q19" t="str">
            <v>Open</v>
          </cell>
          <cell r="R19">
            <v>2019</v>
          </cell>
          <cell r="S19" t="str">
            <v>FE</v>
          </cell>
          <cell r="T19" t="str">
            <v>MHT-CET 2019</v>
          </cell>
          <cell r="U19" t="str">
            <v>MHT-CET</v>
          </cell>
          <cell r="V19">
            <v>200</v>
          </cell>
          <cell r="W19">
            <v>96.685688999999996</v>
          </cell>
          <cell r="X19" t="str">
            <v>GOPENS</v>
          </cell>
          <cell r="Y19">
            <v>552</v>
          </cell>
          <cell r="Z19">
            <v>700</v>
          </cell>
          <cell r="AA19">
            <v>78.86</v>
          </cell>
          <cell r="AB19">
            <v>2017</v>
          </cell>
          <cell r="AC19" t="str">
            <v>University of Cambridge for Secondary Education</v>
          </cell>
          <cell r="AD19" t="str">
            <v>RAM RATNA INTERNATIONAL SCHOOL</v>
          </cell>
          <cell r="AE19">
            <v>482</v>
          </cell>
          <cell r="AF19">
            <v>650</v>
          </cell>
          <cell r="AG19">
            <v>74.150000000000006</v>
          </cell>
          <cell r="AH19">
            <v>2019</v>
          </cell>
          <cell r="AI19" t="str">
            <v>MAHARASHTRA STATE BOARD OF SECONDARY AND HIGHER SECONDARY EDUCATION</v>
          </cell>
          <cell r="AJ19" t="str">
            <v>SARDAR VALLLABHBHAI PATEL JUNIOR COLLEGE OF SCIENCE AND COMMERCE</v>
          </cell>
          <cell r="AK19">
            <v>185</v>
          </cell>
          <cell r="AL19">
            <v>23</v>
          </cell>
          <cell r="AM19">
            <v>8.0434782608695645</v>
          </cell>
          <cell r="AN19">
            <v>86.912400455062581</v>
          </cell>
          <cell r="AO19">
            <v>195</v>
          </cell>
          <cell r="AP19">
            <v>25</v>
          </cell>
          <cell r="AQ19">
            <v>7.8</v>
          </cell>
          <cell r="AR19">
            <v>90</v>
          </cell>
          <cell r="AS19">
            <v>380</v>
          </cell>
          <cell r="AT19">
            <v>48</v>
          </cell>
          <cell r="AU19">
            <v>7.916666666666667</v>
          </cell>
          <cell r="AV19">
            <v>214</v>
          </cell>
          <cell r="AW19">
            <v>25</v>
          </cell>
          <cell r="AX19">
            <v>8.56</v>
          </cell>
          <cell r="AY19">
            <v>99.54</v>
          </cell>
          <cell r="AZ19">
            <v>260</v>
          </cell>
          <cell r="BA19">
            <v>29</v>
          </cell>
          <cell r="BB19">
            <v>8.9655172413793096</v>
          </cell>
          <cell r="BC19">
            <v>89</v>
          </cell>
          <cell r="BD19">
            <v>474</v>
          </cell>
          <cell r="BE19">
            <v>54</v>
          </cell>
          <cell r="BF19">
            <v>8.7777777777777786</v>
          </cell>
          <cell r="BG19">
            <v>208</v>
          </cell>
          <cell r="BH19">
            <v>24</v>
          </cell>
          <cell r="BI19">
            <v>8.6666666666666661</v>
          </cell>
          <cell r="BJ19">
            <v>90</v>
          </cell>
          <cell r="BK19">
            <v>226</v>
          </cell>
          <cell r="BL19">
            <v>29</v>
          </cell>
          <cell r="BM19">
            <v>7.7931034482758621</v>
          </cell>
          <cell r="BN19">
            <v>93.863100113765654</v>
          </cell>
          <cell r="BO19">
            <v>434</v>
          </cell>
          <cell r="BP19">
            <v>53</v>
          </cell>
          <cell r="BQ19">
            <v>8.1886792452830193</v>
          </cell>
          <cell r="BR19">
            <v>211</v>
          </cell>
          <cell r="BS19">
            <v>24</v>
          </cell>
          <cell r="BT19">
            <v>8.7916666666666661</v>
          </cell>
          <cell r="BU19">
            <v>91.55258342813805</v>
          </cell>
          <cell r="BV19">
            <v>211</v>
          </cell>
          <cell r="BW19">
            <v>24</v>
          </cell>
          <cell r="BX19">
            <v>8.7916666666666661</v>
          </cell>
          <cell r="BY19">
            <v>219</v>
          </cell>
          <cell r="BZ19">
            <v>26</v>
          </cell>
          <cell r="CA19">
            <v>8.4230769230769234</v>
          </cell>
          <cell r="CB19">
            <v>1718</v>
          </cell>
          <cell r="CC19">
            <v>205</v>
          </cell>
          <cell r="CD19">
            <v>8.3804878048780491</v>
          </cell>
          <cell r="CE19">
            <v>92</v>
          </cell>
          <cell r="CF19"/>
          <cell r="CG19"/>
          <cell r="CH19"/>
          <cell r="CI19"/>
          <cell r="CJ19"/>
          <cell r="CK19"/>
          <cell r="CL19"/>
          <cell r="CM19"/>
          <cell r="CN19"/>
          <cell r="CO19"/>
          <cell r="CP19"/>
          <cell r="CQ19"/>
          <cell r="CR19"/>
          <cell r="CS19"/>
          <cell r="CT19"/>
          <cell r="CU19"/>
          <cell r="CV19"/>
          <cell r="CW19"/>
          <cell r="CX19"/>
          <cell r="CY19"/>
          <cell r="CZ19"/>
          <cell r="DA19"/>
          <cell r="DB19"/>
          <cell r="DC19"/>
          <cell r="DD19"/>
          <cell r="DE19"/>
          <cell r="DF19"/>
          <cell r="DG19"/>
          <cell r="DH19"/>
          <cell r="DI19"/>
          <cell r="DJ19">
            <v>0</v>
          </cell>
          <cell r="DK19">
            <v>0</v>
          </cell>
          <cell r="DL19">
            <v>2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/>
          <cell r="DW19"/>
          <cell r="DX19"/>
          <cell r="DY19"/>
          <cell r="DZ19"/>
          <cell r="EA19" t="str">
            <v>Entrepreneur</v>
          </cell>
          <cell r="EB19" t="str">
            <v>Entrepreneur</v>
          </cell>
          <cell r="EC19"/>
          <cell r="ED19" t="str">
            <v>CAT-3</v>
          </cell>
          <cell r="EE19"/>
          <cell r="EF19"/>
          <cell r="EG19"/>
          <cell r="EH19"/>
          <cell r="EI19"/>
          <cell r="EJ19"/>
          <cell r="EK19"/>
          <cell r="EL19"/>
          <cell r="EM19"/>
          <cell r="EN19">
            <v>5</v>
          </cell>
          <cell r="EO19">
            <v>0</v>
          </cell>
          <cell r="EP19">
            <v>5</v>
          </cell>
          <cell r="EQ19">
            <v>10</v>
          </cell>
          <cell r="ER19">
            <v>66.666666666666657</v>
          </cell>
          <cell r="ES19" t="str">
            <v>Yes</v>
          </cell>
          <cell r="ET19" t="str">
            <v>https://drive.google.com/open?id=1fwg5Mn5vG73_7QeHjPX86TO-JgMIm8qd</v>
          </cell>
          <cell r="EU19" t="str">
            <v>NA</v>
          </cell>
          <cell r="EV19" t="str">
            <v>No</v>
          </cell>
          <cell r="EW19"/>
          <cell r="EX19" t="str">
            <v>DHAMSEEN RAJASTHAN</v>
          </cell>
          <cell r="EY19" t="str">
            <v>AB</v>
          </cell>
          <cell r="EZ19"/>
          <cell r="FA19" t="str">
            <v>19-CIVILA12-23</v>
          </cell>
          <cell r="FB19" t="str">
            <v>CIVIL-A</v>
          </cell>
          <cell r="FC19">
            <v>12</v>
          </cell>
        </row>
        <row r="20">
          <cell r="C20" t="str">
            <v>19-CIVILA13-23</v>
          </cell>
          <cell r="D20">
            <v>13</v>
          </cell>
          <cell r="E20" t="str">
            <v>DESAI PRANIT CHANDRASHEKHAR ANJALIU</v>
          </cell>
          <cell r="F20" t="str">
            <v>19-CIVILA13-23</v>
          </cell>
          <cell r="G20" t="str">
            <v>Male</v>
          </cell>
          <cell r="H20">
            <v>37069</v>
          </cell>
          <cell r="I20">
            <v>9969354578</v>
          </cell>
          <cell r="J20"/>
          <cell r="K20" t="str">
            <v>desaipranit13@gmail.com</v>
          </cell>
          <cell r="L20" t="str">
            <v>1032190024@tcetmumbai.in</v>
          </cell>
          <cell r="M20" t="str">
            <v>A/302 GORAI2 GOLDEN SAND BORIVALI(W) ,PLOT- 44  ,gorai 2,NEAR PEPSI GROUND,MUMBAI,400091</v>
          </cell>
          <cell r="N20" t="str">
            <v>Family Business</v>
          </cell>
          <cell r="O20" t="str">
            <v>5 Lacs to  10Lacs</v>
          </cell>
          <cell r="P20" t="str">
            <v>Normal</v>
          </cell>
          <cell r="Q20" t="str">
            <v>Open</v>
          </cell>
          <cell r="R20">
            <v>2019</v>
          </cell>
          <cell r="S20" t="str">
            <v>FE</v>
          </cell>
          <cell r="T20" t="str">
            <v>MHT-CET 2019</v>
          </cell>
          <cell r="U20" t="str">
            <v>MHT-CET</v>
          </cell>
          <cell r="V20">
            <v>200</v>
          </cell>
          <cell r="W20">
            <v>16.844579</v>
          </cell>
          <cell r="X20" t="str">
            <v>IL</v>
          </cell>
          <cell r="Y20">
            <v>371</v>
          </cell>
          <cell r="Z20">
            <v>500</v>
          </cell>
          <cell r="AA20">
            <v>74.2</v>
          </cell>
          <cell r="AB20">
            <v>2017</v>
          </cell>
          <cell r="AC20" t="str">
            <v>MAHARASHTRA STATE BOARD OF SECONDARY AND HIGHER SECONDARY EDUCATION</v>
          </cell>
          <cell r="AD20" t="str">
            <v>SWAMI VIVEKANAND INTERNATIONAL SCHOOL</v>
          </cell>
          <cell r="AE20">
            <v>408</v>
          </cell>
          <cell r="AF20">
            <v>650</v>
          </cell>
          <cell r="AG20">
            <v>62.77</v>
          </cell>
          <cell r="AH20">
            <v>2019</v>
          </cell>
          <cell r="AI20" t="str">
            <v>MAHARASHTRA STATE BOARD OF SECONDARY AND HIGHER SECONDARY EDUCATION</v>
          </cell>
          <cell r="AJ20" t="str">
            <v>M.J. JUNIOR COLLEGE OF SCIENCE</v>
          </cell>
          <cell r="AK20">
            <v>163</v>
          </cell>
          <cell r="AL20">
            <v>23</v>
          </cell>
          <cell r="AM20">
            <v>7.0869565217391308</v>
          </cell>
          <cell r="AN20">
            <v>90.870307167235481</v>
          </cell>
          <cell r="AO20">
            <v>175</v>
          </cell>
          <cell r="AP20">
            <v>25</v>
          </cell>
          <cell r="AQ20">
            <v>7</v>
          </cell>
          <cell r="AR20">
            <v>94</v>
          </cell>
          <cell r="AS20">
            <v>338</v>
          </cell>
          <cell r="AT20">
            <v>48</v>
          </cell>
          <cell r="AU20">
            <v>7.041666666666667</v>
          </cell>
          <cell r="AV20">
            <v>206</v>
          </cell>
          <cell r="AW20">
            <v>25</v>
          </cell>
          <cell r="AX20">
            <v>8.24</v>
          </cell>
          <cell r="AY20">
            <v>91.24</v>
          </cell>
          <cell r="AZ20">
            <v>245</v>
          </cell>
          <cell r="BA20">
            <v>29</v>
          </cell>
          <cell r="BB20">
            <v>8.4482758620689662</v>
          </cell>
          <cell r="BC20">
            <v>90</v>
          </cell>
          <cell r="BD20">
            <v>451</v>
          </cell>
          <cell r="BE20">
            <v>54</v>
          </cell>
          <cell r="BF20">
            <v>8.3518518518518512</v>
          </cell>
          <cell r="BG20">
            <v>192</v>
          </cell>
          <cell r="BH20">
            <v>24</v>
          </cell>
          <cell r="BI20">
            <v>8</v>
          </cell>
          <cell r="BJ20">
            <v>89</v>
          </cell>
          <cell r="BK20">
            <v>226</v>
          </cell>
          <cell r="BL20">
            <v>29</v>
          </cell>
          <cell r="BM20">
            <v>7.7931034482758621</v>
          </cell>
          <cell r="BN20">
            <v>93.777576791808869</v>
          </cell>
          <cell r="BO20">
            <v>418</v>
          </cell>
          <cell r="BP20">
            <v>53</v>
          </cell>
          <cell r="BQ20">
            <v>7.8867924528301883</v>
          </cell>
          <cell r="BR20">
            <v>220</v>
          </cell>
          <cell r="BS20">
            <v>24</v>
          </cell>
          <cell r="BT20">
            <v>9.1666666666666661</v>
          </cell>
          <cell r="BU20">
            <v>91.481313993174055</v>
          </cell>
          <cell r="BV20">
            <v>220</v>
          </cell>
          <cell r="BW20">
            <v>24</v>
          </cell>
          <cell r="BX20">
            <v>9.1666666666666661</v>
          </cell>
          <cell r="BY20">
            <v>224</v>
          </cell>
          <cell r="BZ20">
            <v>26</v>
          </cell>
          <cell r="CA20">
            <v>8.615384615384615</v>
          </cell>
          <cell r="CB20">
            <v>1651</v>
          </cell>
          <cell r="CC20">
            <v>205</v>
          </cell>
          <cell r="CD20">
            <v>8.053658536585365</v>
          </cell>
          <cell r="CE20">
            <v>92</v>
          </cell>
          <cell r="CF20"/>
          <cell r="CG20"/>
          <cell r="CH20"/>
          <cell r="CI20"/>
          <cell r="CJ20"/>
          <cell r="CK20"/>
          <cell r="CL20"/>
          <cell r="CM20"/>
          <cell r="CN20"/>
          <cell r="CO20"/>
          <cell r="CP20"/>
          <cell r="CQ20"/>
          <cell r="CR20"/>
          <cell r="CS20"/>
          <cell r="CT20"/>
          <cell r="CU20"/>
          <cell r="CV20"/>
          <cell r="CW20"/>
          <cell r="CX20"/>
          <cell r="CY20"/>
          <cell r="CZ20"/>
          <cell r="DA20"/>
          <cell r="DB20"/>
          <cell r="DC20"/>
          <cell r="DD20"/>
          <cell r="DE20"/>
          <cell r="DF20"/>
          <cell r="DG20"/>
          <cell r="DH20"/>
          <cell r="DI20"/>
          <cell r="DJ20">
            <v>0</v>
          </cell>
          <cell r="DK20">
            <v>0</v>
          </cell>
          <cell r="DL20">
            <v>2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/>
          <cell r="DW20"/>
          <cell r="DX20"/>
          <cell r="DY20"/>
          <cell r="DZ20"/>
          <cell r="EA20" t="str">
            <v>Higher Studies</v>
          </cell>
          <cell r="EB20" t="str">
            <v>Higher Studies</v>
          </cell>
          <cell r="EC20"/>
          <cell r="ED20" t="str">
            <v>CAT-3</v>
          </cell>
          <cell r="EE20"/>
          <cell r="EF20"/>
          <cell r="EG20"/>
          <cell r="EH20"/>
          <cell r="EI20"/>
          <cell r="EJ20"/>
          <cell r="EK20"/>
          <cell r="EL20"/>
          <cell r="EM20"/>
          <cell r="EN20">
            <v>5</v>
          </cell>
          <cell r="EO20">
            <v>0</v>
          </cell>
          <cell r="EP20">
            <v>5</v>
          </cell>
          <cell r="EQ20">
            <v>10</v>
          </cell>
          <cell r="ER20">
            <v>66.666666666666657</v>
          </cell>
          <cell r="ES20" t="str">
            <v>Yes</v>
          </cell>
          <cell r="ET20" t="str">
            <v>https://drive.google.com/open?id=1sIctnTNPJlE_1f2D9wF6wqQRrWCz8wCF</v>
          </cell>
          <cell r="EU20" t="str">
            <v>NA</v>
          </cell>
          <cell r="EV20" t="str">
            <v>No</v>
          </cell>
          <cell r="EW20"/>
          <cell r="EX20" t="str">
            <v>mumbai</v>
          </cell>
          <cell r="EY20" t="str">
            <v>AB</v>
          </cell>
          <cell r="EZ20"/>
          <cell r="FA20" t="str">
            <v>19-CIVILA13-23</v>
          </cell>
          <cell r="FB20" t="str">
            <v>CIVIL-A</v>
          </cell>
          <cell r="FC20">
            <v>13</v>
          </cell>
        </row>
        <row r="21">
          <cell r="C21" t="str">
            <v>19-CIVILA14-23</v>
          </cell>
          <cell r="D21">
            <v>91</v>
          </cell>
          <cell r="E21" t="str">
            <v>DHUMAL GANDHAR VILAS VAISHALI</v>
          </cell>
          <cell r="F21" t="str">
            <v>19-CIVILA14-23</v>
          </cell>
          <cell r="G21" t="str">
            <v>Male</v>
          </cell>
          <cell r="H21">
            <v>37107</v>
          </cell>
          <cell r="I21">
            <v>8482851714</v>
          </cell>
          <cell r="J21"/>
          <cell r="K21" t="str">
            <v>gandhardhumal@gmail.com</v>
          </cell>
          <cell r="L21" t="str">
            <v>1032190025@tcetmumbai.in</v>
          </cell>
          <cell r="M21" t="str">
            <v>A-6, SAI VIHAR SOCIETY,,TONDALIKAR NAGAR, ,MURBAD,NEAR NEW ENGLISH SCHOOL,MURBAD,421401</v>
          </cell>
          <cell r="N21" t="str">
            <v>Service</v>
          </cell>
          <cell r="O21" t="str">
            <v>5 Lacs to  10Lacs</v>
          </cell>
          <cell r="P21" t="str">
            <v>Normal</v>
          </cell>
          <cell r="Q21" t="str">
            <v>Open</v>
          </cell>
          <cell r="R21">
            <v>2019</v>
          </cell>
          <cell r="S21" t="str">
            <v>FE</v>
          </cell>
          <cell r="T21" t="str">
            <v>MHT-CET 2019</v>
          </cell>
          <cell r="U21" t="str">
            <v>MHT-CET</v>
          </cell>
          <cell r="V21">
            <v>200</v>
          </cell>
          <cell r="W21">
            <v>90.100519300000002</v>
          </cell>
          <cell r="X21" t="str">
            <v>GOPENS</v>
          </cell>
          <cell r="Y21">
            <v>477</v>
          </cell>
          <cell r="Z21">
            <v>500</v>
          </cell>
          <cell r="AA21">
            <v>95.4</v>
          </cell>
          <cell r="AB21">
            <v>2017</v>
          </cell>
          <cell r="AC21" t="str">
            <v>MAHARASHTRA STATE BOARD OF SECONDARY AND HIGHER SECONDARY EDUCATION</v>
          </cell>
          <cell r="AD21" t="str">
            <v>S.P.H. HIGH SCHOOL BORDI</v>
          </cell>
          <cell r="AE21">
            <v>487</v>
          </cell>
          <cell r="AF21">
            <v>650</v>
          </cell>
          <cell r="AG21">
            <v>74.92</v>
          </cell>
          <cell r="AH21">
            <v>2019</v>
          </cell>
          <cell r="AI21" t="str">
            <v>MAHARASHTRA STATE BOARD OF SECONDARY AND HIGHER SECONDARY EDUCATION</v>
          </cell>
          <cell r="AJ21" t="str">
            <v>NEW ENGLISH SCHOOL MURBAD</v>
          </cell>
          <cell r="AK21">
            <v>227</v>
          </cell>
          <cell r="AL21">
            <v>23</v>
          </cell>
          <cell r="AM21">
            <v>9.8695652173913047</v>
          </cell>
          <cell r="AN21">
            <v>78.994311717861208</v>
          </cell>
          <cell r="AO21">
            <v>249</v>
          </cell>
          <cell r="AP21">
            <v>25</v>
          </cell>
          <cell r="AQ21">
            <v>9.9600000000000009</v>
          </cell>
          <cell r="AR21">
            <v>81</v>
          </cell>
          <cell r="AS21">
            <v>476</v>
          </cell>
          <cell r="AT21">
            <v>48</v>
          </cell>
          <cell r="AU21">
            <v>9.9166666666666661</v>
          </cell>
          <cell r="AV21">
            <v>242</v>
          </cell>
          <cell r="AW21">
            <v>25</v>
          </cell>
          <cell r="AX21">
            <v>9.68</v>
          </cell>
          <cell r="AY21">
            <v>99.54</v>
          </cell>
          <cell r="AZ21">
            <v>277</v>
          </cell>
          <cell r="BA21">
            <v>29</v>
          </cell>
          <cell r="BB21">
            <v>9.5517241379310338</v>
          </cell>
          <cell r="BC21">
            <v>91</v>
          </cell>
          <cell r="BD21">
            <v>519</v>
          </cell>
          <cell r="BE21">
            <v>54</v>
          </cell>
          <cell r="BF21">
            <v>9.6111111111111107</v>
          </cell>
          <cell r="BG21">
            <v>224</v>
          </cell>
          <cell r="BH21">
            <v>24</v>
          </cell>
          <cell r="BI21">
            <v>9.3333333333333339</v>
          </cell>
          <cell r="BJ21">
            <v>87</v>
          </cell>
          <cell r="BK21">
            <v>257</v>
          </cell>
          <cell r="BL21">
            <v>29</v>
          </cell>
          <cell r="BM21">
            <v>8.862068965517242</v>
          </cell>
          <cell r="BN21">
            <v>89.633577929465304</v>
          </cell>
          <cell r="BO21">
            <v>481</v>
          </cell>
          <cell r="BP21">
            <v>53</v>
          </cell>
          <cell r="BQ21">
            <v>9.0754716981132084</v>
          </cell>
          <cell r="BR21">
            <v>229</v>
          </cell>
          <cell r="BS21">
            <v>24</v>
          </cell>
          <cell r="BT21">
            <v>9.5416666666666661</v>
          </cell>
          <cell r="BU21">
            <v>87.861314941221096</v>
          </cell>
          <cell r="BV21">
            <v>229</v>
          </cell>
          <cell r="BW21">
            <v>24</v>
          </cell>
          <cell r="BX21">
            <v>9.5416666666666661</v>
          </cell>
          <cell r="BY21">
            <v>254</v>
          </cell>
          <cell r="BZ21">
            <v>26</v>
          </cell>
          <cell r="CA21">
            <v>9.7692307692307701</v>
          </cell>
          <cell r="CB21">
            <v>1959</v>
          </cell>
          <cell r="CC21">
            <v>205</v>
          </cell>
          <cell r="CD21">
            <v>9.5560975609756103</v>
          </cell>
          <cell r="CE21">
            <v>88</v>
          </cell>
          <cell r="CF21"/>
          <cell r="CG21"/>
          <cell r="CH21"/>
          <cell r="CI21"/>
          <cell r="CJ21"/>
          <cell r="CK21"/>
          <cell r="CL21"/>
          <cell r="CM21"/>
          <cell r="CN21"/>
          <cell r="CO21"/>
          <cell r="CP21"/>
          <cell r="CQ21"/>
          <cell r="CR21"/>
          <cell r="CS21"/>
          <cell r="CT21"/>
          <cell r="CU21"/>
          <cell r="CV21"/>
          <cell r="CW21"/>
          <cell r="CX21"/>
          <cell r="CY21"/>
          <cell r="CZ21"/>
          <cell r="DA21"/>
          <cell r="DB21"/>
          <cell r="DC21"/>
          <cell r="DD21"/>
          <cell r="DE21"/>
          <cell r="DF21"/>
          <cell r="DG21"/>
          <cell r="DH21"/>
          <cell r="DI21"/>
          <cell r="DJ21">
            <v>0</v>
          </cell>
          <cell r="DK21">
            <v>0</v>
          </cell>
          <cell r="DL21">
            <v>2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/>
          <cell r="DW21"/>
          <cell r="DX21"/>
          <cell r="DY21"/>
          <cell r="DZ21"/>
          <cell r="EA21" t="str">
            <v>Higher Studies</v>
          </cell>
          <cell r="EB21" t="str">
            <v>Higher Studies</v>
          </cell>
          <cell r="EC21"/>
          <cell r="ED21" t="str">
            <v>CAT-3</v>
          </cell>
          <cell r="EE21"/>
          <cell r="EF21"/>
          <cell r="EG21"/>
          <cell r="EH21"/>
          <cell r="EI21"/>
          <cell r="EJ21"/>
          <cell r="EK21"/>
          <cell r="EL21"/>
          <cell r="EM21"/>
          <cell r="EN21">
            <v>5</v>
          </cell>
          <cell r="EO21">
            <v>0</v>
          </cell>
          <cell r="EP21">
            <v>5</v>
          </cell>
          <cell r="EQ21">
            <v>10</v>
          </cell>
          <cell r="ER21">
            <v>66.666666666666657</v>
          </cell>
          <cell r="ES21" t="str">
            <v>Yes</v>
          </cell>
          <cell r="ET21" t="str">
            <v>https://drive.google.com/open?id=1ig-W3ccwcwI7Y1lKYWU_2tRuqJZ6Xdnz</v>
          </cell>
          <cell r="EU21" t="str">
            <v>NA</v>
          </cell>
          <cell r="EV21" t="str">
            <v>No</v>
          </cell>
          <cell r="EW21"/>
          <cell r="EX21" t="str">
            <v>THANE</v>
          </cell>
          <cell r="EY21" t="str">
            <v>AB</v>
          </cell>
          <cell r="EZ21"/>
          <cell r="FA21" t="str">
            <v>19-CIVILA14-23</v>
          </cell>
          <cell r="FB21" t="str">
            <v>CIVIL-A</v>
          </cell>
          <cell r="FC21">
            <v>91</v>
          </cell>
        </row>
        <row r="22">
          <cell r="C22" t="str">
            <v>19-CIVILA15-23</v>
          </cell>
          <cell r="D22">
            <v>182</v>
          </cell>
          <cell r="E22" t="str">
            <v>DUBEY LAVKUSH PARAS NATH MADHURI</v>
          </cell>
          <cell r="F22" t="str">
            <v>19-CIVILA15-23</v>
          </cell>
          <cell r="G22" t="str">
            <v>Male</v>
          </cell>
          <cell r="H22">
            <v>37262</v>
          </cell>
          <cell r="I22">
            <v>7007484737</v>
          </cell>
          <cell r="J22"/>
          <cell r="K22" t="str">
            <v>lavrock12345@gmail.com</v>
          </cell>
          <cell r="L22" t="str">
            <v>1032190026@tcetmumbai.in</v>
          </cell>
          <cell r="M22" t="str">
            <v>36,Brindavan chawl,KANDIVALI,Shivaji maidan,Mumbai,400101</v>
          </cell>
          <cell r="N22" t="str">
            <v>Any other</v>
          </cell>
          <cell r="O22" t="str">
            <v>Below  5 Lacs</v>
          </cell>
          <cell r="P22" t="str">
            <v>Normal</v>
          </cell>
          <cell r="Q22" t="str">
            <v>Open</v>
          </cell>
          <cell r="R22">
            <v>2019</v>
          </cell>
          <cell r="S22" t="str">
            <v>FE</v>
          </cell>
          <cell r="T22" t="str">
            <v>MHT-CET 2019</v>
          </cell>
          <cell r="U22" t="str">
            <v>MHT-CET</v>
          </cell>
          <cell r="V22">
            <v>200</v>
          </cell>
          <cell r="W22">
            <v>53.630063100000001</v>
          </cell>
          <cell r="X22" t="str">
            <v>MI</v>
          </cell>
          <cell r="Y22" t="str">
            <v>A1</v>
          </cell>
          <cell r="Z22">
            <v>9.8000000000000007</v>
          </cell>
          <cell r="AA22">
            <v>91.4</v>
          </cell>
          <cell r="AB22">
            <v>2017</v>
          </cell>
          <cell r="AC22" t="str">
            <v>CENTRAL BOARD OF SECONDARY EDUCATION</v>
          </cell>
          <cell r="AD22" t="str">
            <v>AATREYA ACADEMY</v>
          </cell>
          <cell r="AE22">
            <v>397</v>
          </cell>
          <cell r="AF22">
            <v>650</v>
          </cell>
          <cell r="AG22">
            <v>61.08</v>
          </cell>
          <cell r="AH22">
            <v>2019</v>
          </cell>
          <cell r="AI22" t="str">
            <v>MAHARASHTRA STATE BOARD OF SECONDARY AND HIGHER SECONDARY EDUCATION</v>
          </cell>
          <cell r="AJ22" t="str">
            <v>PATKAR COLLEGE</v>
          </cell>
          <cell r="AK22">
            <v>220</v>
          </cell>
          <cell r="AL22">
            <v>23</v>
          </cell>
          <cell r="AM22">
            <v>9.5652173913043477</v>
          </cell>
          <cell r="AN22">
            <v>83.896473265073951</v>
          </cell>
          <cell r="AO22">
            <v>220</v>
          </cell>
          <cell r="AP22">
            <v>25</v>
          </cell>
          <cell r="AQ22">
            <v>8.8000000000000007</v>
          </cell>
          <cell r="AR22">
            <v>75</v>
          </cell>
          <cell r="AS22">
            <v>440</v>
          </cell>
          <cell r="AT22">
            <v>48</v>
          </cell>
          <cell r="AU22">
            <v>9.1666666666666661</v>
          </cell>
          <cell r="AV22">
            <v>241</v>
          </cell>
          <cell r="AW22">
            <v>25</v>
          </cell>
          <cell r="AX22">
            <v>9.64</v>
          </cell>
          <cell r="AY22">
            <v>82.49</v>
          </cell>
          <cell r="AZ22">
            <v>269</v>
          </cell>
          <cell r="BA22">
            <v>29</v>
          </cell>
          <cell r="BB22">
            <v>9.2758620689655178</v>
          </cell>
          <cell r="BC22">
            <v>92</v>
          </cell>
          <cell r="BD22">
            <v>510</v>
          </cell>
          <cell r="BE22">
            <v>54</v>
          </cell>
          <cell r="BF22">
            <v>9.4444444444444446</v>
          </cell>
          <cell r="BG22">
            <v>220</v>
          </cell>
          <cell r="BH22">
            <v>24</v>
          </cell>
          <cell r="BI22">
            <v>9.1666666666666661</v>
          </cell>
          <cell r="BJ22">
            <v>82</v>
          </cell>
          <cell r="BK22">
            <v>261</v>
          </cell>
          <cell r="BL22">
            <v>29</v>
          </cell>
          <cell r="BM22">
            <v>9</v>
          </cell>
          <cell r="BN22">
            <v>85.09661831626849</v>
          </cell>
          <cell r="BO22">
            <v>481</v>
          </cell>
          <cell r="BP22">
            <v>53</v>
          </cell>
          <cell r="BQ22">
            <v>9.0754716981132084</v>
          </cell>
          <cell r="BR22">
            <v>205</v>
          </cell>
          <cell r="BS22">
            <v>24</v>
          </cell>
          <cell r="BT22">
            <v>8.5416666666666661</v>
          </cell>
          <cell r="BU22">
            <v>83.413848596890418</v>
          </cell>
          <cell r="BV22">
            <v>205</v>
          </cell>
          <cell r="BW22">
            <v>24</v>
          </cell>
          <cell r="BX22">
            <v>8.5416666666666661</v>
          </cell>
          <cell r="BY22">
            <v>254</v>
          </cell>
          <cell r="BZ22">
            <v>26</v>
          </cell>
          <cell r="CA22">
            <v>9.7692307692307701</v>
          </cell>
          <cell r="CB22">
            <v>1890</v>
          </cell>
          <cell r="CC22">
            <v>205</v>
          </cell>
          <cell r="CD22">
            <v>9.2195121951219505</v>
          </cell>
          <cell r="CE22">
            <v>84</v>
          </cell>
          <cell r="CF22"/>
          <cell r="CG22"/>
          <cell r="CH22"/>
          <cell r="CI22"/>
          <cell r="CJ22"/>
          <cell r="CK22"/>
          <cell r="CL22"/>
          <cell r="CM22"/>
          <cell r="CN22"/>
          <cell r="CO22"/>
          <cell r="CP22"/>
          <cell r="CQ22"/>
          <cell r="CR22">
            <v>4</v>
          </cell>
          <cell r="CS22">
            <v>20</v>
          </cell>
          <cell r="CT22">
            <v>17</v>
          </cell>
          <cell r="CU22">
            <v>4</v>
          </cell>
          <cell r="CV22">
            <v>12</v>
          </cell>
          <cell r="CW22">
            <v>25</v>
          </cell>
          <cell r="CX22">
            <v>119</v>
          </cell>
          <cell r="CY22">
            <v>39.666666666666664</v>
          </cell>
          <cell r="CZ22">
            <v>17.682020802377416</v>
          </cell>
          <cell r="DA22">
            <v>3</v>
          </cell>
          <cell r="DB22">
            <v>7</v>
          </cell>
          <cell r="DC22">
            <v>30</v>
          </cell>
          <cell r="DD22">
            <v>6</v>
          </cell>
          <cell r="DE22">
            <v>16</v>
          </cell>
          <cell r="DF22">
            <v>28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1</v>
          </cell>
          <cell r="DL22">
            <v>1</v>
          </cell>
          <cell r="DM22">
            <v>50</v>
          </cell>
          <cell r="DN22">
            <v>80</v>
          </cell>
          <cell r="DO22" t="str">
            <v>100</v>
          </cell>
          <cell r="DP22">
            <v>80</v>
          </cell>
          <cell r="DQ22" t="str">
            <v>100</v>
          </cell>
          <cell r="DR22">
            <v>80</v>
          </cell>
          <cell r="DS22">
            <v>100</v>
          </cell>
          <cell r="DT22">
            <v>33</v>
          </cell>
          <cell r="DU22">
            <v>36</v>
          </cell>
          <cell r="DV22" t="str">
            <v>JMC Project</v>
          </cell>
          <cell r="DW22"/>
          <cell r="DX22"/>
          <cell r="DY22" t="str">
            <v>Placed</v>
          </cell>
          <cell r="DZ22">
            <v>4.5</v>
          </cell>
          <cell r="EA22" t="str">
            <v>Placement</v>
          </cell>
          <cell r="EB22" t="str">
            <v>Placement</v>
          </cell>
          <cell r="EC22"/>
          <cell r="ED22" t="str">
            <v>CAT-3</v>
          </cell>
          <cell r="EE22"/>
          <cell r="EF22"/>
          <cell r="EG22"/>
          <cell r="EH22"/>
          <cell r="EI22"/>
          <cell r="EJ22"/>
          <cell r="EK22"/>
          <cell r="EL22"/>
          <cell r="EM22"/>
          <cell r="EN22">
            <v>5</v>
          </cell>
          <cell r="EO22">
            <v>1</v>
          </cell>
          <cell r="EP22">
            <v>5</v>
          </cell>
          <cell r="EQ22">
            <v>11</v>
          </cell>
          <cell r="ER22">
            <v>73.333333333333329</v>
          </cell>
          <cell r="ES22" t="str">
            <v>Yes</v>
          </cell>
          <cell r="ET22" t="str">
            <v>https://drive.google.com/open?id=1GdtCbv6TvHZ8Ae0yaEKyZNqN-uUZsKij</v>
          </cell>
          <cell r="EU22" t="str">
            <v>IT + Core Companies</v>
          </cell>
          <cell r="EV22" t="str">
            <v>Yes</v>
          </cell>
          <cell r="EW22"/>
          <cell r="EX22" t="str">
            <v>Pratapgarh</v>
          </cell>
          <cell r="EY22" t="str">
            <v>AB</v>
          </cell>
          <cell r="EZ22" t="str">
            <v>Batch 4</v>
          </cell>
          <cell r="FA22" t="str">
            <v>19-CIVILA15-23</v>
          </cell>
          <cell r="FB22" t="str">
            <v>CIVIL-A</v>
          </cell>
          <cell r="FC22">
            <v>182</v>
          </cell>
        </row>
        <row r="23">
          <cell r="C23" t="str">
            <v>19-CIVILA16-23</v>
          </cell>
          <cell r="D23">
            <v>16</v>
          </cell>
          <cell r="E23" t="str">
            <v>GADAKH SHUBHAM RAOSAHEB SHEELA</v>
          </cell>
          <cell r="F23" t="str">
            <v>19-CIVILA16-23</v>
          </cell>
          <cell r="G23" t="str">
            <v>Male</v>
          </cell>
          <cell r="H23">
            <v>37170</v>
          </cell>
          <cell r="I23">
            <v>9820426888</v>
          </cell>
          <cell r="J23"/>
          <cell r="K23" t="str">
            <v>shubhamgadakh7888@gmail.com</v>
          </cell>
          <cell r="L23" t="str">
            <v>1032190027@tcetmumbai.in</v>
          </cell>
          <cell r="M23" t="str">
            <v>ROOM.NO.1, BABLYA COMPOUND,AKURLI ROAD,DAMU NAGAR, KANDIVALI-EAST,282 LAST BUS STOP,MUMBAI,400101</v>
          </cell>
          <cell r="N23" t="str">
            <v>Family Business</v>
          </cell>
          <cell r="O23" t="str">
            <v>5 Lacs to  10Lacs</v>
          </cell>
          <cell r="P23" t="str">
            <v>Normal</v>
          </cell>
          <cell r="Q23" t="str">
            <v>Open</v>
          </cell>
          <cell r="R23">
            <v>2019</v>
          </cell>
          <cell r="S23" t="str">
            <v>FE</v>
          </cell>
          <cell r="T23" t="str">
            <v>MHT-CET 2019</v>
          </cell>
          <cell r="U23" t="str">
            <v>MHT-CET</v>
          </cell>
          <cell r="V23">
            <v>200</v>
          </cell>
          <cell r="W23">
            <v>24.601869900000001</v>
          </cell>
          <cell r="X23" t="str">
            <v>IL</v>
          </cell>
          <cell r="Y23">
            <v>391</v>
          </cell>
          <cell r="Z23">
            <v>500</v>
          </cell>
          <cell r="AA23">
            <v>78.2</v>
          </cell>
          <cell r="AB23">
            <v>2017</v>
          </cell>
          <cell r="AC23" t="str">
            <v>MAHARASHTRA STATE BOARD OF SECONDARY AND HIGHER SECONDARY EDUCATION</v>
          </cell>
          <cell r="AD23" t="str">
            <v>ST. LAWRENCE HIGH SCHOOL</v>
          </cell>
          <cell r="AE23">
            <v>393</v>
          </cell>
          <cell r="AF23">
            <v>650</v>
          </cell>
          <cell r="AG23">
            <v>60.46</v>
          </cell>
          <cell r="AH23">
            <v>2019</v>
          </cell>
          <cell r="AI23" t="str">
            <v>MAHARASHTRA STATE BOARD OF SECONDARY AND HIGHER SECONDARY EDUCATION</v>
          </cell>
          <cell r="AJ23" t="str">
            <v>THAKUR COLLEGE OF SCIENCE AND COMMERCE</v>
          </cell>
          <cell r="AK23">
            <v>189</v>
          </cell>
          <cell r="AL23">
            <v>23</v>
          </cell>
          <cell r="AM23">
            <v>8.2173913043478262</v>
          </cell>
          <cell r="AN23">
            <v>88.748577929465299</v>
          </cell>
          <cell r="AO23">
            <v>214</v>
          </cell>
          <cell r="AP23">
            <v>25</v>
          </cell>
          <cell r="AQ23">
            <v>8.56</v>
          </cell>
          <cell r="AR23">
            <v>79</v>
          </cell>
          <cell r="AS23">
            <v>403</v>
          </cell>
          <cell r="AT23">
            <v>48</v>
          </cell>
          <cell r="AU23">
            <v>8.3958333333333339</v>
          </cell>
          <cell r="AV23">
            <v>213</v>
          </cell>
          <cell r="AW23">
            <v>25</v>
          </cell>
          <cell r="AX23">
            <v>8.52</v>
          </cell>
          <cell r="AY23">
            <v>91.24</v>
          </cell>
          <cell r="AZ23">
            <v>252</v>
          </cell>
          <cell r="BA23">
            <v>29</v>
          </cell>
          <cell r="BB23">
            <v>8.6896551724137936</v>
          </cell>
          <cell r="BC23">
            <v>93</v>
          </cell>
          <cell r="BD23">
            <v>465</v>
          </cell>
          <cell r="BE23">
            <v>54</v>
          </cell>
          <cell r="BF23">
            <v>8.6111111111111107</v>
          </cell>
          <cell r="BG23">
            <v>203</v>
          </cell>
          <cell r="BH23">
            <v>24</v>
          </cell>
          <cell r="BI23">
            <v>8.4583333333333339</v>
          </cell>
          <cell r="BJ23">
            <v>87</v>
          </cell>
          <cell r="BK23">
            <v>223</v>
          </cell>
          <cell r="BL23">
            <v>29</v>
          </cell>
          <cell r="BM23">
            <v>7.6896551724137927</v>
          </cell>
          <cell r="BN23">
            <v>89.497144482366323</v>
          </cell>
          <cell r="BO23">
            <v>426</v>
          </cell>
          <cell r="BP23">
            <v>53</v>
          </cell>
          <cell r="BQ23">
            <v>8.0377358490566042</v>
          </cell>
          <cell r="BR23">
            <v>181</v>
          </cell>
          <cell r="BS23">
            <v>24</v>
          </cell>
          <cell r="BT23">
            <v>7.541666666666667</v>
          </cell>
          <cell r="BU23">
            <v>88.080953735305272</v>
          </cell>
          <cell r="BV23">
            <v>181</v>
          </cell>
          <cell r="BW23">
            <v>24</v>
          </cell>
          <cell r="BX23">
            <v>7.541666666666667</v>
          </cell>
          <cell r="BY23">
            <v>245</v>
          </cell>
          <cell r="BZ23">
            <v>26</v>
          </cell>
          <cell r="CA23">
            <v>9.4230769230769234</v>
          </cell>
          <cell r="CB23">
            <v>1720</v>
          </cell>
          <cell r="CC23">
            <v>205</v>
          </cell>
          <cell r="CD23">
            <v>8.3902439024390247</v>
          </cell>
          <cell r="CE23">
            <v>88</v>
          </cell>
          <cell r="CF23"/>
          <cell r="CG23"/>
          <cell r="CH23"/>
          <cell r="CI23"/>
          <cell r="CJ23"/>
          <cell r="CK23"/>
          <cell r="CL23"/>
          <cell r="CM23"/>
          <cell r="CN23">
            <v>16</v>
          </cell>
          <cell r="CO23">
            <v>60</v>
          </cell>
          <cell r="CP23">
            <v>22</v>
          </cell>
          <cell r="CQ23">
            <v>50</v>
          </cell>
          <cell r="CR23">
            <v>14</v>
          </cell>
          <cell r="CS23">
            <v>10</v>
          </cell>
          <cell r="CT23">
            <v>59</v>
          </cell>
          <cell r="CU23">
            <v>4</v>
          </cell>
          <cell r="CV23">
            <v>12</v>
          </cell>
          <cell r="CW23">
            <v>25</v>
          </cell>
          <cell r="CX23">
            <v>252</v>
          </cell>
          <cell r="CY23">
            <v>42</v>
          </cell>
          <cell r="CZ23">
            <v>37.444279346210998</v>
          </cell>
          <cell r="DA23">
            <v>6</v>
          </cell>
          <cell r="DB23">
            <v>4</v>
          </cell>
          <cell r="DC23">
            <v>60</v>
          </cell>
          <cell r="DD23">
            <v>2</v>
          </cell>
          <cell r="DE23">
            <v>20</v>
          </cell>
          <cell r="DF23">
            <v>10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2</v>
          </cell>
          <cell r="DM23">
            <v>0</v>
          </cell>
          <cell r="DN23">
            <v>0</v>
          </cell>
          <cell r="DO23" t="str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13</v>
          </cell>
          <cell r="DU23">
            <v>22</v>
          </cell>
          <cell r="DV23"/>
          <cell r="DW23"/>
          <cell r="DX23" t="str">
            <v>Absent for Unplaced Meeting</v>
          </cell>
          <cell r="DY23"/>
          <cell r="DZ23"/>
          <cell r="EA23" t="str">
            <v>Placement</v>
          </cell>
          <cell r="EB23" t="str">
            <v>Higher Studies</v>
          </cell>
          <cell r="EC23"/>
          <cell r="ED23" t="str">
            <v>CAT-3</v>
          </cell>
          <cell r="EE23"/>
          <cell r="EF23"/>
          <cell r="EG23"/>
          <cell r="EH23"/>
          <cell r="EI23"/>
          <cell r="EJ23"/>
          <cell r="EK23"/>
          <cell r="EL23"/>
          <cell r="EM23"/>
          <cell r="EN23">
            <v>5</v>
          </cell>
          <cell r="EO23">
            <v>1</v>
          </cell>
          <cell r="EP23">
            <v>5</v>
          </cell>
          <cell r="EQ23">
            <v>11</v>
          </cell>
          <cell r="ER23">
            <v>73.333333333333329</v>
          </cell>
          <cell r="ES23" t="str">
            <v>Yes</v>
          </cell>
          <cell r="ET23" t="str">
            <v>https://drive.google.com/open?id=1cv8ioyTr29Kovc1VsZiABRqlXQWum1Xh</v>
          </cell>
          <cell r="EU23" t="str">
            <v>Core Companies</v>
          </cell>
          <cell r="EV23" t="str">
            <v>Yes</v>
          </cell>
          <cell r="EW23" t="str">
            <v>pay_HyV0KuOGBhJQ6g</v>
          </cell>
          <cell r="EX23" t="str">
            <v>KOPARGAON</v>
          </cell>
          <cell r="EY23" t="str">
            <v>Present</v>
          </cell>
          <cell r="EZ23" t="str">
            <v>Batch 4</v>
          </cell>
          <cell r="FA23" t="str">
            <v>19-CIVILA16-23</v>
          </cell>
          <cell r="FB23" t="str">
            <v>CIVIL-A</v>
          </cell>
          <cell r="FC23">
            <v>16</v>
          </cell>
        </row>
        <row r="24">
          <cell r="C24" t="str">
            <v>19-CIVILA17-23</v>
          </cell>
          <cell r="D24">
            <v>17</v>
          </cell>
          <cell r="E24" t="str">
            <v>GHADIGAONKAR SHAMSUNDAR ARUN ANJANI</v>
          </cell>
          <cell r="F24" t="str">
            <v>19-CIVILA17-23</v>
          </cell>
          <cell r="G24" t="str">
            <v>Male</v>
          </cell>
          <cell r="H24">
            <v>36832</v>
          </cell>
          <cell r="I24">
            <v>8104372183</v>
          </cell>
          <cell r="J24"/>
          <cell r="K24" t="str">
            <v>shamsundarg7@gmail.com</v>
          </cell>
          <cell r="L24" t="str">
            <v>1032190028@tcetmumbai.in</v>
          </cell>
          <cell r="M24" t="str">
            <v>Room no. 303 Adinath apartment,Vinayak nagar,Nallasopara east,401209</v>
          </cell>
          <cell r="N24" t="str">
            <v>Service</v>
          </cell>
          <cell r="O24" t="str">
            <v>Below  5 Lacs</v>
          </cell>
          <cell r="P24" t="str">
            <v>Normal</v>
          </cell>
          <cell r="Q24" t="str">
            <v>Open</v>
          </cell>
          <cell r="R24">
            <v>2019</v>
          </cell>
          <cell r="S24" t="str">
            <v>FE</v>
          </cell>
          <cell r="T24" t="str">
            <v>MHT-CET 2019</v>
          </cell>
          <cell r="U24" t="str">
            <v>MHT-CET</v>
          </cell>
          <cell r="V24">
            <v>200</v>
          </cell>
          <cell r="W24">
            <v>84.1884953</v>
          </cell>
          <cell r="X24" t="str">
            <v>MI-MH</v>
          </cell>
          <cell r="Y24">
            <v>438</v>
          </cell>
          <cell r="Z24">
            <v>500</v>
          </cell>
          <cell r="AA24">
            <v>87.6</v>
          </cell>
          <cell r="AB24">
            <v>2017</v>
          </cell>
          <cell r="AC24" t="str">
            <v>MAHARASHTRA STATE BOARD OF SECONDARY AND HIGHER SECONDARY EDUCATION</v>
          </cell>
          <cell r="AD24" t="str">
            <v>MADHYAMIK VIDYALAYA NATAL</v>
          </cell>
          <cell r="AE24">
            <v>375</v>
          </cell>
          <cell r="AF24">
            <v>650</v>
          </cell>
          <cell r="AG24">
            <v>57.69</v>
          </cell>
          <cell r="AH24">
            <v>2019</v>
          </cell>
          <cell r="AI24" t="str">
            <v>MAHARASHTRA STATE BOARD OF SECONDARY AND HIGHER SECONDARY EDUCATION</v>
          </cell>
          <cell r="AJ24" t="str">
            <v>LATE PR PATIL UTKARSHA MADHYAMIK VIDYALAYA AND JR COLLEGE</v>
          </cell>
          <cell r="AK24">
            <v>150</v>
          </cell>
          <cell r="AL24">
            <v>23</v>
          </cell>
          <cell r="AM24">
            <v>6.5217391304347823</v>
          </cell>
          <cell r="AN24">
            <v>75</v>
          </cell>
          <cell r="AO24">
            <v>191</v>
          </cell>
          <cell r="AP24">
            <v>25</v>
          </cell>
          <cell r="AQ24">
            <v>7.64</v>
          </cell>
          <cell r="AR24">
            <v>77</v>
          </cell>
          <cell r="AS24">
            <v>341</v>
          </cell>
          <cell r="AT24">
            <v>48</v>
          </cell>
          <cell r="AU24">
            <v>7.104166666666667</v>
          </cell>
          <cell r="AV24">
            <v>210</v>
          </cell>
          <cell r="AW24">
            <v>25</v>
          </cell>
          <cell r="AX24">
            <v>8.4</v>
          </cell>
          <cell r="AY24">
            <v>97.24</v>
          </cell>
          <cell r="AZ24">
            <v>257</v>
          </cell>
          <cell r="BA24">
            <v>29</v>
          </cell>
          <cell r="BB24">
            <v>8.862068965517242</v>
          </cell>
          <cell r="BC24">
            <v>94</v>
          </cell>
          <cell r="BD24">
            <v>467</v>
          </cell>
          <cell r="BE24">
            <v>54</v>
          </cell>
          <cell r="BF24">
            <v>8.6481481481481488</v>
          </cell>
          <cell r="BG24">
            <v>205</v>
          </cell>
          <cell r="BH24">
            <v>24</v>
          </cell>
          <cell r="BI24">
            <v>8.5416666666666661</v>
          </cell>
          <cell r="BJ24">
            <v>86</v>
          </cell>
          <cell r="BK24">
            <v>218.07999999999998</v>
          </cell>
          <cell r="BL24">
            <v>29</v>
          </cell>
          <cell r="BM24">
            <v>7.52</v>
          </cell>
          <cell r="BN24">
            <v>87.06</v>
          </cell>
          <cell r="BO24">
            <v>423.08</v>
          </cell>
          <cell r="BP24">
            <v>53</v>
          </cell>
          <cell r="BQ24">
            <v>7.9826415094339618</v>
          </cell>
          <cell r="BR24">
            <v>182</v>
          </cell>
          <cell r="BS24">
            <v>24</v>
          </cell>
          <cell r="BT24">
            <v>7.583333333333333</v>
          </cell>
          <cell r="BU24">
            <v>86.05</v>
          </cell>
          <cell r="BV24">
            <v>182</v>
          </cell>
          <cell r="BW24">
            <v>24</v>
          </cell>
          <cell r="BX24">
            <v>7.583333333333333</v>
          </cell>
          <cell r="BY24">
            <v>212</v>
          </cell>
          <cell r="BZ24">
            <v>26</v>
          </cell>
          <cell r="CA24">
            <v>8.1538461538461533</v>
          </cell>
          <cell r="CB24">
            <v>1625.08</v>
          </cell>
          <cell r="CC24">
            <v>205</v>
          </cell>
          <cell r="CD24">
            <v>7.9272195121951219</v>
          </cell>
          <cell r="CE24">
            <v>86</v>
          </cell>
          <cell r="CF24"/>
          <cell r="CG24"/>
          <cell r="CH24"/>
          <cell r="CI24"/>
          <cell r="CJ24"/>
          <cell r="CK24"/>
          <cell r="CL24"/>
          <cell r="CM24"/>
          <cell r="CN24">
            <v>9</v>
          </cell>
          <cell r="CO24">
            <v>60</v>
          </cell>
          <cell r="CP24">
            <v>46</v>
          </cell>
          <cell r="CQ24">
            <v>50</v>
          </cell>
          <cell r="CR24">
            <v>23</v>
          </cell>
          <cell r="CS24">
            <v>1</v>
          </cell>
          <cell r="CT24">
            <v>96</v>
          </cell>
          <cell r="CU24">
            <v>10</v>
          </cell>
          <cell r="CV24">
            <v>6</v>
          </cell>
          <cell r="CW24">
            <v>63</v>
          </cell>
          <cell r="CX24">
            <v>1</v>
          </cell>
          <cell r="CY24">
            <v>1</v>
          </cell>
          <cell r="CZ24">
            <v>0.14858841010401189</v>
          </cell>
          <cell r="DA24">
            <v>1</v>
          </cell>
          <cell r="DB24">
            <v>9</v>
          </cell>
          <cell r="DC24">
            <v>10</v>
          </cell>
          <cell r="DD24">
            <v>17</v>
          </cell>
          <cell r="DE24">
            <v>5</v>
          </cell>
          <cell r="DF24">
            <v>78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2</v>
          </cell>
          <cell r="DM24">
            <v>0</v>
          </cell>
          <cell r="DN24">
            <v>0</v>
          </cell>
          <cell r="DO24" t="str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1</v>
          </cell>
          <cell r="DU24">
            <v>36</v>
          </cell>
          <cell r="DV24"/>
          <cell r="DW24"/>
          <cell r="DX24" t="str">
            <v>Consent Fill/Absent for Unplaced Meeting</v>
          </cell>
          <cell r="DY24"/>
          <cell r="DZ24"/>
          <cell r="EA24" t="str">
            <v>Placement</v>
          </cell>
          <cell r="EB24" t="str">
            <v>Placement</v>
          </cell>
          <cell r="EC24"/>
          <cell r="ED24" t="str">
            <v>CAT-3</v>
          </cell>
          <cell r="EE24"/>
          <cell r="EF24"/>
          <cell r="EG24"/>
          <cell r="EH24"/>
          <cell r="EI24"/>
          <cell r="EJ24"/>
          <cell r="EK24"/>
          <cell r="EL24"/>
          <cell r="EM24"/>
          <cell r="EN24">
            <v>4</v>
          </cell>
          <cell r="EO24">
            <v>1</v>
          </cell>
          <cell r="EP24">
            <v>5</v>
          </cell>
          <cell r="EQ24">
            <v>10</v>
          </cell>
          <cell r="ER24">
            <v>66.666666666666657</v>
          </cell>
          <cell r="ES24" t="str">
            <v>Yes</v>
          </cell>
          <cell r="ET24" t="str">
            <v>https://drive.google.com/open?id=16PLWfAkGdV2QssnlXhHeFl3EGWhk9Xo0</v>
          </cell>
          <cell r="EU24" t="str">
            <v>IT + Core Companies</v>
          </cell>
          <cell r="EV24" t="str">
            <v>Yes</v>
          </cell>
          <cell r="EW24">
            <v>126023379727</v>
          </cell>
          <cell r="EX24" t="str">
            <v>Shivajinagar</v>
          </cell>
          <cell r="EY24" t="str">
            <v>Present</v>
          </cell>
          <cell r="EZ24" t="str">
            <v>Batch 3</v>
          </cell>
          <cell r="FA24" t="str">
            <v>19-CIVILA17-23</v>
          </cell>
          <cell r="FB24" t="str">
            <v>CIVIL-A</v>
          </cell>
          <cell r="FC24">
            <v>17</v>
          </cell>
        </row>
        <row r="25">
          <cell r="C25" t="str">
            <v>19-CIVILA18-23</v>
          </cell>
          <cell r="D25">
            <v>18</v>
          </cell>
          <cell r="E25" t="str">
            <v>GHANATE SHUBHAM PARSHURAM ARUNA</v>
          </cell>
          <cell r="F25" t="str">
            <v>19-CIVILA18-23</v>
          </cell>
          <cell r="G25" t="str">
            <v>Male</v>
          </cell>
          <cell r="H25">
            <v>37129</v>
          </cell>
          <cell r="I25">
            <v>9870487995</v>
          </cell>
          <cell r="J25"/>
          <cell r="K25" t="str">
            <v>shubhamghanate331@gmail.com</v>
          </cell>
          <cell r="L25" t="str">
            <v>1032190029@tcetmumbai.in</v>
          </cell>
          <cell r="M25" t="str">
            <v>B-1214,Nisarg co society,Bwing,J.B.Wadia road,bhoiwada,best colony,,Gangavathi,Indian cancer society,Mumbai,400012</v>
          </cell>
          <cell r="N25" t="str">
            <v>Service</v>
          </cell>
          <cell r="O25" t="str">
            <v>Below  5 Lacs</v>
          </cell>
          <cell r="P25" t="str">
            <v>Normal</v>
          </cell>
          <cell r="Q25" t="str">
            <v>Open</v>
          </cell>
          <cell r="R25">
            <v>2019</v>
          </cell>
          <cell r="S25" t="str">
            <v>FE</v>
          </cell>
          <cell r="T25" t="str">
            <v>MHT-CET 2019</v>
          </cell>
          <cell r="U25" t="str">
            <v>MHT-CET</v>
          </cell>
          <cell r="V25">
            <v>200</v>
          </cell>
          <cell r="W25">
            <v>83.229299999999995</v>
          </cell>
          <cell r="X25" t="str">
            <v>GOPENS</v>
          </cell>
          <cell r="Y25">
            <v>361</v>
          </cell>
          <cell r="Z25">
            <v>500</v>
          </cell>
          <cell r="AA25">
            <v>72.2</v>
          </cell>
          <cell r="AB25">
            <v>2017</v>
          </cell>
          <cell r="AC25" t="str">
            <v>MAHARASHTRA STATE BOARD OF SECONDARY AND HIGHER SECONDARY EDUCATION</v>
          </cell>
          <cell r="AD25" t="str">
            <v>K.M.S.DR .SHIRODKAR HIGH SCHOOL</v>
          </cell>
          <cell r="AE25">
            <v>375</v>
          </cell>
          <cell r="AF25">
            <v>650</v>
          </cell>
          <cell r="AG25">
            <v>57.69</v>
          </cell>
          <cell r="AH25">
            <v>2019</v>
          </cell>
          <cell r="AI25" t="str">
            <v>MAHARASHTRA STATE BOARD OF SECONDARY AND HIGHER SECONDARY EDUCATION</v>
          </cell>
          <cell r="AJ25" t="str">
            <v>S.I.W.S COLLEGE</v>
          </cell>
          <cell r="AK25">
            <v>194</v>
          </cell>
          <cell r="AL25">
            <v>23</v>
          </cell>
          <cell r="AM25">
            <v>8.4347826086956523</v>
          </cell>
          <cell r="AN25">
            <v>83.489192263936289</v>
          </cell>
          <cell r="AO25">
            <v>216</v>
          </cell>
          <cell r="AP25">
            <v>25</v>
          </cell>
          <cell r="AQ25">
            <v>8.64</v>
          </cell>
          <cell r="AR25">
            <v>79</v>
          </cell>
          <cell r="AS25">
            <v>410</v>
          </cell>
          <cell r="AT25">
            <v>48</v>
          </cell>
          <cell r="AU25">
            <v>8.5416666666666661</v>
          </cell>
          <cell r="AV25">
            <v>212</v>
          </cell>
          <cell r="AW25">
            <v>25</v>
          </cell>
          <cell r="AX25">
            <v>8.48</v>
          </cell>
          <cell r="AY25">
            <v>76.040000000000006</v>
          </cell>
          <cell r="AZ25">
            <v>254</v>
          </cell>
          <cell r="BA25">
            <v>29</v>
          </cell>
          <cell r="BB25">
            <v>8.7586206896551726</v>
          </cell>
          <cell r="BC25">
            <v>95</v>
          </cell>
          <cell r="BD25">
            <v>466</v>
          </cell>
          <cell r="BE25">
            <v>54</v>
          </cell>
          <cell r="BF25">
            <v>8.6296296296296298</v>
          </cell>
          <cell r="BG25">
            <v>205</v>
          </cell>
          <cell r="BH25">
            <v>24</v>
          </cell>
          <cell r="BI25">
            <v>8.5416666666666661</v>
          </cell>
          <cell r="BJ25">
            <v>83</v>
          </cell>
          <cell r="BK25">
            <v>247</v>
          </cell>
          <cell r="BL25">
            <v>29</v>
          </cell>
          <cell r="BM25">
            <v>8.5172413793103452</v>
          </cell>
          <cell r="BN25">
            <v>84.382298065984074</v>
          </cell>
          <cell r="BO25">
            <v>452</v>
          </cell>
          <cell r="BP25">
            <v>53</v>
          </cell>
          <cell r="BQ25">
            <v>8.5283018867924536</v>
          </cell>
          <cell r="BR25">
            <v>183</v>
          </cell>
          <cell r="BS25">
            <v>24</v>
          </cell>
          <cell r="BT25">
            <v>7.625</v>
          </cell>
          <cell r="BU25">
            <v>83.485248388320059</v>
          </cell>
          <cell r="BV25">
            <v>183</v>
          </cell>
          <cell r="BW25">
            <v>24</v>
          </cell>
          <cell r="BX25">
            <v>7.625</v>
          </cell>
          <cell r="BY25">
            <v>235</v>
          </cell>
          <cell r="BZ25">
            <v>26</v>
          </cell>
          <cell r="CA25">
            <v>9.0384615384615383</v>
          </cell>
          <cell r="CB25">
            <v>1746</v>
          </cell>
          <cell r="CC25">
            <v>205</v>
          </cell>
          <cell r="CD25">
            <v>8.5170731707317078</v>
          </cell>
          <cell r="CE25">
            <v>84</v>
          </cell>
          <cell r="CF25"/>
          <cell r="CG25"/>
          <cell r="CH25"/>
          <cell r="CI25"/>
          <cell r="CJ25"/>
          <cell r="CK25"/>
          <cell r="CL25"/>
          <cell r="CM25"/>
          <cell r="CN25">
            <v>14</v>
          </cell>
          <cell r="CO25">
            <v>60</v>
          </cell>
          <cell r="CP25">
            <v>46</v>
          </cell>
          <cell r="CQ25">
            <v>50</v>
          </cell>
          <cell r="CR25">
            <v>18</v>
          </cell>
          <cell r="CS25">
            <v>6</v>
          </cell>
          <cell r="CT25">
            <v>75</v>
          </cell>
          <cell r="CU25">
            <v>0</v>
          </cell>
          <cell r="CV25">
            <v>16</v>
          </cell>
          <cell r="CW25">
            <v>0</v>
          </cell>
          <cell r="CX25">
            <v>98</v>
          </cell>
          <cell r="CY25">
            <v>24.5</v>
          </cell>
          <cell r="CZ25">
            <v>14.561664190193166</v>
          </cell>
          <cell r="DA25">
            <v>4</v>
          </cell>
          <cell r="DB25">
            <v>6</v>
          </cell>
          <cell r="DC25">
            <v>40</v>
          </cell>
          <cell r="DD25">
            <v>15</v>
          </cell>
          <cell r="DE25">
            <v>7</v>
          </cell>
          <cell r="DF25">
            <v>69</v>
          </cell>
          <cell r="DG25">
            <v>1</v>
          </cell>
          <cell r="DH25">
            <v>10</v>
          </cell>
          <cell r="DI25">
            <v>0</v>
          </cell>
          <cell r="DJ25">
            <v>0</v>
          </cell>
          <cell r="DK25">
            <v>0</v>
          </cell>
          <cell r="DL25">
            <v>2</v>
          </cell>
          <cell r="DM25">
            <v>0</v>
          </cell>
          <cell r="DN25">
            <v>60</v>
          </cell>
          <cell r="DO25" t="str">
            <v>0</v>
          </cell>
          <cell r="DP25">
            <v>0</v>
          </cell>
          <cell r="DQ25">
            <v>0</v>
          </cell>
          <cell r="DR25">
            <v>30</v>
          </cell>
          <cell r="DS25">
            <v>0</v>
          </cell>
          <cell r="DT25">
            <v>25</v>
          </cell>
          <cell r="DU25">
            <v>28</v>
          </cell>
          <cell r="DV25" t="str">
            <v>Off- Mahendra  Realtors &amp; Infrastructure Pvt.Ltd</v>
          </cell>
          <cell r="DW25" t="str">
            <v>Off- Mahendra</v>
          </cell>
          <cell r="DX25" t="str">
            <v>Consent Fill/Absent for Unplaced Meeting</v>
          </cell>
          <cell r="DY25"/>
          <cell r="DZ25"/>
          <cell r="EA25" t="str">
            <v>Placement</v>
          </cell>
          <cell r="EB25" t="str">
            <v>Placement</v>
          </cell>
          <cell r="EC25"/>
          <cell r="ED25" t="str">
            <v>CAT-3</v>
          </cell>
          <cell r="EE25"/>
          <cell r="EF25"/>
          <cell r="EG25"/>
          <cell r="EH25"/>
          <cell r="EI25"/>
          <cell r="EJ25"/>
          <cell r="EK25"/>
          <cell r="EL25"/>
          <cell r="EM25"/>
          <cell r="EN25">
            <v>5</v>
          </cell>
          <cell r="EO25">
            <v>1</v>
          </cell>
          <cell r="EP25">
            <v>5</v>
          </cell>
          <cell r="EQ25">
            <v>11</v>
          </cell>
          <cell r="ER25">
            <v>73.333333333333329</v>
          </cell>
          <cell r="ES25" t="str">
            <v>Yes</v>
          </cell>
          <cell r="ET25" t="str">
            <v>https://drive.google.com/open?id=1YpVxNvt77YxLb5uUojeiA0ZJvwuJV0yY</v>
          </cell>
          <cell r="EU25" t="str">
            <v>IT + Core Companies</v>
          </cell>
          <cell r="EV25" t="str">
            <v>Yes</v>
          </cell>
          <cell r="EW25" t="str">
            <v>T2109172314297843080122</v>
          </cell>
          <cell r="EX25" t="str">
            <v>Mumbai</v>
          </cell>
          <cell r="EY25" t="str">
            <v>AB</v>
          </cell>
          <cell r="EZ25" t="str">
            <v>Batch 3</v>
          </cell>
          <cell r="FA25" t="str">
            <v>19-CIVILA18-23</v>
          </cell>
          <cell r="FB25" t="str">
            <v>CIVIL-A</v>
          </cell>
          <cell r="FC25">
            <v>18</v>
          </cell>
        </row>
        <row r="26">
          <cell r="C26" t="str">
            <v>19-CIVILA19-23</v>
          </cell>
          <cell r="D26">
            <v>19</v>
          </cell>
          <cell r="E26" t="str">
            <v>GUPTA DEVENDRA AMAR NATH SHANTI</v>
          </cell>
          <cell r="F26" t="str">
            <v>19-CIVILA19-23</v>
          </cell>
          <cell r="G26" t="str">
            <v>Male</v>
          </cell>
          <cell r="H26">
            <v>37074</v>
          </cell>
          <cell r="I26">
            <v>9004806361</v>
          </cell>
          <cell r="J26">
            <v>9930196014</v>
          </cell>
          <cell r="K26" t="str">
            <v>gdevendra785@gmail.com</v>
          </cell>
          <cell r="L26" t="str">
            <v>1032190030@tcetmumbai.in</v>
          </cell>
          <cell r="M26" t="str">
            <v>101,sai satguru Apartment,Sarojini Naidu road kandivali west ,Mumbai,Near Jay vijay society,Mumbai,400067</v>
          </cell>
          <cell r="N26" t="str">
            <v>Family Business</v>
          </cell>
          <cell r="O26" t="str">
            <v>Below  5 Lacs</v>
          </cell>
          <cell r="P26" t="str">
            <v>Normal</v>
          </cell>
          <cell r="Q26" t="str">
            <v>Open</v>
          </cell>
          <cell r="R26">
            <v>2019</v>
          </cell>
          <cell r="S26" t="str">
            <v>FE</v>
          </cell>
          <cell r="T26" t="str">
            <v>MHT-CET 2019</v>
          </cell>
          <cell r="U26" t="str">
            <v>MHT-CET</v>
          </cell>
          <cell r="V26">
            <v>200</v>
          </cell>
          <cell r="W26">
            <v>19.6917796</v>
          </cell>
          <cell r="X26" t="str">
            <v>MI</v>
          </cell>
          <cell r="Y26">
            <v>440</v>
          </cell>
          <cell r="Z26">
            <v>600</v>
          </cell>
          <cell r="AA26">
            <v>73.33</v>
          </cell>
          <cell r="AB26">
            <v>2017</v>
          </cell>
          <cell r="AC26" t="str">
            <v>CENTRAL BOARD OF SECONDARY EDUCATION</v>
          </cell>
          <cell r="AD26" t="str">
            <v>Ratna Memorial Public Scholl</v>
          </cell>
          <cell r="AE26">
            <v>465</v>
          </cell>
          <cell r="AF26">
            <v>650</v>
          </cell>
          <cell r="AG26">
            <v>71.540000000000006</v>
          </cell>
          <cell r="AH26">
            <v>2019</v>
          </cell>
          <cell r="AI26" t="str">
            <v>MAHARASHTRA STATE BOARD OF SECONDARY AND HIGHER SECONDARY EDUCATION</v>
          </cell>
          <cell r="AJ26" t="str">
            <v>THAKUR COLLEGE OF SCIENCE AND COMMERCE</v>
          </cell>
          <cell r="AK26">
            <v>208</v>
          </cell>
          <cell r="AL26">
            <v>23</v>
          </cell>
          <cell r="AM26">
            <v>9.0434782608695645</v>
          </cell>
          <cell r="AN26">
            <v>83.261660978384526</v>
          </cell>
          <cell r="AO26">
            <v>234</v>
          </cell>
          <cell r="AP26">
            <v>25</v>
          </cell>
          <cell r="AQ26">
            <v>9.36</v>
          </cell>
          <cell r="AR26">
            <v>75</v>
          </cell>
          <cell r="AS26">
            <v>442</v>
          </cell>
          <cell r="AT26">
            <v>48</v>
          </cell>
          <cell r="AU26">
            <v>9.2083333333333339</v>
          </cell>
          <cell r="AV26">
            <v>220</v>
          </cell>
          <cell r="AW26">
            <v>25</v>
          </cell>
          <cell r="AX26">
            <v>8.8000000000000007</v>
          </cell>
          <cell r="AY26">
            <v>94.01</v>
          </cell>
          <cell r="AZ26">
            <v>259</v>
          </cell>
          <cell r="BA26">
            <v>29</v>
          </cell>
          <cell r="BB26">
            <v>8.931034482758621</v>
          </cell>
          <cell r="BC26">
            <v>96</v>
          </cell>
          <cell r="BD26">
            <v>479</v>
          </cell>
          <cell r="BE26">
            <v>54</v>
          </cell>
          <cell r="BF26">
            <v>8.8703703703703702</v>
          </cell>
          <cell r="BG26">
            <v>208</v>
          </cell>
          <cell r="BH26">
            <v>24</v>
          </cell>
          <cell r="BI26">
            <v>8.6666666666666661</v>
          </cell>
          <cell r="BJ26">
            <v>87</v>
          </cell>
          <cell r="BK26">
            <v>248</v>
          </cell>
          <cell r="BL26">
            <v>29</v>
          </cell>
          <cell r="BM26">
            <v>8.5517241379310338</v>
          </cell>
          <cell r="BN26">
            <v>87.817915244596136</v>
          </cell>
          <cell r="BO26">
            <v>456</v>
          </cell>
          <cell r="BP26">
            <v>53</v>
          </cell>
          <cell r="BQ26">
            <v>8.6037735849056602</v>
          </cell>
          <cell r="BR26">
            <v>211</v>
          </cell>
          <cell r="BS26">
            <v>24</v>
          </cell>
          <cell r="BT26">
            <v>8.7916666666666661</v>
          </cell>
          <cell r="BU26">
            <v>87.181596037163445</v>
          </cell>
          <cell r="BV26">
            <v>211</v>
          </cell>
          <cell r="BW26">
            <v>24</v>
          </cell>
          <cell r="BX26">
            <v>8.7916666666666661</v>
          </cell>
          <cell r="BY26">
            <v>236</v>
          </cell>
          <cell r="BZ26">
            <v>26</v>
          </cell>
          <cell r="CA26">
            <v>9.0769230769230766</v>
          </cell>
          <cell r="CB26">
            <v>1824</v>
          </cell>
          <cell r="CC26">
            <v>205</v>
          </cell>
          <cell r="CD26">
            <v>8.8975609756097569</v>
          </cell>
          <cell r="CE26">
            <v>88</v>
          </cell>
          <cell r="CF26"/>
          <cell r="CG26"/>
          <cell r="CH26"/>
          <cell r="CI26"/>
          <cell r="CJ26"/>
          <cell r="CK26"/>
          <cell r="CL26"/>
          <cell r="CM26"/>
          <cell r="CN26">
            <v>13</v>
          </cell>
          <cell r="CO26">
            <v>60</v>
          </cell>
          <cell r="CP26">
            <v>32</v>
          </cell>
          <cell r="CQ26">
            <v>50</v>
          </cell>
          <cell r="CR26">
            <v>7</v>
          </cell>
          <cell r="CS26">
            <v>17</v>
          </cell>
          <cell r="CT26">
            <v>30</v>
          </cell>
          <cell r="CU26">
            <v>0</v>
          </cell>
          <cell r="CV26">
            <v>16</v>
          </cell>
          <cell r="CW26">
            <v>0</v>
          </cell>
          <cell r="CX26">
            <v>104</v>
          </cell>
          <cell r="CY26">
            <v>52</v>
          </cell>
          <cell r="CZ26">
            <v>15.453194650817236</v>
          </cell>
          <cell r="DA26">
            <v>2</v>
          </cell>
          <cell r="DB26">
            <v>8</v>
          </cell>
          <cell r="DC26">
            <v>20</v>
          </cell>
          <cell r="DD26">
            <v>0</v>
          </cell>
          <cell r="DE26">
            <v>22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2</v>
          </cell>
          <cell r="DM26">
            <v>0</v>
          </cell>
          <cell r="DN26">
            <v>90</v>
          </cell>
          <cell r="DO26" t="str">
            <v>100</v>
          </cell>
          <cell r="DP26">
            <v>0</v>
          </cell>
          <cell r="DQ26">
            <v>0</v>
          </cell>
          <cell r="DR26">
            <v>45</v>
          </cell>
          <cell r="DS26">
            <v>50</v>
          </cell>
          <cell r="DT26">
            <v>36</v>
          </cell>
          <cell r="DU26">
            <v>15</v>
          </cell>
          <cell r="DV26"/>
          <cell r="DW26"/>
          <cell r="DX26"/>
          <cell r="DY26"/>
          <cell r="DZ26"/>
          <cell r="EA26" t="str">
            <v>Placement</v>
          </cell>
          <cell r="EB26" t="str">
            <v>Placement</v>
          </cell>
          <cell r="EC26"/>
          <cell r="ED26" t="str">
            <v>CAT-3</v>
          </cell>
          <cell r="EE26"/>
          <cell r="EF26"/>
          <cell r="EG26"/>
          <cell r="EH26"/>
          <cell r="EI26"/>
          <cell r="EJ26"/>
          <cell r="EK26"/>
          <cell r="EL26"/>
          <cell r="EM26"/>
          <cell r="EN26">
            <v>5</v>
          </cell>
          <cell r="EO26">
            <v>1</v>
          </cell>
          <cell r="EP26">
            <v>5</v>
          </cell>
          <cell r="EQ26">
            <v>11</v>
          </cell>
          <cell r="ER26">
            <v>73.333333333333329</v>
          </cell>
          <cell r="ES26" t="str">
            <v>Yes</v>
          </cell>
          <cell r="ET26" t="str">
            <v>https://drive.google.com/open?id=1CEkjvKRSNgT6B_kn2175rjGRQO2wmXJj</v>
          </cell>
          <cell r="EU26" t="str">
            <v>IT + Core Companies</v>
          </cell>
          <cell r="EV26" t="str">
            <v>Yes</v>
          </cell>
          <cell r="EW26" t="str">
            <v>pay_HyUvh8BiSAuKAN</v>
          </cell>
          <cell r="EX26" t="str">
            <v>ETVA</v>
          </cell>
          <cell r="EY26" t="str">
            <v>AB</v>
          </cell>
          <cell r="EZ26" t="str">
            <v>Batch 3</v>
          </cell>
          <cell r="FA26" t="str">
            <v>19-CIVILA19-23</v>
          </cell>
          <cell r="FB26" t="str">
            <v>CIVIL-A</v>
          </cell>
          <cell r="FC26">
            <v>19</v>
          </cell>
        </row>
        <row r="27">
          <cell r="C27" t="str">
            <v>19-CIVILA20-23</v>
          </cell>
          <cell r="D27">
            <v>20</v>
          </cell>
          <cell r="E27" t="str">
            <v>HORE DEEPTANSHU DEBASHISH ARCHANA</v>
          </cell>
          <cell r="F27" t="str">
            <v>19-CIVILA20-23</v>
          </cell>
          <cell r="G27" t="str">
            <v>Male</v>
          </cell>
          <cell r="H27">
            <v>37090</v>
          </cell>
          <cell r="I27">
            <v>9664314657</v>
          </cell>
          <cell r="J27"/>
          <cell r="K27" t="str">
            <v>deeptanshuhore93@gmail.com</v>
          </cell>
          <cell r="L27" t="str">
            <v>1032190031@tcetmumbai.in</v>
          </cell>
          <cell r="M27" t="str">
            <v>DEB-ARCHANA BUNGALOW, PLOT NO.-35,,LOURDES COLONY, ORLEM, MALAD(WEST),,CORPORATION BANK,Mumbai Suburban,400064</v>
          </cell>
          <cell r="N27" t="str">
            <v>Self-employed</v>
          </cell>
          <cell r="O27" t="str">
            <v>5 Lacs to  10Lacs</v>
          </cell>
          <cell r="P27" t="str">
            <v>Normal</v>
          </cell>
          <cell r="Q27" t="str">
            <v>Open</v>
          </cell>
          <cell r="R27">
            <v>2019</v>
          </cell>
          <cell r="S27" t="str">
            <v>FE</v>
          </cell>
          <cell r="T27" t="str">
            <v xml:space="preserve">JEE(Main)-2019 </v>
          </cell>
          <cell r="U27" t="str">
            <v>JEE-Main</v>
          </cell>
          <cell r="V27">
            <v>360</v>
          </cell>
          <cell r="W27">
            <v>41.064749200000001</v>
          </cell>
          <cell r="X27" t="str">
            <v>IL</v>
          </cell>
          <cell r="Y27">
            <v>417</v>
          </cell>
          <cell r="Z27">
            <v>500</v>
          </cell>
          <cell r="AA27">
            <v>83.4</v>
          </cell>
          <cell r="AB27">
            <v>2017</v>
          </cell>
          <cell r="AC27" t="str">
            <v>MAHARASHTRA STATE BOARD OF SECONDARY AND HIGHER SECONDARY EDUCATION</v>
          </cell>
          <cell r="AD27" t="str">
            <v>ST. JOSEPH'S SCHOOL</v>
          </cell>
          <cell r="AE27">
            <v>417</v>
          </cell>
          <cell r="AF27">
            <v>650</v>
          </cell>
          <cell r="AG27">
            <v>64.150000000000006</v>
          </cell>
          <cell r="AH27">
            <v>2019</v>
          </cell>
          <cell r="AI27" t="str">
            <v>MAHARASHTRA STATE BOARD OF SECONDARY AND HIGHER SECONDARY EDUCATION</v>
          </cell>
          <cell r="AJ27" t="str">
            <v>B S G D S  JUNIOR COLLEGE OF COMMERCE ARTS AND SCIENCE</v>
          </cell>
          <cell r="AK27">
            <v>168</v>
          </cell>
          <cell r="AL27">
            <v>23</v>
          </cell>
          <cell r="AM27">
            <v>7.3043478260869561</v>
          </cell>
          <cell r="AN27">
            <v>87.72468714448236</v>
          </cell>
          <cell r="AO27">
            <v>188</v>
          </cell>
          <cell r="AP27">
            <v>25</v>
          </cell>
          <cell r="AQ27">
            <v>7.52</v>
          </cell>
          <cell r="AR27">
            <v>79</v>
          </cell>
          <cell r="AS27">
            <v>356</v>
          </cell>
          <cell r="AT27">
            <v>48</v>
          </cell>
          <cell r="AU27">
            <v>7.416666666666667</v>
          </cell>
          <cell r="AV27">
            <v>227</v>
          </cell>
          <cell r="AW27">
            <v>25</v>
          </cell>
          <cell r="AX27">
            <v>9.08</v>
          </cell>
          <cell r="AY27">
            <v>75</v>
          </cell>
          <cell r="AZ27">
            <v>270</v>
          </cell>
          <cell r="BA27">
            <v>29</v>
          </cell>
          <cell r="BB27">
            <v>9.3103448275862064</v>
          </cell>
          <cell r="BC27">
            <v>97</v>
          </cell>
          <cell r="BD27">
            <v>497</v>
          </cell>
          <cell r="BE27">
            <v>54</v>
          </cell>
          <cell r="BF27">
            <v>9.2037037037037042</v>
          </cell>
          <cell r="BG27">
            <v>203</v>
          </cell>
          <cell r="BH27">
            <v>24</v>
          </cell>
          <cell r="BI27">
            <v>8.4583333333333339</v>
          </cell>
          <cell r="BJ27">
            <v>84</v>
          </cell>
          <cell r="BK27">
            <v>238</v>
          </cell>
          <cell r="BL27">
            <v>29</v>
          </cell>
          <cell r="BM27">
            <v>8.2068965517241388</v>
          </cell>
          <cell r="BN27">
            <v>85.181171786120586</v>
          </cell>
          <cell r="BO27">
            <v>441</v>
          </cell>
          <cell r="BP27">
            <v>53</v>
          </cell>
          <cell r="BQ27">
            <v>8.3207547169811313</v>
          </cell>
          <cell r="BR27">
            <v>219</v>
          </cell>
          <cell r="BS27">
            <v>24</v>
          </cell>
          <cell r="BT27">
            <v>9.125</v>
          </cell>
          <cell r="BU27">
            <v>84.650976488433813</v>
          </cell>
          <cell r="BV27">
            <v>219</v>
          </cell>
          <cell r="BW27">
            <v>24</v>
          </cell>
          <cell r="BX27">
            <v>9.125</v>
          </cell>
          <cell r="BY27">
            <v>231</v>
          </cell>
          <cell r="BZ27">
            <v>26</v>
          </cell>
          <cell r="CA27">
            <v>8.884615384615385</v>
          </cell>
          <cell r="CB27">
            <v>1744</v>
          </cell>
          <cell r="CC27">
            <v>205</v>
          </cell>
          <cell r="CD27">
            <v>8.5073170731707322</v>
          </cell>
          <cell r="CE27">
            <v>85</v>
          </cell>
          <cell r="CF27"/>
          <cell r="CG27"/>
          <cell r="CH27"/>
          <cell r="CI27"/>
          <cell r="CJ27"/>
          <cell r="CK27"/>
          <cell r="CL27"/>
          <cell r="CM27"/>
          <cell r="CN27">
            <v>22</v>
          </cell>
          <cell r="CO27">
            <v>60</v>
          </cell>
          <cell r="CP27">
            <v>27</v>
          </cell>
          <cell r="CQ27">
            <v>50</v>
          </cell>
          <cell r="CR27">
            <v>16</v>
          </cell>
          <cell r="CS27">
            <v>8</v>
          </cell>
          <cell r="CT27">
            <v>67</v>
          </cell>
          <cell r="CU27">
            <v>7</v>
          </cell>
          <cell r="CV27">
            <v>9</v>
          </cell>
          <cell r="CW27">
            <v>44</v>
          </cell>
          <cell r="CX27">
            <v>290</v>
          </cell>
          <cell r="CY27">
            <v>48.333333333333336</v>
          </cell>
          <cell r="CZ27">
            <v>43.09063893016345</v>
          </cell>
          <cell r="DA27">
            <v>6</v>
          </cell>
          <cell r="DB27">
            <v>4</v>
          </cell>
          <cell r="DC27">
            <v>60</v>
          </cell>
          <cell r="DD27">
            <v>21</v>
          </cell>
          <cell r="DE27">
            <v>1</v>
          </cell>
          <cell r="DF27">
            <v>96</v>
          </cell>
          <cell r="DG27">
            <v>2</v>
          </cell>
          <cell r="DH27">
            <v>20</v>
          </cell>
          <cell r="DI27">
            <v>0</v>
          </cell>
          <cell r="DJ27">
            <v>0</v>
          </cell>
          <cell r="DK27">
            <v>0</v>
          </cell>
          <cell r="DL27">
            <v>2</v>
          </cell>
          <cell r="DM27">
            <v>0</v>
          </cell>
          <cell r="DN27">
            <v>80</v>
          </cell>
          <cell r="DO27" t="str">
            <v>100</v>
          </cell>
          <cell r="DP27">
            <v>0</v>
          </cell>
          <cell r="DQ27">
            <v>0</v>
          </cell>
          <cell r="DR27">
            <v>40</v>
          </cell>
          <cell r="DS27">
            <v>50</v>
          </cell>
          <cell r="DT27">
            <v>42</v>
          </cell>
          <cell r="DU27">
            <v>49</v>
          </cell>
          <cell r="DV27"/>
          <cell r="DW27"/>
          <cell r="DX27"/>
          <cell r="DY27"/>
          <cell r="DZ27"/>
          <cell r="EA27" t="str">
            <v>Placement</v>
          </cell>
          <cell r="EB27" t="str">
            <v>Placement</v>
          </cell>
          <cell r="EC27"/>
          <cell r="ED27" t="str">
            <v>CAT-3</v>
          </cell>
          <cell r="EE27"/>
          <cell r="EF27"/>
          <cell r="EG27"/>
          <cell r="EH27"/>
          <cell r="EI27"/>
          <cell r="EJ27"/>
          <cell r="EK27"/>
          <cell r="EL27"/>
          <cell r="EM27"/>
          <cell r="EN27">
            <v>5</v>
          </cell>
          <cell r="EO27">
            <v>1</v>
          </cell>
          <cell r="EP27">
            <v>5</v>
          </cell>
          <cell r="EQ27">
            <v>11</v>
          </cell>
          <cell r="ER27">
            <v>73.333333333333329</v>
          </cell>
          <cell r="ES27" t="str">
            <v>Yes</v>
          </cell>
          <cell r="ET27" t="str">
            <v>https://drive.google.com/open?id=1NEtFobEPuYuvs5K5LYhHW7UK3eo8KXd9</v>
          </cell>
          <cell r="EU27" t="str">
            <v>IT + Core Companies</v>
          </cell>
          <cell r="EV27" t="str">
            <v>Yes</v>
          </cell>
          <cell r="EW27" t="str">
            <v>pay_HyX8qm5TVtNCgk</v>
          </cell>
          <cell r="EX27" t="str">
            <v>Mumbai</v>
          </cell>
          <cell r="EY27" t="str">
            <v>Present</v>
          </cell>
          <cell r="EZ27" t="str">
            <v>Batch 3</v>
          </cell>
          <cell r="FA27" t="str">
            <v>19-CIVILA20-23</v>
          </cell>
          <cell r="FB27" t="str">
            <v>CIVIL-A</v>
          </cell>
          <cell r="FC27">
            <v>20</v>
          </cell>
        </row>
        <row r="28">
          <cell r="C28" t="str">
            <v>19-CIVILA22-23</v>
          </cell>
          <cell r="D28">
            <v>22</v>
          </cell>
          <cell r="E28" t="str">
            <v>JADWANI SIDDHANT RAJESH DEEPA</v>
          </cell>
          <cell r="F28" t="str">
            <v>19-CIVILA22-23</v>
          </cell>
          <cell r="G28" t="str">
            <v>Male</v>
          </cell>
          <cell r="H28">
            <v>37110</v>
          </cell>
          <cell r="I28">
            <v>7020698937</v>
          </cell>
          <cell r="J28"/>
          <cell r="K28" t="str">
            <v>jadwanisid8888@gmail.com</v>
          </cell>
          <cell r="L28" t="str">
            <v>1032190033@tcetmumbai.in</v>
          </cell>
          <cell r="M28" t="str">
            <v>302, devika madhur 1 near bajaj collage ,302, devika madhur 1 near bajaj collage ,Maharashtra,Nagpur,440014</v>
          </cell>
          <cell r="N28" t="str">
            <v>Self-employed</v>
          </cell>
          <cell r="O28" t="str">
            <v>Below  5 Lacs</v>
          </cell>
          <cell r="P28" t="str">
            <v>Normal</v>
          </cell>
          <cell r="Q28" t="str">
            <v>Open</v>
          </cell>
          <cell r="R28">
            <v>2019</v>
          </cell>
          <cell r="S28" t="str">
            <v>FE</v>
          </cell>
          <cell r="T28" t="str">
            <v>MHT-CET 2019</v>
          </cell>
          <cell r="U28" t="str">
            <v>MHT-CET</v>
          </cell>
          <cell r="V28">
            <v>200</v>
          </cell>
          <cell r="W28">
            <v>91.982720499999999</v>
          </cell>
          <cell r="X28" t="str">
            <v>GOPENS</v>
          </cell>
          <cell r="Y28">
            <v>421</v>
          </cell>
          <cell r="Z28">
            <v>500</v>
          </cell>
          <cell r="AA28">
            <v>84.2</v>
          </cell>
          <cell r="AB28">
            <v>2017</v>
          </cell>
          <cell r="AC28" t="str">
            <v>CENTRAL BOARD OF SECONDARY EDUCATION</v>
          </cell>
          <cell r="AD28" t="str">
            <v>BHARTIYA VIDYA BHAVANS CIVIL LINES</v>
          </cell>
          <cell r="AE28">
            <v>503</v>
          </cell>
          <cell r="AF28">
            <v>650</v>
          </cell>
          <cell r="AG28">
            <v>77.38</v>
          </cell>
          <cell r="AH28">
            <v>2019</v>
          </cell>
          <cell r="AI28" t="str">
            <v>MAHARASHTRA STATE BOARD OF SECONDARY AND HIGHER SECONDARY EDUCATION</v>
          </cell>
          <cell r="AJ28" t="str">
            <v>SINDHU MAHA VIDYALAYA</v>
          </cell>
          <cell r="AK28">
            <v>157</v>
          </cell>
          <cell r="AL28">
            <v>23</v>
          </cell>
          <cell r="AM28">
            <v>6.8260869565217392</v>
          </cell>
          <cell r="AN28">
            <v>77.774744027303754</v>
          </cell>
          <cell r="AO28">
            <v>157</v>
          </cell>
          <cell r="AP28">
            <v>25</v>
          </cell>
          <cell r="AQ28">
            <v>6.28</v>
          </cell>
          <cell r="AR28">
            <v>78</v>
          </cell>
          <cell r="AS28">
            <v>314</v>
          </cell>
          <cell r="AT28">
            <v>48</v>
          </cell>
          <cell r="AU28">
            <v>6.541666666666667</v>
          </cell>
          <cell r="AV28">
            <v>196</v>
          </cell>
          <cell r="AW28">
            <v>25</v>
          </cell>
          <cell r="AX28">
            <v>7.84</v>
          </cell>
          <cell r="AY28">
            <v>99.54</v>
          </cell>
          <cell r="AZ28">
            <v>217</v>
          </cell>
          <cell r="BA28">
            <v>29</v>
          </cell>
          <cell r="BB28">
            <v>7.4827586206896548</v>
          </cell>
          <cell r="BC28">
            <v>98</v>
          </cell>
          <cell r="BD28">
            <v>413</v>
          </cell>
          <cell r="BE28">
            <v>54</v>
          </cell>
          <cell r="BF28">
            <v>7.6481481481481479</v>
          </cell>
          <cell r="BG28">
            <v>109</v>
          </cell>
          <cell r="BH28">
            <v>24</v>
          </cell>
          <cell r="BI28">
            <v>4.541666666666667</v>
          </cell>
          <cell r="BJ28">
            <v>95.488811149032998</v>
          </cell>
          <cell r="BK28">
            <v>194.01000000000002</v>
          </cell>
          <cell r="BL28">
            <v>29</v>
          </cell>
          <cell r="BM28">
            <v>6.69</v>
          </cell>
          <cell r="BN28">
            <v>89.960711035267352</v>
          </cell>
          <cell r="BO28">
            <v>303.01</v>
          </cell>
          <cell r="BP28">
            <v>53</v>
          </cell>
          <cell r="BQ28">
            <v>5.7171698113207547</v>
          </cell>
          <cell r="BR28">
            <v>127</v>
          </cell>
          <cell r="BS28">
            <v>24</v>
          </cell>
          <cell r="BT28">
            <v>5.291666666666667</v>
          </cell>
          <cell r="BU28">
            <v>89.79404436860068</v>
          </cell>
          <cell r="BV28">
            <v>127</v>
          </cell>
          <cell r="BW28">
            <v>24</v>
          </cell>
          <cell r="BX28">
            <v>5.291666666666667</v>
          </cell>
          <cell r="BY28">
            <v>131</v>
          </cell>
          <cell r="BZ28">
            <v>26</v>
          </cell>
          <cell r="CA28">
            <v>5.0384615384615383</v>
          </cell>
          <cell r="CB28">
            <v>1288.01</v>
          </cell>
          <cell r="CC28">
            <v>205</v>
          </cell>
          <cell r="CD28">
            <v>6.2829756097560976</v>
          </cell>
          <cell r="CE28">
            <v>90</v>
          </cell>
          <cell r="CF28"/>
          <cell r="CG28"/>
          <cell r="CH28"/>
          <cell r="CI28"/>
          <cell r="CJ28"/>
          <cell r="CK28"/>
          <cell r="CL28"/>
          <cell r="CM28"/>
          <cell r="CN28"/>
          <cell r="CO28"/>
          <cell r="CP28"/>
          <cell r="CQ28"/>
          <cell r="CR28"/>
          <cell r="CS28"/>
          <cell r="CT28"/>
          <cell r="CU28"/>
          <cell r="CV28"/>
          <cell r="CW28"/>
          <cell r="CX28"/>
          <cell r="CY28"/>
          <cell r="CZ28"/>
          <cell r="DA28"/>
          <cell r="DB28"/>
          <cell r="DC28"/>
          <cell r="DD28"/>
          <cell r="DE28"/>
          <cell r="DF28"/>
          <cell r="DG28"/>
          <cell r="DH28"/>
          <cell r="DI28"/>
          <cell r="DJ28">
            <v>0</v>
          </cell>
          <cell r="DK28">
            <v>0</v>
          </cell>
          <cell r="DL28">
            <v>2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/>
          <cell r="DW28" t="str">
            <v>KT</v>
          </cell>
          <cell r="DX28"/>
          <cell r="DY28"/>
          <cell r="DZ28"/>
          <cell r="EA28" t="str">
            <v>Higher Studies</v>
          </cell>
          <cell r="EB28" t="str">
            <v>Higher Studies</v>
          </cell>
          <cell r="EC28"/>
          <cell r="ED28" t="str">
            <v>CAT-3</v>
          </cell>
          <cell r="EE28"/>
          <cell r="EF28"/>
          <cell r="EG28"/>
          <cell r="EH28"/>
          <cell r="EI28"/>
          <cell r="EJ28"/>
          <cell r="EK28"/>
          <cell r="EL28"/>
          <cell r="EM28"/>
          <cell r="EN28">
            <v>3</v>
          </cell>
          <cell r="EO28">
            <v>0</v>
          </cell>
          <cell r="EP28">
            <v>5</v>
          </cell>
          <cell r="EQ28">
            <v>8</v>
          </cell>
          <cell r="ER28">
            <v>53.333333333333336</v>
          </cell>
          <cell r="ES28" t="str">
            <v>Yes</v>
          </cell>
          <cell r="ET28" t="str">
            <v>https://drive.google.com/open?id=16OVsgbQ9_NQk5bdsgEndiS1npOu4unhC</v>
          </cell>
          <cell r="EU28"/>
          <cell r="EV28" t="str">
            <v>No</v>
          </cell>
          <cell r="EW28"/>
          <cell r="EX28" t="str">
            <v>Nagpur</v>
          </cell>
          <cell r="EY28" t="str">
            <v>AB</v>
          </cell>
          <cell r="EZ28"/>
          <cell r="FA28" t="str">
            <v>19-CIVILA22-23</v>
          </cell>
          <cell r="FB28" t="str">
            <v>CIVIL-A</v>
          </cell>
          <cell r="FC28">
            <v>22</v>
          </cell>
        </row>
        <row r="29">
          <cell r="C29" t="str">
            <v>19-CIVILA23-23</v>
          </cell>
          <cell r="D29">
            <v>23</v>
          </cell>
          <cell r="E29" t="str">
            <v>JAIN JEET PANKAJ PRAGNA</v>
          </cell>
          <cell r="F29" t="str">
            <v>19-CIVILA23-23</v>
          </cell>
          <cell r="G29" t="str">
            <v>Male</v>
          </cell>
          <cell r="H29">
            <v>37217</v>
          </cell>
          <cell r="I29">
            <v>8879476571</v>
          </cell>
          <cell r="J29"/>
          <cell r="K29" t="str">
            <v>jeetpjain81@gmail.com</v>
          </cell>
          <cell r="L29" t="str">
            <v>1032190034@tcetmumbai.in</v>
          </cell>
          <cell r="M29" t="str">
            <v>Flat No. 701, Ossia Elegance ,Daulatnagar Road No. 3,Mumbai,400066</v>
          </cell>
          <cell r="N29" t="str">
            <v>Service</v>
          </cell>
          <cell r="O29" t="str">
            <v>5 Lacs to  10Lacs</v>
          </cell>
          <cell r="P29" t="str">
            <v>Normal</v>
          </cell>
          <cell r="Q29" t="str">
            <v>Open</v>
          </cell>
          <cell r="R29">
            <v>2019</v>
          </cell>
          <cell r="S29" t="str">
            <v>FE</v>
          </cell>
          <cell r="T29" t="str">
            <v>MHT-CET 2019</v>
          </cell>
          <cell r="U29" t="str">
            <v>MHT-CET</v>
          </cell>
          <cell r="V29">
            <v>200</v>
          </cell>
          <cell r="W29">
            <v>95.147483800000003</v>
          </cell>
          <cell r="X29" t="str">
            <v>GOPENS</v>
          </cell>
          <cell r="Y29">
            <v>426</v>
          </cell>
          <cell r="Z29">
            <v>500</v>
          </cell>
          <cell r="AA29">
            <v>85.2</v>
          </cell>
          <cell r="AB29">
            <v>2017</v>
          </cell>
          <cell r="AC29" t="str">
            <v>MAHARASHTRA STATE BOARD OF SECONDARY AND HIGHER SECONDARY EDUCATION</v>
          </cell>
          <cell r="AD29" t="str">
            <v>ST. FRANCIS D'ASSISI HIGH SCHOOL AND JUNIOR COLLEGE</v>
          </cell>
          <cell r="AE29">
            <v>445</v>
          </cell>
          <cell r="AF29">
            <v>650</v>
          </cell>
          <cell r="AG29">
            <v>68.459999999999994</v>
          </cell>
          <cell r="AH29">
            <v>2019</v>
          </cell>
          <cell r="AI29" t="str">
            <v>MAHARASHTRA STATE BOARD OF SECONDARY AND HIGHER SECONDARY EDUCATION</v>
          </cell>
          <cell r="AJ29" t="str">
            <v>NIRMALA MEMORIAL FOUNDATION JUNIOR COLLEGE OF COMMERCE AND SCIENCE</v>
          </cell>
          <cell r="AK29">
            <v>216</v>
          </cell>
          <cell r="AL29">
            <v>23</v>
          </cell>
          <cell r="AM29">
            <v>9.3913043478260878</v>
          </cell>
          <cell r="AN29">
            <v>92.41524459613197</v>
          </cell>
          <cell r="AO29">
            <v>235</v>
          </cell>
          <cell r="AP29">
            <v>25</v>
          </cell>
          <cell r="AQ29">
            <v>9.4</v>
          </cell>
          <cell r="AR29">
            <v>91</v>
          </cell>
          <cell r="AS29">
            <v>451</v>
          </cell>
          <cell r="AT29">
            <v>48</v>
          </cell>
          <cell r="AU29">
            <v>9.3958333333333339</v>
          </cell>
          <cell r="AV29">
            <v>244</v>
          </cell>
          <cell r="AW29">
            <v>25</v>
          </cell>
          <cell r="AX29">
            <v>9.76</v>
          </cell>
          <cell r="AY29">
            <v>99.54</v>
          </cell>
          <cell r="AZ29">
            <v>273</v>
          </cell>
          <cell r="BA29">
            <v>29</v>
          </cell>
          <cell r="BB29">
            <v>9.4137931034482758</v>
          </cell>
          <cell r="BC29">
            <v>90</v>
          </cell>
          <cell r="BD29">
            <v>517</v>
          </cell>
          <cell r="BE29">
            <v>54</v>
          </cell>
          <cell r="BF29">
            <v>9.5740740740740744</v>
          </cell>
          <cell r="BG29">
            <v>214</v>
          </cell>
          <cell r="BH29">
            <v>24</v>
          </cell>
          <cell r="BI29">
            <v>8.9166666666666661</v>
          </cell>
          <cell r="BJ29">
            <v>94.067838452787257</v>
          </cell>
          <cell r="BK29">
            <v>269</v>
          </cell>
          <cell r="BL29">
            <v>29</v>
          </cell>
          <cell r="BM29">
            <v>9.2758620689655178</v>
          </cell>
          <cell r="BN29">
            <v>95.204616609783855</v>
          </cell>
          <cell r="BO29">
            <v>483</v>
          </cell>
          <cell r="BP29">
            <v>53</v>
          </cell>
          <cell r="BQ29">
            <v>9.1132075471698109</v>
          </cell>
          <cell r="BR29">
            <v>240</v>
          </cell>
          <cell r="BS29">
            <v>24</v>
          </cell>
          <cell r="BT29">
            <v>10</v>
          </cell>
          <cell r="BU29">
            <v>93.704616609783855</v>
          </cell>
          <cell r="BV29">
            <v>240</v>
          </cell>
          <cell r="BW29">
            <v>24</v>
          </cell>
          <cell r="BX29">
            <v>10</v>
          </cell>
          <cell r="BY29">
            <v>254</v>
          </cell>
          <cell r="BZ29">
            <v>26</v>
          </cell>
          <cell r="CA29">
            <v>9.7692307692307701</v>
          </cell>
          <cell r="CB29">
            <v>1945</v>
          </cell>
          <cell r="CC29">
            <v>205</v>
          </cell>
          <cell r="CD29">
            <v>9.4878048780487809</v>
          </cell>
          <cell r="CE29">
            <v>94</v>
          </cell>
          <cell r="CF29"/>
          <cell r="CG29"/>
          <cell r="CH29"/>
          <cell r="CI29"/>
          <cell r="CJ29"/>
          <cell r="CK29"/>
          <cell r="CL29"/>
          <cell r="CM29"/>
          <cell r="CN29">
            <v>18</v>
          </cell>
          <cell r="CO29">
            <v>60</v>
          </cell>
          <cell r="CP29">
            <v>17</v>
          </cell>
          <cell r="CQ29">
            <v>50</v>
          </cell>
          <cell r="CR29">
            <v>16</v>
          </cell>
          <cell r="CS29">
            <v>8</v>
          </cell>
          <cell r="CT29">
            <v>67</v>
          </cell>
          <cell r="CU29">
            <v>7</v>
          </cell>
          <cell r="CV29">
            <v>9</v>
          </cell>
          <cell r="CW29">
            <v>44</v>
          </cell>
          <cell r="CX29">
            <v>140</v>
          </cell>
          <cell r="CY29">
            <v>28</v>
          </cell>
          <cell r="CZ29">
            <v>20.802377414561665</v>
          </cell>
          <cell r="DA29">
            <v>5</v>
          </cell>
          <cell r="DB29">
            <v>5</v>
          </cell>
          <cell r="DC29">
            <v>50</v>
          </cell>
          <cell r="DD29">
            <v>2</v>
          </cell>
          <cell r="DE29">
            <v>20</v>
          </cell>
          <cell r="DF29">
            <v>10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2</v>
          </cell>
          <cell r="DL29">
            <v>0</v>
          </cell>
          <cell r="DM29">
            <v>100</v>
          </cell>
          <cell r="DN29">
            <v>80</v>
          </cell>
          <cell r="DO29" t="str">
            <v>100</v>
          </cell>
          <cell r="DP29">
            <v>0</v>
          </cell>
          <cell r="DQ29">
            <v>0</v>
          </cell>
          <cell r="DR29">
            <v>40</v>
          </cell>
          <cell r="DS29">
            <v>50</v>
          </cell>
          <cell r="DT29">
            <v>34</v>
          </cell>
          <cell r="DU29">
            <v>46</v>
          </cell>
          <cell r="DV29"/>
          <cell r="DW29"/>
          <cell r="DX29"/>
          <cell r="DY29"/>
          <cell r="DZ29"/>
          <cell r="EA29" t="str">
            <v>Higher Studies</v>
          </cell>
          <cell r="EB29" t="str">
            <v>Higher Studies</v>
          </cell>
          <cell r="EC29">
            <v>44903</v>
          </cell>
          <cell r="ED29" t="str">
            <v>CAT-3</v>
          </cell>
          <cell r="EE29"/>
          <cell r="EF29"/>
          <cell r="EG29"/>
          <cell r="EH29"/>
          <cell r="EI29"/>
          <cell r="EJ29"/>
          <cell r="EK29"/>
          <cell r="EL29"/>
          <cell r="EM29"/>
          <cell r="EN29">
            <v>5</v>
          </cell>
          <cell r="EO29">
            <v>1</v>
          </cell>
          <cell r="EP29">
            <v>5</v>
          </cell>
          <cell r="EQ29">
            <v>11</v>
          </cell>
          <cell r="ER29">
            <v>73.333333333333329</v>
          </cell>
          <cell r="ES29" t="str">
            <v>Yes</v>
          </cell>
          <cell r="ET29" t="str">
            <v>https://drive.google.com/open?id=1ISQMmL0f4-GrV2mgs41ksRkvPOzjOvnF</v>
          </cell>
          <cell r="EU29" t="str">
            <v>NA</v>
          </cell>
          <cell r="EV29" t="str">
            <v>Yes</v>
          </cell>
          <cell r="EW29" t="str">
            <v>pay_HyB4L2J7RGHILA</v>
          </cell>
          <cell r="EX29" t="str">
            <v>Mumbai</v>
          </cell>
          <cell r="EY29" t="str">
            <v>Present</v>
          </cell>
          <cell r="EZ29" t="str">
            <v>Batch 4</v>
          </cell>
          <cell r="FA29" t="str">
            <v>19-CIVILA23-23</v>
          </cell>
          <cell r="FB29" t="str">
            <v>CIVIL-A</v>
          </cell>
          <cell r="FC29">
            <v>23</v>
          </cell>
        </row>
        <row r="30">
          <cell r="C30" t="str">
            <v>19-CIVILA24-23</v>
          </cell>
          <cell r="D30">
            <v>24</v>
          </cell>
          <cell r="E30" t="str">
            <v>JAIN PRATIK VINOD RADHA</v>
          </cell>
          <cell r="F30" t="str">
            <v>19-CIVILA24-23</v>
          </cell>
          <cell r="G30" t="str">
            <v>Male</v>
          </cell>
          <cell r="H30">
            <v>36988</v>
          </cell>
          <cell r="I30">
            <v>9892897771</v>
          </cell>
          <cell r="J30"/>
          <cell r="K30" t="str">
            <v>pratiksurana2001@gmail.com</v>
          </cell>
          <cell r="L30" t="str">
            <v>1032190035@tcetmumbai.in</v>
          </cell>
          <cell r="M30" t="str">
            <v>A 601 TIRUPATI PLAZA,BALAJI NAGAR,BHAYANDER ,NEAR STATION ROAD,Mumbai,401101</v>
          </cell>
          <cell r="N30" t="str">
            <v>Family Business</v>
          </cell>
          <cell r="O30" t="str">
            <v>5 Lacs to  10Lacs</v>
          </cell>
          <cell r="P30" t="str">
            <v>Normal</v>
          </cell>
          <cell r="Q30" t="str">
            <v>Open</v>
          </cell>
          <cell r="R30">
            <v>2019</v>
          </cell>
          <cell r="S30" t="str">
            <v>FE</v>
          </cell>
          <cell r="T30" t="str">
            <v>MHT-CET 2019</v>
          </cell>
          <cell r="U30" t="str">
            <v>MHT-CET</v>
          </cell>
          <cell r="V30">
            <v>200</v>
          </cell>
          <cell r="W30">
            <v>94.673131400000003</v>
          </cell>
          <cell r="X30" t="str">
            <v>GOPENS</v>
          </cell>
          <cell r="Y30">
            <v>544</v>
          </cell>
          <cell r="Z30">
            <v>600</v>
          </cell>
          <cell r="AA30">
            <v>90.67</v>
          </cell>
          <cell r="AB30">
            <v>2017</v>
          </cell>
          <cell r="AC30" t="str">
            <v>COUNCIL FOR THE INDIAN SCHOOL CERTIFICATE EXAMINATIONS</v>
          </cell>
          <cell r="AD30" t="str">
            <v>R.B.K SCHOOL</v>
          </cell>
          <cell r="AE30">
            <v>522</v>
          </cell>
          <cell r="AF30">
            <v>650</v>
          </cell>
          <cell r="AG30">
            <v>80.31</v>
          </cell>
          <cell r="AH30">
            <v>2019</v>
          </cell>
          <cell r="AI30" t="str">
            <v>MAHARASHTRA STATE BOARD OF SECONDARY AND HIGHER SECONDARY EDUCATION</v>
          </cell>
          <cell r="AJ30" t="str">
            <v>KIRAN PATIL  JR. COLLEGE</v>
          </cell>
          <cell r="AK30">
            <v>187</v>
          </cell>
          <cell r="AL30">
            <v>23</v>
          </cell>
          <cell r="AM30">
            <v>8.1304347826086953</v>
          </cell>
          <cell r="AN30">
            <v>90.391353811149031</v>
          </cell>
          <cell r="AO30">
            <v>217</v>
          </cell>
          <cell r="AP30">
            <v>25</v>
          </cell>
          <cell r="AQ30">
            <v>8.68</v>
          </cell>
          <cell r="AR30">
            <v>92</v>
          </cell>
          <cell r="AS30">
            <v>404</v>
          </cell>
          <cell r="AT30">
            <v>48</v>
          </cell>
          <cell r="AU30">
            <v>8.4166666666666661</v>
          </cell>
          <cell r="AV30">
            <v>228</v>
          </cell>
          <cell r="AW30">
            <v>25</v>
          </cell>
          <cell r="AX30">
            <v>9.1199999999999992</v>
          </cell>
          <cell r="AY30">
            <v>94.88</v>
          </cell>
          <cell r="AZ30">
            <v>262</v>
          </cell>
          <cell r="BA30">
            <v>29</v>
          </cell>
          <cell r="BB30">
            <v>9.0344827586206904</v>
          </cell>
          <cell r="BC30">
            <v>89</v>
          </cell>
          <cell r="BD30">
            <v>490</v>
          </cell>
          <cell r="BE30">
            <v>54</v>
          </cell>
          <cell r="BF30">
            <v>9.0740740740740744</v>
          </cell>
          <cell r="BG30">
            <v>211</v>
          </cell>
          <cell r="BH30">
            <v>24</v>
          </cell>
          <cell r="BI30">
            <v>8.7916666666666661</v>
          </cell>
          <cell r="BJ30">
            <v>84.942915244596136</v>
          </cell>
          <cell r="BK30">
            <v>243</v>
          </cell>
          <cell r="BL30">
            <v>29</v>
          </cell>
          <cell r="BM30">
            <v>8.3793103448275854</v>
          </cell>
          <cell r="BN30">
            <v>92.242853811149033</v>
          </cell>
          <cell r="BO30">
            <v>454</v>
          </cell>
          <cell r="BP30">
            <v>53</v>
          </cell>
          <cell r="BQ30">
            <v>8.566037735849056</v>
          </cell>
          <cell r="BR30">
            <v>229</v>
          </cell>
          <cell r="BS30">
            <v>24</v>
          </cell>
          <cell r="BT30">
            <v>9.5416666666666661</v>
          </cell>
          <cell r="BU30">
            <v>90.576187144482375</v>
          </cell>
          <cell r="BV30">
            <v>229</v>
          </cell>
          <cell r="BW30">
            <v>24</v>
          </cell>
          <cell r="BX30">
            <v>9.5416666666666661</v>
          </cell>
          <cell r="BY30">
            <v>243</v>
          </cell>
          <cell r="BZ30">
            <v>26</v>
          </cell>
          <cell r="CA30">
            <v>9.3461538461538467</v>
          </cell>
          <cell r="CB30">
            <v>1820</v>
          </cell>
          <cell r="CC30">
            <v>205</v>
          </cell>
          <cell r="CD30">
            <v>8.8780487804878057</v>
          </cell>
          <cell r="CE30">
            <v>91</v>
          </cell>
          <cell r="CF30"/>
          <cell r="CG30"/>
          <cell r="CH30"/>
          <cell r="CI30"/>
          <cell r="CJ30"/>
          <cell r="CK30"/>
          <cell r="CL30"/>
          <cell r="CM30"/>
          <cell r="CN30"/>
          <cell r="CO30"/>
          <cell r="CP30"/>
          <cell r="CQ30"/>
          <cell r="CR30"/>
          <cell r="CS30"/>
          <cell r="CT30"/>
          <cell r="CU30"/>
          <cell r="CV30"/>
          <cell r="CW30"/>
          <cell r="CX30"/>
          <cell r="CY30"/>
          <cell r="CZ30"/>
          <cell r="DA30"/>
          <cell r="DB30"/>
          <cell r="DC30"/>
          <cell r="DD30"/>
          <cell r="DE30"/>
          <cell r="DF30"/>
          <cell r="DG30"/>
          <cell r="DH30"/>
          <cell r="DI30"/>
          <cell r="DJ30">
            <v>0</v>
          </cell>
          <cell r="DK30">
            <v>0</v>
          </cell>
          <cell r="DL30">
            <v>2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/>
          <cell r="DW30"/>
          <cell r="DX30"/>
          <cell r="DY30"/>
          <cell r="DZ30"/>
          <cell r="EA30" t="str">
            <v>Higher Studies</v>
          </cell>
          <cell r="EB30" t="str">
            <v>Higher Studies</v>
          </cell>
          <cell r="EC30"/>
          <cell r="ED30" t="str">
            <v>CAT-3</v>
          </cell>
          <cell r="EE30"/>
          <cell r="EF30"/>
          <cell r="EG30"/>
          <cell r="EH30"/>
          <cell r="EI30"/>
          <cell r="EJ30"/>
          <cell r="EK30"/>
          <cell r="EL30"/>
          <cell r="EM30"/>
          <cell r="EN30">
            <v>5</v>
          </cell>
          <cell r="EO30">
            <v>0</v>
          </cell>
          <cell r="EP30">
            <v>5</v>
          </cell>
          <cell r="EQ30">
            <v>10</v>
          </cell>
          <cell r="ER30">
            <v>66.666666666666657</v>
          </cell>
          <cell r="ES30" t="str">
            <v>Yes</v>
          </cell>
          <cell r="ET30" t="str">
            <v>https://drive.google.com/open?id=1pdaH4fBYmX2nBBhkzQ9myce1FSO10EN3</v>
          </cell>
          <cell r="EU30" t="str">
            <v>NA</v>
          </cell>
          <cell r="EV30" t="str">
            <v>No</v>
          </cell>
          <cell r="EW30"/>
          <cell r="EX30" t="str">
            <v>Mumbai</v>
          </cell>
          <cell r="EY30" t="str">
            <v>AB</v>
          </cell>
          <cell r="EZ30"/>
          <cell r="FA30" t="str">
            <v>19-CIVILA24-23</v>
          </cell>
          <cell r="FB30" t="str">
            <v>CIVIL-A</v>
          </cell>
          <cell r="FC30">
            <v>24</v>
          </cell>
        </row>
        <row r="31">
          <cell r="C31" t="str">
            <v>19-CIVILA25-23</v>
          </cell>
          <cell r="D31">
            <v>25</v>
          </cell>
          <cell r="E31" t="str">
            <v>JAISWAL SHIVAM SALIKRAM REKHA</v>
          </cell>
          <cell r="F31" t="str">
            <v>19-CIVILA25-23</v>
          </cell>
          <cell r="G31" t="str">
            <v>Male</v>
          </cell>
          <cell r="H31">
            <v>37165</v>
          </cell>
          <cell r="I31">
            <v>7039251845</v>
          </cell>
          <cell r="J31">
            <v>9619344005</v>
          </cell>
          <cell r="K31" t="str">
            <v>jaiswalshivam024@gmail.com</v>
          </cell>
          <cell r="L31" t="str">
            <v>1032190036@tcetmumbai.in</v>
          </cell>
          <cell r="M31" t="str">
            <v>kashi nagar,tank road,bhandup west,shankar mandir,mumbai,400078</v>
          </cell>
          <cell r="N31" t="str">
            <v>Any other</v>
          </cell>
          <cell r="O31" t="str">
            <v>Below  5 Lacs</v>
          </cell>
          <cell r="P31" t="str">
            <v>Normal</v>
          </cell>
          <cell r="Q31" t="str">
            <v>Open</v>
          </cell>
          <cell r="R31">
            <v>2019</v>
          </cell>
          <cell r="S31" t="str">
            <v>FE</v>
          </cell>
          <cell r="T31" t="str">
            <v xml:space="preserve">JEE(Main)-2019 </v>
          </cell>
          <cell r="U31" t="str">
            <v>JEE-Main</v>
          </cell>
          <cell r="V31">
            <v>360</v>
          </cell>
          <cell r="W31">
            <v>82.977500000000006</v>
          </cell>
          <cell r="X31" t="str">
            <v>AI</v>
          </cell>
          <cell r="Y31">
            <v>443</v>
          </cell>
          <cell r="Z31">
            <v>500</v>
          </cell>
          <cell r="AA31">
            <v>88.6</v>
          </cell>
          <cell r="AB31">
            <v>2017</v>
          </cell>
          <cell r="AC31" t="str">
            <v>MAHARASHTRA STATE BOARD OF SECONDARY AND HIGHER SECONDARY EDUCATION</v>
          </cell>
          <cell r="AD31" t="str">
            <v>I.D.U.B.S.HINDI HIGH SCHOOL</v>
          </cell>
          <cell r="AE31">
            <v>453</v>
          </cell>
          <cell r="AF31">
            <v>650</v>
          </cell>
          <cell r="AG31">
            <v>69.69</v>
          </cell>
          <cell r="AH31">
            <v>2019</v>
          </cell>
          <cell r="AI31" t="str">
            <v>MAHARASHTRA STATE BOARD OF SECONDARY AND HIGHER SECONDARY EDUCATION</v>
          </cell>
          <cell r="AJ31" t="str">
            <v>N E S RATNAM COLLEGE OF ARTS SCIENCE AND COMMERCE</v>
          </cell>
          <cell r="AK31">
            <v>191</v>
          </cell>
          <cell r="AL31">
            <v>23</v>
          </cell>
          <cell r="AM31">
            <v>8.304347826086957</v>
          </cell>
          <cell r="AN31">
            <v>84.261660978384526</v>
          </cell>
          <cell r="AO31">
            <v>193</v>
          </cell>
          <cell r="AP31">
            <v>25</v>
          </cell>
          <cell r="AQ31">
            <v>7.72</v>
          </cell>
          <cell r="AR31">
            <v>75</v>
          </cell>
          <cell r="AS31">
            <v>384</v>
          </cell>
          <cell r="AT31">
            <v>48</v>
          </cell>
          <cell r="AU31">
            <v>8</v>
          </cell>
          <cell r="AV31">
            <v>213</v>
          </cell>
          <cell r="AW31">
            <v>25</v>
          </cell>
          <cell r="AX31">
            <v>8.52</v>
          </cell>
          <cell r="AY31">
            <v>84.51</v>
          </cell>
          <cell r="AZ31">
            <v>268</v>
          </cell>
          <cell r="BA31">
            <v>29</v>
          </cell>
          <cell r="BB31">
            <v>9.2413793103448274</v>
          </cell>
          <cell r="BC31">
            <v>88</v>
          </cell>
          <cell r="BD31">
            <v>481</v>
          </cell>
          <cell r="BE31">
            <v>54</v>
          </cell>
          <cell r="BF31">
            <v>8.9074074074074066</v>
          </cell>
          <cell r="BG31">
            <v>204</v>
          </cell>
          <cell r="BH31">
            <v>24</v>
          </cell>
          <cell r="BI31">
            <v>8.5</v>
          </cell>
          <cell r="BJ31">
            <v>87.135000000000005</v>
          </cell>
          <cell r="BK31">
            <v>212</v>
          </cell>
          <cell r="BL31">
            <v>29</v>
          </cell>
          <cell r="BM31">
            <v>7.3103448275862073</v>
          </cell>
          <cell r="BN31">
            <v>85.381332195676904</v>
          </cell>
          <cell r="BO31">
            <v>416</v>
          </cell>
          <cell r="BP31">
            <v>53</v>
          </cell>
          <cell r="BQ31">
            <v>7.8490566037735849</v>
          </cell>
          <cell r="BR31">
            <v>186</v>
          </cell>
          <cell r="BS31">
            <v>24</v>
          </cell>
          <cell r="BT31">
            <v>7.75</v>
          </cell>
          <cell r="BU31">
            <v>84.047998862343576</v>
          </cell>
          <cell r="BV31">
            <v>186</v>
          </cell>
          <cell r="BW31">
            <v>24</v>
          </cell>
          <cell r="BX31">
            <v>7.75</v>
          </cell>
          <cell r="BY31">
            <v>217</v>
          </cell>
          <cell r="BZ31">
            <v>26</v>
          </cell>
          <cell r="CA31">
            <v>8.3461538461538467</v>
          </cell>
          <cell r="CB31">
            <v>1684</v>
          </cell>
          <cell r="CC31">
            <v>205</v>
          </cell>
          <cell r="CD31">
            <v>8.2146341463414636</v>
          </cell>
          <cell r="CE31">
            <v>84</v>
          </cell>
          <cell r="CF31"/>
          <cell r="CG31"/>
          <cell r="CH31"/>
          <cell r="CI31"/>
          <cell r="CJ31"/>
          <cell r="CK31"/>
          <cell r="CL31"/>
          <cell r="CM31"/>
          <cell r="CN31">
            <v>11</v>
          </cell>
          <cell r="CO31">
            <v>60</v>
          </cell>
          <cell r="CP31">
            <v>24</v>
          </cell>
          <cell r="CQ31">
            <v>50</v>
          </cell>
          <cell r="CR31">
            <v>17</v>
          </cell>
          <cell r="CS31">
            <v>7</v>
          </cell>
          <cell r="CT31">
            <v>71</v>
          </cell>
          <cell r="CU31">
            <v>8</v>
          </cell>
          <cell r="CV31">
            <v>8</v>
          </cell>
          <cell r="CW31">
            <v>50</v>
          </cell>
          <cell r="CX31">
            <v>158</v>
          </cell>
          <cell r="CY31">
            <v>19.75</v>
          </cell>
          <cell r="CZ31">
            <v>23.476968796433876</v>
          </cell>
          <cell r="DA31">
            <v>8</v>
          </cell>
          <cell r="DB31">
            <v>2</v>
          </cell>
          <cell r="DC31">
            <v>80</v>
          </cell>
          <cell r="DD31">
            <v>0</v>
          </cell>
          <cell r="DE31">
            <v>22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1</v>
          </cell>
          <cell r="DL31">
            <v>1</v>
          </cell>
          <cell r="DM31">
            <v>50</v>
          </cell>
          <cell r="DN31">
            <v>70</v>
          </cell>
          <cell r="DO31" t="str">
            <v>100</v>
          </cell>
          <cell r="DP31">
            <v>0</v>
          </cell>
          <cell r="DQ31">
            <v>0</v>
          </cell>
          <cell r="DR31">
            <v>35</v>
          </cell>
          <cell r="DS31">
            <v>50</v>
          </cell>
          <cell r="DT31">
            <v>32</v>
          </cell>
          <cell r="DU31">
            <v>43</v>
          </cell>
          <cell r="DV31"/>
          <cell r="DW31"/>
          <cell r="DX31"/>
          <cell r="DY31"/>
          <cell r="DZ31"/>
          <cell r="EA31" t="str">
            <v>Placement</v>
          </cell>
          <cell r="EB31" t="str">
            <v>Placement</v>
          </cell>
          <cell r="EC31"/>
          <cell r="ED31" t="str">
            <v>CAT-3</v>
          </cell>
          <cell r="EE31"/>
          <cell r="EF31"/>
          <cell r="EG31"/>
          <cell r="EH31"/>
          <cell r="EI31"/>
          <cell r="EJ31"/>
          <cell r="EK31"/>
          <cell r="EL31"/>
          <cell r="EM31"/>
          <cell r="EN31">
            <v>5</v>
          </cell>
          <cell r="EO31">
            <v>1</v>
          </cell>
          <cell r="EP31">
            <v>5</v>
          </cell>
          <cell r="EQ31">
            <v>11</v>
          </cell>
          <cell r="ER31">
            <v>73.333333333333329</v>
          </cell>
          <cell r="ES31" t="str">
            <v>Yes</v>
          </cell>
          <cell r="ET31" t="str">
            <v>https://drive.google.com/open?id=1x-_FNu6WbS2fXrgGWWnNLwfGDPzsceC8</v>
          </cell>
          <cell r="EU31" t="str">
            <v>Core Companies</v>
          </cell>
          <cell r="EV31" t="str">
            <v>Yes</v>
          </cell>
          <cell r="EW31" t="str">
            <v>pay_HycgLIwFhKpxNb</v>
          </cell>
          <cell r="EX31" t="str">
            <v>Mumbai</v>
          </cell>
          <cell r="EY31" t="str">
            <v>Present</v>
          </cell>
          <cell r="EZ31" t="str">
            <v>Batch 4</v>
          </cell>
          <cell r="FA31" t="str">
            <v>19-CIVILA25-23</v>
          </cell>
          <cell r="FB31" t="str">
            <v>CIVIL-A</v>
          </cell>
          <cell r="FC31">
            <v>25</v>
          </cell>
        </row>
        <row r="32">
          <cell r="C32" t="str">
            <v>19-CIVILA26-23</v>
          </cell>
          <cell r="D32">
            <v>26</v>
          </cell>
          <cell r="E32" t="str">
            <v>JITEKAR MAYANK BHOLENATH RANJANA</v>
          </cell>
          <cell r="F32" t="str">
            <v>19-CIVILA26-23</v>
          </cell>
          <cell r="G32" t="str">
            <v>Male</v>
          </cell>
          <cell r="H32">
            <v>36737</v>
          </cell>
          <cell r="I32">
            <v>9136558292</v>
          </cell>
          <cell r="J32"/>
          <cell r="K32" t="str">
            <v>mayankjitekar4698@gmail.com</v>
          </cell>
          <cell r="L32" t="str">
            <v>1032190037@tcetmumbai.in</v>
          </cell>
          <cell r="M32" t="str">
            <v>E-1/20 B-7,SECTOR-14 NEW PANVEL,NEW PANVEL,NEAR CKT HIGH SCHOOL,NEW PANVEL,410206</v>
          </cell>
          <cell r="N32" t="str">
            <v>Any other</v>
          </cell>
          <cell r="O32" t="str">
            <v>Below  5 Lacs</v>
          </cell>
          <cell r="P32" t="str">
            <v>Normal</v>
          </cell>
          <cell r="Q32" t="str">
            <v>Open</v>
          </cell>
          <cell r="R32">
            <v>2019</v>
          </cell>
          <cell r="S32" t="str">
            <v>FE</v>
          </cell>
          <cell r="T32" t="str">
            <v>MHT-CET 2019</v>
          </cell>
          <cell r="U32" t="str">
            <v>MHT-CET</v>
          </cell>
          <cell r="V32">
            <v>200</v>
          </cell>
          <cell r="W32">
            <v>90.273603600000001</v>
          </cell>
          <cell r="X32" t="str">
            <v>GOPENS</v>
          </cell>
          <cell r="Y32">
            <v>439</v>
          </cell>
          <cell r="Z32">
            <v>500</v>
          </cell>
          <cell r="AA32">
            <v>87.8</v>
          </cell>
          <cell r="AB32">
            <v>2016</v>
          </cell>
          <cell r="AC32" t="str">
            <v>MAHARASHTRA STATE BOARD OF SECONDARY AND HIGHER SECONDARY EDUCATION</v>
          </cell>
          <cell r="AD32" t="str">
            <v>C K T VIDYALAYA NEW PANVEL</v>
          </cell>
          <cell r="AE32">
            <v>551</v>
          </cell>
          <cell r="AF32">
            <v>650</v>
          </cell>
          <cell r="AG32">
            <v>84.77</v>
          </cell>
          <cell r="AH32">
            <v>2018</v>
          </cell>
          <cell r="AI32" t="str">
            <v>MAHARASHTRA STATE BOARD OF SECONDARY AND HIGHER SECONDARY EDUCATION</v>
          </cell>
          <cell r="AJ32" t="str">
            <v>C K T JR COLLEGE NEW PANVEL</v>
          </cell>
          <cell r="AK32">
            <v>211</v>
          </cell>
          <cell r="AL32">
            <v>23</v>
          </cell>
          <cell r="AM32">
            <v>9.1739130434782616</v>
          </cell>
          <cell r="AN32">
            <v>75</v>
          </cell>
          <cell r="AO32">
            <v>240</v>
          </cell>
          <cell r="AP32">
            <v>25</v>
          </cell>
          <cell r="AQ32">
            <v>9.6</v>
          </cell>
          <cell r="AR32">
            <v>75</v>
          </cell>
          <cell r="AS32">
            <v>451</v>
          </cell>
          <cell r="AT32">
            <v>48</v>
          </cell>
          <cell r="AU32">
            <v>9.3958333333333339</v>
          </cell>
          <cell r="AV32">
            <v>233</v>
          </cell>
          <cell r="AW32">
            <v>25</v>
          </cell>
          <cell r="AX32">
            <v>9.32</v>
          </cell>
          <cell r="AY32">
            <v>99.54</v>
          </cell>
          <cell r="AZ32">
            <v>275</v>
          </cell>
          <cell r="BA32">
            <v>29</v>
          </cell>
          <cell r="BB32">
            <v>9.4827586206896548</v>
          </cell>
          <cell r="BC32">
            <v>87</v>
          </cell>
          <cell r="BD32">
            <v>508</v>
          </cell>
          <cell r="BE32">
            <v>54</v>
          </cell>
          <cell r="BF32">
            <v>9.4074074074074066</v>
          </cell>
          <cell r="BG32">
            <v>206</v>
          </cell>
          <cell r="BH32">
            <v>24</v>
          </cell>
          <cell r="BI32">
            <v>8.5833333333333339</v>
          </cell>
          <cell r="BJ32">
            <v>87.512929465301482</v>
          </cell>
          <cell r="BK32">
            <v>228</v>
          </cell>
          <cell r="BL32">
            <v>29</v>
          </cell>
          <cell r="BM32">
            <v>7.8620689655172411</v>
          </cell>
          <cell r="BN32">
            <v>87.210585893060312</v>
          </cell>
          <cell r="BO32">
            <v>434</v>
          </cell>
          <cell r="BP32">
            <v>53</v>
          </cell>
          <cell r="BQ32">
            <v>8.1886792452830193</v>
          </cell>
          <cell r="BR32">
            <v>209</v>
          </cell>
          <cell r="BS32">
            <v>24</v>
          </cell>
          <cell r="BT32">
            <v>8.7083333333333339</v>
          </cell>
          <cell r="BU32">
            <v>85.210585893060298</v>
          </cell>
          <cell r="BV32">
            <v>209</v>
          </cell>
          <cell r="BW32">
            <v>24</v>
          </cell>
          <cell r="BX32">
            <v>8.7083333333333339</v>
          </cell>
          <cell r="BY32">
            <v>256</v>
          </cell>
          <cell r="BZ32">
            <v>26</v>
          </cell>
          <cell r="CA32">
            <v>9.8461538461538467</v>
          </cell>
          <cell r="CB32">
            <v>1858</v>
          </cell>
          <cell r="CC32">
            <v>205</v>
          </cell>
          <cell r="CD32">
            <v>9.0634146341463406</v>
          </cell>
          <cell r="CE32">
            <v>85</v>
          </cell>
          <cell r="CF32"/>
          <cell r="CG32"/>
          <cell r="CH32"/>
          <cell r="CI32"/>
          <cell r="CJ32"/>
          <cell r="CK32"/>
          <cell r="CL32"/>
          <cell r="CM32"/>
          <cell r="CN32">
            <v>52</v>
          </cell>
          <cell r="CO32">
            <v>60</v>
          </cell>
          <cell r="CP32">
            <v>44</v>
          </cell>
          <cell r="CQ32">
            <v>50</v>
          </cell>
          <cell r="CR32">
            <v>17</v>
          </cell>
          <cell r="CS32">
            <v>7</v>
          </cell>
          <cell r="CT32">
            <v>71</v>
          </cell>
          <cell r="CU32">
            <v>2</v>
          </cell>
          <cell r="CV32">
            <v>14</v>
          </cell>
          <cell r="CW32">
            <v>13</v>
          </cell>
          <cell r="CX32">
            <v>370</v>
          </cell>
          <cell r="CY32">
            <v>46.25</v>
          </cell>
          <cell r="CZ32">
            <v>54.977711738484402</v>
          </cell>
          <cell r="DA32">
            <v>8</v>
          </cell>
          <cell r="DB32">
            <v>2</v>
          </cell>
          <cell r="DC32">
            <v>80</v>
          </cell>
          <cell r="DD32">
            <v>0</v>
          </cell>
          <cell r="DE32">
            <v>22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2</v>
          </cell>
          <cell r="DM32">
            <v>0</v>
          </cell>
          <cell r="DN32">
            <v>70</v>
          </cell>
          <cell r="DO32" t="str">
            <v>100</v>
          </cell>
          <cell r="DP32">
            <v>0</v>
          </cell>
          <cell r="DQ32">
            <v>0</v>
          </cell>
          <cell r="DR32">
            <v>35</v>
          </cell>
          <cell r="DS32">
            <v>50</v>
          </cell>
          <cell r="DT32">
            <v>42</v>
          </cell>
          <cell r="DU32">
            <v>31</v>
          </cell>
          <cell r="DV32" t="str">
            <v>Placement</v>
          </cell>
          <cell r="DW32"/>
          <cell r="DX32" t="str">
            <v>Consent Fill/Absent for Unplaced Meeting</v>
          </cell>
          <cell r="DY32"/>
          <cell r="DZ32" t="str">
            <v>Placement</v>
          </cell>
          <cell r="EA32" t="str">
            <v>Placement</v>
          </cell>
          <cell r="EB32" t="str">
            <v>Placement</v>
          </cell>
          <cell r="EC32"/>
          <cell r="ED32" t="str">
            <v>CAT-3</v>
          </cell>
          <cell r="EE32"/>
          <cell r="EF32"/>
          <cell r="EG32"/>
          <cell r="EH32"/>
          <cell r="EI32"/>
          <cell r="EJ32"/>
          <cell r="EK32"/>
          <cell r="EL32"/>
          <cell r="EM32"/>
          <cell r="EN32">
            <v>5</v>
          </cell>
          <cell r="EO32">
            <v>1</v>
          </cell>
          <cell r="EP32">
            <v>5</v>
          </cell>
          <cell r="EQ32">
            <v>11</v>
          </cell>
          <cell r="ER32">
            <v>73.333333333333329</v>
          </cell>
          <cell r="ES32" t="str">
            <v>Yes</v>
          </cell>
          <cell r="ET32" t="str">
            <v>https://drive.google.com/open?id=1TQIzDDvMj0YkihzCgYjP8n8m8qptKuTu</v>
          </cell>
          <cell r="EU32" t="str">
            <v>Core Companies</v>
          </cell>
          <cell r="EV32" t="str">
            <v>Yes</v>
          </cell>
          <cell r="EW32" t="str">
            <v>pay_HyTn77b98g5Yi8</v>
          </cell>
          <cell r="EX32" t="str">
            <v>PANVEL</v>
          </cell>
          <cell r="EY32" t="str">
            <v>AB</v>
          </cell>
          <cell r="EZ32" t="str">
            <v>Batch 3</v>
          </cell>
          <cell r="FA32" t="str">
            <v>19-CIVILA26-23</v>
          </cell>
          <cell r="FB32" t="str">
            <v>CIVIL-A</v>
          </cell>
          <cell r="FC32">
            <v>26</v>
          </cell>
        </row>
        <row r="33">
          <cell r="C33" t="str">
            <v>19-CIVILA28-23</v>
          </cell>
          <cell r="D33">
            <v>28</v>
          </cell>
          <cell r="E33" t="str">
            <v>KADAM SHIVAM SATISH SHRADDHA</v>
          </cell>
          <cell r="F33" t="str">
            <v>19-CIVILA28-23</v>
          </cell>
          <cell r="G33" t="str">
            <v>Male</v>
          </cell>
          <cell r="H33">
            <v>37420</v>
          </cell>
          <cell r="I33">
            <v>8850348271</v>
          </cell>
          <cell r="J33"/>
          <cell r="K33" t="str">
            <v>shivamkadam88503@gmail.com</v>
          </cell>
          <cell r="L33" t="str">
            <v>1032190038@tcetmumbai.in</v>
          </cell>
          <cell r="M33" t="str">
            <v>6/155,SAI CHAWL COMMITTI, TANJI NAGAR ,KURAR VILLAGE,NEAR PUSHPA PARK,MALAD EAST,400097</v>
          </cell>
          <cell r="N33" t="str">
            <v>Service</v>
          </cell>
          <cell r="O33" t="str">
            <v>Below  5 Lacs</v>
          </cell>
          <cell r="P33" t="str">
            <v>Normal</v>
          </cell>
          <cell r="Q33" t="str">
            <v>Open</v>
          </cell>
          <cell r="R33">
            <v>2019</v>
          </cell>
          <cell r="S33" t="str">
            <v>FE</v>
          </cell>
          <cell r="T33" t="str">
            <v>MHT-CET 2019</v>
          </cell>
          <cell r="U33" t="str">
            <v>MHT-CET</v>
          </cell>
          <cell r="V33">
            <v>200</v>
          </cell>
          <cell r="W33">
            <v>88.583315799999994</v>
          </cell>
          <cell r="X33" t="str">
            <v>TFWS</v>
          </cell>
          <cell r="Y33">
            <v>452</v>
          </cell>
          <cell r="Z33">
            <v>500</v>
          </cell>
          <cell r="AA33">
            <v>90.4</v>
          </cell>
          <cell r="AB33">
            <v>2017</v>
          </cell>
          <cell r="AC33" t="str">
            <v>MAHARASHTRA STATE BOARD OF SECONDARY AND HIGHER SECONDARY EDUCATION</v>
          </cell>
          <cell r="AD33" t="str">
            <v>NUTAN VIDYA MANDIR</v>
          </cell>
          <cell r="AE33">
            <v>461</v>
          </cell>
          <cell r="AF33">
            <v>650</v>
          </cell>
          <cell r="AG33">
            <v>70.92</v>
          </cell>
          <cell r="AH33">
            <v>2019</v>
          </cell>
          <cell r="AI33" t="str">
            <v>MAHARASHTRA STATE BOARD OF SECONDARY AND HIGHER SECONDARY EDUCATION</v>
          </cell>
          <cell r="AJ33" t="str">
            <v>PATKAR COLLEGE</v>
          </cell>
          <cell r="AK33">
            <v>228</v>
          </cell>
          <cell r="AL33">
            <v>23</v>
          </cell>
          <cell r="AM33">
            <v>9.9130434782608692</v>
          </cell>
          <cell r="AN33">
            <v>78.311717861205921</v>
          </cell>
          <cell r="AO33">
            <v>243</v>
          </cell>
          <cell r="AP33">
            <v>25</v>
          </cell>
          <cell r="AQ33">
            <v>9.7200000000000006</v>
          </cell>
          <cell r="AR33">
            <v>77</v>
          </cell>
          <cell r="AS33">
            <v>471</v>
          </cell>
          <cell r="AT33">
            <v>48</v>
          </cell>
          <cell r="AU33">
            <v>9.8125</v>
          </cell>
          <cell r="AV33">
            <v>231</v>
          </cell>
          <cell r="AW33">
            <v>25</v>
          </cell>
          <cell r="AX33">
            <v>9.24</v>
          </cell>
          <cell r="AY33">
            <v>96.74</v>
          </cell>
          <cell r="AZ33">
            <v>279</v>
          </cell>
          <cell r="BA33">
            <v>29</v>
          </cell>
          <cell r="BB33">
            <v>9.6206896551724146</v>
          </cell>
          <cell r="BC33">
            <v>86</v>
          </cell>
          <cell r="BD33">
            <v>510</v>
          </cell>
          <cell r="BE33">
            <v>54</v>
          </cell>
          <cell r="BF33">
            <v>9.4444444444444446</v>
          </cell>
          <cell r="BG33">
            <v>218</v>
          </cell>
          <cell r="BH33">
            <v>24</v>
          </cell>
          <cell r="BI33">
            <v>9.0833333333333339</v>
          </cell>
          <cell r="BJ33">
            <v>88.804891922639356</v>
          </cell>
          <cell r="BK33">
            <v>272</v>
          </cell>
          <cell r="BL33">
            <v>29</v>
          </cell>
          <cell r="BM33">
            <v>9.3793103448275854</v>
          </cell>
          <cell r="BN33">
            <v>87.771321956769057</v>
          </cell>
          <cell r="BO33">
            <v>490</v>
          </cell>
          <cell r="BP33">
            <v>53</v>
          </cell>
          <cell r="BQ33">
            <v>9.2452830188679247</v>
          </cell>
          <cell r="BR33">
            <v>223</v>
          </cell>
          <cell r="BS33">
            <v>24</v>
          </cell>
          <cell r="BT33">
            <v>9.2916666666666661</v>
          </cell>
          <cell r="BU33">
            <v>85.771321956769057</v>
          </cell>
          <cell r="BV33">
            <v>223</v>
          </cell>
          <cell r="BW33">
            <v>24</v>
          </cell>
          <cell r="BX33">
            <v>9.2916666666666661</v>
          </cell>
          <cell r="BY33">
            <v>260</v>
          </cell>
          <cell r="BZ33">
            <v>26</v>
          </cell>
          <cell r="CA33">
            <v>10</v>
          </cell>
          <cell r="CB33">
            <v>1954</v>
          </cell>
          <cell r="CC33">
            <v>205</v>
          </cell>
          <cell r="CD33">
            <v>9.5317073170731703</v>
          </cell>
          <cell r="CE33">
            <v>86</v>
          </cell>
          <cell r="CF33"/>
          <cell r="CG33"/>
          <cell r="CH33"/>
          <cell r="CI33"/>
          <cell r="CJ33"/>
          <cell r="CK33"/>
          <cell r="CL33"/>
          <cell r="CM33"/>
          <cell r="CN33">
            <v>12</v>
          </cell>
          <cell r="CO33">
            <v>60</v>
          </cell>
          <cell r="CP33">
            <v>18</v>
          </cell>
          <cell r="CQ33">
            <v>50</v>
          </cell>
          <cell r="CR33">
            <v>24</v>
          </cell>
          <cell r="CS33">
            <v>0</v>
          </cell>
          <cell r="CT33">
            <v>100</v>
          </cell>
          <cell r="CU33">
            <v>13</v>
          </cell>
          <cell r="CV33">
            <v>3</v>
          </cell>
          <cell r="CW33">
            <v>82</v>
          </cell>
          <cell r="CX33">
            <v>357</v>
          </cell>
          <cell r="CY33">
            <v>35.700000000000003</v>
          </cell>
          <cell r="CZ33">
            <v>53.046062407132247</v>
          </cell>
          <cell r="DA33">
            <v>10</v>
          </cell>
          <cell r="DB33">
            <v>0</v>
          </cell>
          <cell r="DC33">
            <v>100</v>
          </cell>
          <cell r="DD33">
            <v>4</v>
          </cell>
          <cell r="DE33">
            <v>18</v>
          </cell>
          <cell r="DF33">
            <v>19</v>
          </cell>
          <cell r="DG33">
            <v>9</v>
          </cell>
          <cell r="DH33">
            <v>90</v>
          </cell>
          <cell r="DI33">
            <v>62</v>
          </cell>
          <cell r="DJ33">
            <v>4</v>
          </cell>
          <cell r="DK33">
            <v>2</v>
          </cell>
          <cell r="DL33">
            <v>0</v>
          </cell>
          <cell r="DM33">
            <v>100</v>
          </cell>
          <cell r="DN33">
            <v>90</v>
          </cell>
          <cell r="DO33" t="str">
            <v>100</v>
          </cell>
          <cell r="DP33">
            <v>90</v>
          </cell>
          <cell r="DQ33" t="str">
            <v>100</v>
          </cell>
          <cell r="DR33">
            <v>90</v>
          </cell>
          <cell r="DS33">
            <v>100</v>
          </cell>
          <cell r="DT33">
            <v>50</v>
          </cell>
          <cell r="DU33">
            <v>85</v>
          </cell>
          <cell r="DV33" t="str">
            <v>Kalpataru Ltd</v>
          </cell>
          <cell r="DW33"/>
          <cell r="DX33"/>
          <cell r="DY33"/>
          <cell r="DZ33"/>
          <cell r="EA33" t="str">
            <v>Placement</v>
          </cell>
          <cell r="EB33" t="str">
            <v>Placement</v>
          </cell>
          <cell r="EC33"/>
          <cell r="ED33" t="str">
            <v>CAT-1</v>
          </cell>
          <cell r="EE33"/>
          <cell r="EF33"/>
          <cell r="EG33"/>
          <cell r="EH33"/>
          <cell r="EI33"/>
          <cell r="EJ33"/>
          <cell r="EK33"/>
          <cell r="EL33"/>
          <cell r="EM33"/>
          <cell r="EN33">
            <v>5</v>
          </cell>
          <cell r="EO33">
            <v>5</v>
          </cell>
          <cell r="EP33">
            <v>5</v>
          </cell>
          <cell r="EQ33">
            <v>15</v>
          </cell>
          <cell r="ER33">
            <v>100</v>
          </cell>
          <cell r="ES33" t="str">
            <v>Yes</v>
          </cell>
          <cell r="ET33" t="str">
            <v>https://drive.google.com/open?id=1u8HMbEUHifJk2aIZCUk1v0dLIfKK7RA3</v>
          </cell>
          <cell r="EU33" t="str">
            <v>Core Companies</v>
          </cell>
          <cell r="EV33" t="str">
            <v>Yes</v>
          </cell>
          <cell r="EW33" t="str">
            <v>pay_HySQn4oCrUWyI6</v>
          </cell>
          <cell r="EX33" t="str">
            <v>palchil</v>
          </cell>
          <cell r="EY33" t="str">
            <v>AB</v>
          </cell>
          <cell r="EZ33" t="str">
            <v>Batch 4</v>
          </cell>
          <cell r="FA33" t="str">
            <v>19-CIVILA28-23</v>
          </cell>
          <cell r="FB33" t="str">
            <v>CIVIL-A</v>
          </cell>
          <cell r="FC33">
            <v>28</v>
          </cell>
        </row>
        <row r="34">
          <cell r="C34" t="str">
            <v>19-CIVILA29-23</v>
          </cell>
          <cell r="D34">
            <v>29</v>
          </cell>
          <cell r="E34" t="str">
            <v>KALE VISHAL SONAJI MANISHA</v>
          </cell>
          <cell r="F34" t="str">
            <v>19-CIVILA29-23</v>
          </cell>
          <cell r="G34" t="str">
            <v>Male</v>
          </cell>
          <cell r="H34">
            <v>37209</v>
          </cell>
          <cell r="I34">
            <v>9769612245</v>
          </cell>
          <cell r="J34"/>
          <cell r="K34" t="str">
            <v>kalevishal567@gmail.com</v>
          </cell>
          <cell r="L34" t="str">
            <v>1032190039@tcetmumbai.in</v>
          </cell>
          <cell r="M34" t="str">
            <v>House no 8, Block no 6,Ganesh krups soc,malwani malad(w),Mount Mary school,malami gate no 6,Mumbai,400095</v>
          </cell>
          <cell r="N34" t="str">
            <v>Family Business</v>
          </cell>
          <cell r="O34" t="str">
            <v>Below  5 Lacs</v>
          </cell>
          <cell r="P34" t="str">
            <v>Normal</v>
          </cell>
          <cell r="Q34" t="str">
            <v>Open</v>
          </cell>
          <cell r="R34">
            <v>2019</v>
          </cell>
          <cell r="S34" t="str">
            <v>FE</v>
          </cell>
          <cell r="T34" t="str">
            <v>MHT-CET 2019</v>
          </cell>
          <cell r="U34" t="str">
            <v>MHT-CET</v>
          </cell>
          <cell r="V34">
            <v>200</v>
          </cell>
          <cell r="W34">
            <v>70.497092300000006</v>
          </cell>
          <cell r="X34" t="str">
            <v>MI-MH</v>
          </cell>
          <cell r="Y34">
            <v>371</v>
          </cell>
          <cell r="Z34">
            <v>500</v>
          </cell>
          <cell r="AA34">
            <v>74.2</v>
          </cell>
          <cell r="AB34">
            <v>2017</v>
          </cell>
          <cell r="AC34" t="str">
            <v>MAHARASHTRA STATE BOARD OF SECONDARY AND HIGHER SECONDARY EDUCATION</v>
          </cell>
          <cell r="AD34" t="str">
            <v>NATIONAL ENGLISH HIGH SCHOOL</v>
          </cell>
          <cell r="AE34">
            <v>455</v>
          </cell>
          <cell r="AF34">
            <v>650</v>
          </cell>
          <cell r="AG34">
            <v>70</v>
          </cell>
          <cell r="AH34">
            <v>2019</v>
          </cell>
          <cell r="AI34" t="str">
            <v>MAHARASHTRA STATE BOARD OF SECONDARY AND HIGHER SECONDARY EDUCATION</v>
          </cell>
          <cell r="AJ34" t="str">
            <v>JIJAMATA HIGHER SECONDARY COLLEGE AURANGABAD</v>
          </cell>
          <cell r="AK34">
            <v>166</v>
          </cell>
          <cell r="AL34">
            <v>23</v>
          </cell>
          <cell r="AM34">
            <v>7.2173913043478262</v>
          </cell>
          <cell r="AN34">
            <v>81.798634812286693</v>
          </cell>
          <cell r="AO34">
            <v>193</v>
          </cell>
          <cell r="AP34">
            <v>25</v>
          </cell>
          <cell r="AQ34">
            <v>7.72</v>
          </cell>
          <cell r="AR34">
            <v>87</v>
          </cell>
          <cell r="AS34">
            <v>359</v>
          </cell>
          <cell r="AT34">
            <v>48</v>
          </cell>
          <cell r="AU34">
            <v>7.479166666666667</v>
          </cell>
          <cell r="AV34">
            <v>225</v>
          </cell>
          <cell r="AW34">
            <v>25</v>
          </cell>
          <cell r="AX34">
            <v>9</v>
          </cell>
          <cell r="AY34">
            <v>75</v>
          </cell>
          <cell r="AZ34">
            <v>267</v>
          </cell>
          <cell r="BA34">
            <v>29</v>
          </cell>
          <cell r="BB34">
            <v>9.2068965517241388</v>
          </cell>
          <cell r="BC34">
            <v>84</v>
          </cell>
          <cell r="BD34">
            <v>492</v>
          </cell>
          <cell r="BE34">
            <v>54</v>
          </cell>
          <cell r="BF34">
            <v>9.1111111111111107</v>
          </cell>
          <cell r="BG34">
            <v>208</v>
          </cell>
          <cell r="BH34">
            <v>24</v>
          </cell>
          <cell r="BI34">
            <v>8.6666666666666661</v>
          </cell>
          <cell r="BJ34">
            <v>92.266928327645047</v>
          </cell>
          <cell r="BK34">
            <v>202</v>
          </cell>
          <cell r="BL34">
            <v>29</v>
          </cell>
          <cell r="BM34">
            <v>6.9655172413793105</v>
          </cell>
          <cell r="BN34">
            <v>87.013112627986359</v>
          </cell>
          <cell r="BO34">
            <v>410</v>
          </cell>
          <cell r="BP34">
            <v>53</v>
          </cell>
          <cell r="BQ34">
            <v>7.7358490566037732</v>
          </cell>
          <cell r="BR34">
            <v>180</v>
          </cell>
          <cell r="BS34">
            <v>24</v>
          </cell>
          <cell r="BT34">
            <v>7.5</v>
          </cell>
          <cell r="BU34">
            <v>84.513112627986359</v>
          </cell>
          <cell r="BV34">
            <v>180</v>
          </cell>
          <cell r="BW34">
            <v>24</v>
          </cell>
          <cell r="BX34">
            <v>7.5</v>
          </cell>
          <cell r="BY34">
            <v>232</v>
          </cell>
          <cell r="BZ34">
            <v>26</v>
          </cell>
          <cell r="CA34">
            <v>8.9230769230769234</v>
          </cell>
          <cell r="CB34">
            <v>1673</v>
          </cell>
          <cell r="CC34">
            <v>205</v>
          </cell>
          <cell r="CD34">
            <v>8.1609756097560968</v>
          </cell>
          <cell r="CE34">
            <v>85</v>
          </cell>
          <cell r="CF34"/>
          <cell r="CG34"/>
          <cell r="CH34"/>
          <cell r="CI34"/>
          <cell r="CJ34"/>
          <cell r="CK34"/>
          <cell r="CL34"/>
          <cell r="CM34"/>
          <cell r="CN34"/>
          <cell r="CO34"/>
          <cell r="CP34"/>
          <cell r="CQ34"/>
          <cell r="CR34"/>
          <cell r="CS34"/>
          <cell r="CT34"/>
          <cell r="CU34"/>
          <cell r="CV34"/>
          <cell r="CW34"/>
          <cell r="CX34"/>
          <cell r="CY34"/>
          <cell r="CZ34"/>
          <cell r="DA34"/>
          <cell r="DB34"/>
          <cell r="DC34"/>
          <cell r="DD34"/>
          <cell r="DE34"/>
          <cell r="DF34"/>
          <cell r="DG34"/>
          <cell r="DH34"/>
          <cell r="DI34"/>
          <cell r="DJ34">
            <v>0</v>
          </cell>
          <cell r="DK34">
            <v>0</v>
          </cell>
          <cell r="DL34">
            <v>2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/>
          <cell r="DW34"/>
          <cell r="DX34"/>
          <cell r="DY34"/>
          <cell r="DZ34"/>
          <cell r="EA34" t="str">
            <v>Higher Studies</v>
          </cell>
          <cell r="EB34" t="str">
            <v>Higher Studies</v>
          </cell>
          <cell r="EC34"/>
          <cell r="ED34" t="str">
            <v>CAT-3</v>
          </cell>
          <cell r="EE34"/>
          <cell r="EF34"/>
          <cell r="EG34"/>
          <cell r="EH34"/>
          <cell r="EI34"/>
          <cell r="EJ34"/>
          <cell r="EK34"/>
          <cell r="EL34"/>
          <cell r="EM34"/>
          <cell r="EN34">
            <v>5</v>
          </cell>
          <cell r="EO34">
            <v>0</v>
          </cell>
          <cell r="EP34">
            <v>5</v>
          </cell>
          <cell r="EQ34">
            <v>10</v>
          </cell>
          <cell r="ER34">
            <v>66.666666666666657</v>
          </cell>
          <cell r="ES34" t="str">
            <v>Yes</v>
          </cell>
          <cell r="ET34" t="str">
            <v>https://drive.google.com/open?id=13JVellwrzWIi9IGJYnQrNsWErD0del1d</v>
          </cell>
          <cell r="EU34" t="str">
            <v>NA</v>
          </cell>
          <cell r="EV34"/>
          <cell r="EW34"/>
          <cell r="EX34" t="str">
            <v>Mumbai</v>
          </cell>
          <cell r="EY34" t="str">
            <v>AB</v>
          </cell>
          <cell r="EZ34"/>
          <cell r="FA34" t="str">
            <v>19-CIVILA29-23</v>
          </cell>
          <cell r="FB34" t="str">
            <v>CIVIL-A</v>
          </cell>
          <cell r="FC34">
            <v>29</v>
          </cell>
        </row>
        <row r="35">
          <cell r="C35" t="str">
            <v>19-CIVILA30-23</v>
          </cell>
          <cell r="D35">
            <v>30</v>
          </cell>
          <cell r="E35" t="str">
            <v>KAMANI YASH MANSUKHBHAI SUNITABEN</v>
          </cell>
          <cell r="F35" t="str">
            <v>19-CIVILA30-23</v>
          </cell>
          <cell r="G35" t="str">
            <v>Male</v>
          </cell>
          <cell r="H35">
            <v>36993</v>
          </cell>
          <cell r="I35">
            <v>9324018408</v>
          </cell>
          <cell r="J35"/>
          <cell r="K35" t="str">
            <v>kyashm99@gmail.com</v>
          </cell>
          <cell r="L35" t="str">
            <v>1032190040@tcetmumbai.in</v>
          </cell>
          <cell r="M35" t="str">
            <v>804/star embassy,ramdev park road/shri ram nagar,mira road(east),Near new BMC garden,mira-bhayandar,401104</v>
          </cell>
          <cell r="N35" t="str">
            <v>Self-employed</v>
          </cell>
          <cell r="O35" t="str">
            <v>Below  5 Lacs</v>
          </cell>
          <cell r="P35" t="str">
            <v>Normal</v>
          </cell>
          <cell r="Q35" t="str">
            <v>Open</v>
          </cell>
          <cell r="R35">
            <v>2019</v>
          </cell>
          <cell r="S35" t="str">
            <v>FE</v>
          </cell>
          <cell r="T35" t="str">
            <v>MHT-CET 2019</v>
          </cell>
          <cell r="U35" t="str">
            <v>MHT-CET</v>
          </cell>
          <cell r="V35">
            <v>200</v>
          </cell>
          <cell r="W35">
            <v>96.933004100000005</v>
          </cell>
          <cell r="X35" t="str">
            <v>TFWS</v>
          </cell>
          <cell r="Y35">
            <v>411</v>
          </cell>
          <cell r="Z35">
            <v>500</v>
          </cell>
          <cell r="AA35">
            <v>82.2</v>
          </cell>
          <cell r="AB35">
            <v>2017</v>
          </cell>
          <cell r="AC35" t="str">
            <v>CENTRAL BOARD OF SECONDARY EDUCATION</v>
          </cell>
          <cell r="AD35" t="str">
            <v>THE SARASWATI VIDYALAYA</v>
          </cell>
          <cell r="AE35">
            <v>409</v>
          </cell>
          <cell r="AF35">
            <v>650</v>
          </cell>
          <cell r="AG35">
            <v>62.92</v>
          </cell>
          <cell r="AH35">
            <v>2019</v>
          </cell>
          <cell r="AI35" t="str">
            <v>CENTRAL BOARD OF SECONDARY EDUCATION</v>
          </cell>
          <cell r="AJ35" t="str">
            <v>SVP JUNIOR COLLEGE OF SCIENCE AND COMMERCE</v>
          </cell>
          <cell r="AK35">
            <v>175</v>
          </cell>
          <cell r="AL35">
            <v>23</v>
          </cell>
          <cell r="AM35">
            <v>7.6086956521739131</v>
          </cell>
          <cell r="AN35">
            <v>97.21956769055744</v>
          </cell>
          <cell r="AO35">
            <v>198</v>
          </cell>
          <cell r="AP35">
            <v>25</v>
          </cell>
          <cell r="AQ35">
            <v>7.92</v>
          </cell>
          <cell r="AR35">
            <v>84</v>
          </cell>
          <cell r="AS35">
            <v>373</v>
          </cell>
          <cell r="AT35">
            <v>48</v>
          </cell>
          <cell r="AU35">
            <v>7.770833333333333</v>
          </cell>
          <cell r="AV35">
            <v>219</v>
          </cell>
          <cell r="AW35">
            <v>25</v>
          </cell>
          <cell r="AX35">
            <v>8.76</v>
          </cell>
          <cell r="AY35">
            <v>75</v>
          </cell>
          <cell r="AZ35">
            <v>258</v>
          </cell>
          <cell r="BA35">
            <v>29</v>
          </cell>
          <cell r="BB35">
            <v>8.8965517241379306</v>
          </cell>
          <cell r="BC35">
            <v>90</v>
          </cell>
          <cell r="BD35">
            <v>477</v>
          </cell>
          <cell r="BE35">
            <v>54</v>
          </cell>
          <cell r="BF35">
            <v>8.8333333333333339</v>
          </cell>
          <cell r="BG35">
            <v>209</v>
          </cell>
          <cell r="BH35">
            <v>24</v>
          </cell>
          <cell r="BI35">
            <v>8.7083333333333339</v>
          </cell>
          <cell r="BJ35">
            <v>87.162499999999994</v>
          </cell>
          <cell r="BK35">
            <v>241</v>
          </cell>
          <cell r="BL35">
            <v>29</v>
          </cell>
          <cell r="BM35">
            <v>8.3103448275862064</v>
          </cell>
          <cell r="BN35">
            <v>88.476413538111473</v>
          </cell>
          <cell r="BO35">
            <v>450</v>
          </cell>
          <cell r="BP35">
            <v>53</v>
          </cell>
          <cell r="BQ35">
            <v>8.4905660377358494</v>
          </cell>
          <cell r="BR35">
            <v>194</v>
          </cell>
          <cell r="BS35">
            <v>24</v>
          </cell>
          <cell r="BT35">
            <v>8.0833333333333339</v>
          </cell>
          <cell r="BU35">
            <v>86.976413538111487</v>
          </cell>
          <cell r="BV35">
            <v>194</v>
          </cell>
          <cell r="BW35">
            <v>24</v>
          </cell>
          <cell r="BX35">
            <v>8.0833333333333339</v>
          </cell>
          <cell r="BY35">
            <v>245</v>
          </cell>
          <cell r="BZ35">
            <v>26</v>
          </cell>
          <cell r="CA35">
            <v>9.4230769230769234</v>
          </cell>
          <cell r="CB35">
            <v>1739</v>
          </cell>
          <cell r="CC35">
            <v>205</v>
          </cell>
          <cell r="CD35">
            <v>8.4829268292682922</v>
          </cell>
          <cell r="CE35">
            <v>87</v>
          </cell>
          <cell r="CF35"/>
          <cell r="CG35"/>
          <cell r="CH35"/>
          <cell r="CI35"/>
          <cell r="CJ35"/>
          <cell r="CK35"/>
          <cell r="CL35"/>
          <cell r="CM35"/>
          <cell r="CN35">
            <v>14</v>
          </cell>
          <cell r="CO35">
            <v>60</v>
          </cell>
          <cell r="CP35">
            <v>25</v>
          </cell>
          <cell r="CQ35">
            <v>50</v>
          </cell>
          <cell r="CR35">
            <v>18</v>
          </cell>
          <cell r="CS35">
            <v>6</v>
          </cell>
          <cell r="CT35">
            <v>75</v>
          </cell>
          <cell r="CU35">
            <v>0</v>
          </cell>
          <cell r="CV35">
            <v>16</v>
          </cell>
          <cell r="CW35">
            <v>0</v>
          </cell>
          <cell r="CX35"/>
          <cell r="CY35"/>
          <cell r="CZ35"/>
          <cell r="DA35">
            <v>0</v>
          </cell>
          <cell r="DB35">
            <v>10</v>
          </cell>
          <cell r="DC35">
            <v>0</v>
          </cell>
          <cell r="DD35">
            <v>0</v>
          </cell>
          <cell r="DE35">
            <v>22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2</v>
          </cell>
          <cell r="DM35">
            <v>0</v>
          </cell>
          <cell r="DN35">
            <v>0</v>
          </cell>
          <cell r="DO35" t="str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11</v>
          </cell>
          <cell r="DV35"/>
          <cell r="DW35"/>
          <cell r="DX35"/>
          <cell r="DY35"/>
          <cell r="DZ35"/>
          <cell r="EA35" t="str">
            <v>Higher Studies</v>
          </cell>
          <cell r="EB35" t="str">
            <v>Higher Studies</v>
          </cell>
          <cell r="EC35">
            <v>44746</v>
          </cell>
          <cell r="ED35" t="str">
            <v>CAT-3</v>
          </cell>
          <cell r="EE35"/>
          <cell r="EF35"/>
          <cell r="EG35"/>
          <cell r="EH35"/>
          <cell r="EI35"/>
          <cell r="EJ35"/>
          <cell r="EK35"/>
          <cell r="EL35"/>
          <cell r="EM35"/>
          <cell r="EN35">
            <v>5</v>
          </cell>
          <cell r="EO35">
            <v>1</v>
          </cell>
          <cell r="EP35">
            <v>5</v>
          </cell>
          <cell r="EQ35">
            <v>11</v>
          </cell>
          <cell r="ER35">
            <v>73.333333333333329</v>
          </cell>
          <cell r="ES35" t="str">
            <v>Yes</v>
          </cell>
          <cell r="ET35" t="str">
            <v>https://drive.google.com/open?id=1QEw0qQAigD9gFch7VPd6IJvPN6s9RmMv</v>
          </cell>
          <cell r="EU35" t="str">
            <v>Core Companies</v>
          </cell>
          <cell r="EV35" t="str">
            <v>Yes</v>
          </cell>
          <cell r="EW35" t="str">
            <v>pay_HyVEXsZlfBXGR8</v>
          </cell>
          <cell r="EX35" t="str">
            <v>bamnasa gir</v>
          </cell>
          <cell r="EY35" t="str">
            <v>AB</v>
          </cell>
          <cell r="EZ35" t="str">
            <v>Batch 4</v>
          </cell>
          <cell r="FA35" t="str">
            <v>19-CIVILA30-23</v>
          </cell>
          <cell r="FB35" t="str">
            <v>CIVIL-A</v>
          </cell>
          <cell r="FC35">
            <v>30</v>
          </cell>
        </row>
        <row r="36">
          <cell r="C36" t="str">
            <v>19-CIVILA31-23</v>
          </cell>
          <cell r="D36">
            <v>31</v>
          </cell>
          <cell r="E36" t="str">
            <v>KAMBLI NISHANT VIVEK SEEMA</v>
          </cell>
          <cell r="F36" t="str">
            <v>19-CIVILA31-23</v>
          </cell>
          <cell r="G36" t="str">
            <v>Male</v>
          </cell>
          <cell r="H36">
            <v>37047</v>
          </cell>
          <cell r="I36">
            <v>8169333801</v>
          </cell>
          <cell r="J36"/>
          <cell r="K36" t="str">
            <v>nkambli007@gmail.com</v>
          </cell>
          <cell r="L36" t="str">
            <v>1032190041@tcetmumbai.in</v>
          </cell>
          <cell r="M36" t="str">
            <v>8/856, Nisarg CHS, Vanrai Colony,Opp The Hub, WEH, Goregaon East,Malwan,Maharashtra,Mumbai,400065</v>
          </cell>
          <cell r="N36" t="str">
            <v>Service</v>
          </cell>
          <cell r="O36" t="str">
            <v>Below  5 Lacs</v>
          </cell>
          <cell r="P36" t="str">
            <v>Normal</v>
          </cell>
          <cell r="Q36" t="str">
            <v>Open</v>
          </cell>
          <cell r="R36">
            <v>2019</v>
          </cell>
          <cell r="S36" t="str">
            <v>FE</v>
          </cell>
          <cell r="T36" t="str">
            <v xml:space="preserve">JEE(Main)-2019 </v>
          </cell>
          <cell r="U36" t="str">
            <v>JEE-Main</v>
          </cell>
          <cell r="V36">
            <v>360</v>
          </cell>
          <cell r="W36">
            <v>86.361501000000004</v>
          </cell>
          <cell r="X36" t="str">
            <v>AI</v>
          </cell>
          <cell r="Y36">
            <v>475</v>
          </cell>
          <cell r="Z36">
            <v>500</v>
          </cell>
          <cell r="AA36">
            <v>95</v>
          </cell>
          <cell r="AB36">
            <v>2017</v>
          </cell>
          <cell r="AC36" t="str">
            <v>MAHARASHTRA STATE BOARD OF SECONDARY AND HIGHER SECONDARY EDUCATION</v>
          </cell>
          <cell r="AD36" t="str">
            <v>ST. THOMAS HIGH SCHOOL</v>
          </cell>
          <cell r="AE36">
            <v>409</v>
          </cell>
          <cell r="AF36">
            <v>650</v>
          </cell>
          <cell r="AG36">
            <v>62.92</v>
          </cell>
          <cell r="AH36">
            <v>2019</v>
          </cell>
          <cell r="AI36" t="str">
            <v>MAHARASHTRA STATE BOARD OF SECONDARY AND HIGHER SECONDARY EDUCATION</v>
          </cell>
          <cell r="AJ36" t="str">
            <v>NIRMALA MEMORIAL FOUNDATION OF SCIENCE AND COMMERCE</v>
          </cell>
          <cell r="AK36">
            <v>211</v>
          </cell>
          <cell r="AL36">
            <v>23</v>
          </cell>
          <cell r="AM36">
            <v>9.1739130434782616</v>
          </cell>
          <cell r="AN36">
            <v>92.187713310580193</v>
          </cell>
          <cell r="AO36">
            <v>235</v>
          </cell>
          <cell r="AP36">
            <v>25</v>
          </cell>
          <cell r="AQ36">
            <v>9.4</v>
          </cell>
          <cell r="AR36">
            <v>83</v>
          </cell>
          <cell r="AS36">
            <v>446</v>
          </cell>
          <cell r="AT36">
            <v>48</v>
          </cell>
          <cell r="AU36">
            <v>9.2916666666666661</v>
          </cell>
          <cell r="AV36">
            <v>229</v>
          </cell>
          <cell r="AW36">
            <v>25</v>
          </cell>
          <cell r="AX36">
            <v>9.16</v>
          </cell>
          <cell r="AY36">
            <v>94.88</v>
          </cell>
          <cell r="AZ36">
            <v>279</v>
          </cell>
          <cell r="BA36">
            <v>29</v>
          </cell>
          <cell r="BB36">
            <v>9.6206896551724146</v>
          </cell>
          <cell r="BC36">
            <v>91</v>
          </cell>
          <cell r="BD36">
            <v>508</v>
          </cell>
          <cell r="BE36">
            <v>54</v>
          </cell>
          <cell r="BF36">
            <v>9.4074074074074066</v>
          </cell>
          <cell r="BG36">
            <v>203</v>
          </cell>
          <cell r="BH36">
            <v>24</v>
          </cell>
          <cell r="BI36">
            <v>8.4583333333333339</v>
          </cell>
          <cell r="BJ36">
            <v>84.174999999999997</v>
          </cell>
          <cell r="BK36">
            <v>240.11999999999998</v>
          </cell>
          <cell r="BL36">
            <v>29</v>
          </cell>
          <cell r="BM36">
            <v>8.2799999999999994</v>
          </cell>
          <cell r="BN36">
            <v>90.648542662116043</v>
          </cell>
          <cell r="BO36">
            <v>443.12</v>
          </cell>
          <cell r="BP36">
            <v>53</v>
          </cell>
          <cell r="BQ36">
            <v>8.3607547169811323</v>
          </cell>
          <cell r="BR36">
            <v>219</v>
          </cell>
          <cell r="BS36">
            <v>24</v>
          </cell>
          <cell r="BT36">
            <v>9.125</v>
          </cell>
          <cell r="BU36">
            <v>89.315209328782714</v>
          </cell>
          <cell r="BV36">
            <v>219</v>
          </cell>
          <cell r="BW36">
            <v>24</v>
          </cell>
          <cell r="BX36">
            <v>9.125</v>
          </cell>
          <cell r="BY36">
            <v>258</v>
          </cell>
          <cell r="BZ36">
            <v>26</v>
          </cell>
          <cell r="CA36">
            <v>9.9230769230769234</v>
          </cell>
          <cell r="CB36">
            <v>1874.12</v>
          </cell>
          <cell r="CC36">
            <v>205</v>
          </cell>
          <cell r="CD36">
            <v>9.142048780487805</v>
          </cell>
          <cell r="CE36">
            <v>90</v>
          </cell>
          <cell r="CF36"/>
          <cell r="CG36"/>
          <cell r="CH36"/>
          <cell r="CI36"/>
          <cell r="CJ36"/>
          <cell r="CK36"/>
          <cell r="CL36"/>
          <cell r="CM36"/>
          <cell r="CN36"/>
          <cell r="CO36"/>
          <cell r="CP36"/>
          <cell r="CQ36"/>
          <cell r="CR36"/>
          <cell r="CS36"/>
          <cell r="CT36"/>
          <cell r="CU36"/>
          <cell r="CV36"/>
          <cell r="CW36"/>
          <cell r="CX36"/>
          <cell r="CY36"/>
          <cell r="CZ36"/>
          <cell r="DA36"/>
          <cell r="DB36"/>
          <cell r="DC36"/>
          <cell r="DD36"/>
          <cell r="DE36"/>
          <cell r="DF36"/>
          <cell r="DG36"/>
          <cell r="DH36"/>
          <cell r="DI36"/>
          <cell r="DJ36">
            <v>0</v>
          </cell>
          <cell r="DK36">
            <v>0</v>
          </cell>
          <cell r="DL36">
            <v>2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/>
          <cell r="DW36"/>
          <cell r="DX36"/>
          <cell r="DY36"/>
          <cell r="DZ36"/>
          <cell r="EA36" t="str">
            <v>Higher Studies</v>
          </cell>
          <cell r="EB36" t="str">
            <v>Higher Studies</v>
          </cell>
          <cell r="EC36"/>
          <cell r="ED36" t="str">
            <v>CAT-3</v>
          </cell>
          <cell r="EE36"/>
          <cell r="EF36"/>
          <cell r="EG36"/>
          <cell r="EH36"/>
          <cell r="EI36"/>
          <cell r="EJ36"/>
          <cell r="EK36"/>
          <cell r="EL36"/>
          <cell r="EM36"/>
          <cell r="EN36">
            <v>5</v>
          </cell>
          <cell r="EO36">
            <v>0</v>
          </cell>
          <cell r="EP36">
            <v>5</v>
          </cell>
          <cell r="EQ36">
            <v>10</v>
          </cell>
          <cell r="ER36">
            <v>66.666666666666657</v>
          </cell>
          <cell r="ES36" t="str">
            <v>Yes</v>
          </cell>
          <cell r="ET36" t="str">
            <v>https://drive.google.com/open?id=1azWDe5O3wc3846ezBOfMyaW8NhCia9lk</v>
          </cell>
          <cell r="EU36" t="str">
            <v>NA</v>
          </cell>
          <cell r="EV36" t="str">
            <v>No</v>
          </cell>
          <cell r="EW36"/>
          <cell r="EX36" t="str">
            <v>Kudal</v>
          </cell>
          <cell r="EY36" t="str">
            <v>AB</v>
          </cell>
          <cell r="EZ36"/>
          <cell r="FA36" t="str">
            <v>19-CIVILA31-23</v>
          </cell>
          <cell r="FB36" t="str">
            <v>CIVIL-A</v>
          </cell>
          <cell r="FC36">
            <v>31</v>
          </cell>
        </row>
        <row r="37">
          <cell r="C37" t="str">
            <v>19-CIVILA32-23</v>
          </cell>
          <cell r="D37">
            <v>32</v>
          </cell>
          <cell r="E37" t="str">
            <v>KHARAT NIKHIL RAJU SUNITA</v>
          </cell>
          <cell r="F37" t="str">
            <v>19-CIVILA32-23</v>
          </cell>
          <cell r="G37" t="str">
            <v>Male</v>
          </cell>
          <cell r="H37">
            <v>36941</v>
          </cell>
          <cell r="I37">
            <v>8788957592</v>
          </cell>
          <cell r="J37"/>
          <cell r="K37" t="str">
            <v>nikhilrk2016@gmail.com</v>
          </cell>
          <cell r="L37" t="str">
            <v>1032190042@tcetmumbai.in</v>
          </cell>
          <cell r="M37" t="str">
            <v>Flat No.6 Pushpagiri appartment ,Sahyadri hills society,INFRONT OF AMC WATER TANK,Aurangabad,431009</v>
          </cell>
          <cell r="N37" t="str">
            <v>Service</v>
          </cell>
          <cell r="O37" t="str">
            <v>5 Lacs to  10Lacs</v>
          </cell>
          <cell r="P37" t="str">
            <v>Normal</v>
          </cell>
          <cell r="Q37" t="str">
            <v>Open</v>
          </cell>
          <cell r="R37">
            <v>2019</v>
          </cell>
          <cell r="S37" t="str">
            <v>FE</v>
          </cell>
          <cell r="T37" t="str">
            <v>MHT-CET 2019</v>
          </cell>
          <cell r="U37" t="str">
            <v>MHT-CET</v>
          </cell>
          <cell r="V37">
            <v>200</v>
          </cell>
          <cell r="W37">
            <v>70.981221399999995</v>
          </cell>
          <cell r="X37" t="str">
            <v>MI-MH</v>
          </cell>
          <cell r="Y37">
            <v>328</v>
          </cell>
          <cell r="Z37">
            <v>500</v>
          </cell>
          <cell r="AA37">
            <v>65.599999999999994</v>
          </cell>
          <cell r="AB37">
            <v>2017</v>
          </cell>
          <cell r="AC37" t="str">
            <v>MAHARASHTRA STATE BOARD OF SECONDARY AND HIGHER SECONDARY EDUCATION</v>
          </cell>
          <cell r="AD37" t="str">
            <v>AURANGABAD POLICE PUBLIC SCHOOL</v>
          </cell>
          <cell r="AE37">
            <v>352</v>
          </cell>
          <cell r="AF37">
            <v>650</v>
          </cell>
          <cell r="AG37">
            <v>54.15</v>
          </cell>
          <cell r="AH37">
            <v>2019</v>
          </cell>
          <cell r="AI37" t="str">
            <v>MAHARASHTRA STATE BOARD OF SECONDARY AND HIGHER SECONDARY EDUCATION</v>
          </cell>
          <cell r="AJ37" t="str">
            <v>DEOGIRI COLLEGE OF SCIENCE</v>
          </cell>
          <cell r="AK37">
            <v>187</v>
          </cell>
          <cell r="AL37">
            <v>23</v>
          </cell>
          <cell r="AM37">
            <v>8.1304347826086953</v>
          </cell>
          <cell r="AN37">
            <v>75</v>
          </cell>
          <cell r="AO37">
            <v>160</v>
          </cell>
          <cell r="AP37">
            <v>25</v>
          </cell>
          <cell r="AQ37">
            <v>6.4</v>
          </cell>
          <cell r="AR37">
            <v>90</v>
          </cell>
          <cell r="AS37">
            <v>347</v>
          </cell>
          <cell r="AT37">
            <v>48</v>
          </cell>
          <cell r="AU37">
            <v>7.229166666666667</v>
          </cell>
          <cell r="AV37">
            <v>222</v>
          </cell>
          <cell r="AW37">
            <v>25</v>
          </cell>
          <cell r="AX37">
            <v>8.8800000000000008</v>
          </cell>
          <cell r="AY37">
            <v>84.65</v>
          </cell>
          <cell r="AZ37">
            <v>254</v>
          </cell>
          <cell r="BA37">
            <v>29</v>
          </cell>
          <cell r="BB37">
            <v>8.7586206896551726</v>
          </cell>
          <cell r="BC37">
            <v>89</v>
          </cell>
          <cell r="BD37">
            <v>476</v>
          </cell>
          <cell r="BE37">
            <v>54</v>
          </cell>
          <cell r="BF37">
            <v>8.8148148148148149</v>
          </cell>
          <cell r="BG37">
            <v>207</v>
          </cell>
          <cell r="BH37">
            <v>24</v>
          </cell>
          <cell r="BI37">
            <v>8.625</v>
          </cell>
          <cell r="BJ37">
            <v>84.012500000000003</v>
          </cell>
          <cell r="BK37">
            <v>215</v>
          </cell>
          <cell r="BL37">
            <v>29</v>
          </cell>
          <cell r="BM37">
            <v>7.4137931034482758</v>
          </cell>
          <cell r="BN37">
            <v>86.532499999999999</v>
          </cell>
          <cell r="BO37">
            <v>422</v>
          </cell>
          <cell r="BP37">
            <v>53</v>
          </cell>
          <cell r="BQ37">
            <v>7.9622641509433958</v>
          </cell>
          <cell r="BR37">
            <v>190</v>
          </cell>
          <cell r="BS37">
            <v>24</v>
          </cell>
          <cell r="BT37">
            <v>7.916666666666667</v>
          </cell>
          <cell r="BU37">
            <v>84.865833333333327</v>
          </cell>
          <cell r="BV37">
            <v>190</v>
          </cell>
          <cell r="BW37">
            <v>24</v>
          </cell>
          <cell r="BX37">
            <v>7.916666666666667</v>
          </cell>
          <cell r="BY37">
            <v>229</v>
          </cell>
          <cell r="BZ37">
            <v>26</v>
          </cell>
          <cell r="CA37">
            <v>8.8076923076923084</v>
          </cell>
          <cell r="CB37">
            <v>1664</v>
          </cell>
          <cell r="CC37">
            <v>205</v>
          </cell>
          <cell r="CD37">
            <v>8.1170731707317074</v>
          </cell>
          <cell r="CE37">
            <v>85</v>
          </cell>
          <cell r="CF37"/>
          <cell r="CG37"/>
          <cell r="CH37"/>
          <cell r="CI37"/>
          <cell r="CJ37"/>
          <cell r="CK37"/>
          <cell r="CL37"/>
          <cell r="CM37"/>
          <cell r="CN37"/>
          <cell r="CO37"/>
          <cell r="CP37"/>
          <cell r="CQ37"/>
          <cell r="CR37"/>
          <cell r="CS37"/>
          <cell r="CT37"/>
          <cell r="CU37"/>
          <cell r="CV37"/>
          <cell r="CW37"/>
          <cell r="CX37"/>
          <cell r="CY37"/>
          <cell r="CZ37"/>
          <cell r="DA37"/>
          <cell r="DB37"/>
          <cell r="DC37"/>
          <cell r="DD37"/>
          <cell r="DE37"/>
          <cell r="DF37"/>
          <cell r="DG37"/>
          <cell r="DH37"/>
          <cell r="DI37"/>
          <cell r="DJ37">
            <v>0</v>
          </cell>
          <cell r="DK37">
            <v>0</v>
          </cell>
          <cell r="DL37">
            <v>2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/>
          <cell r="DW37"/>
          <cell r="DX37"/>
          <cell r="DY37"/>
          <cell r="DZ37"/>
          <cell r="EA37" t="str">
            <v>Higher Studies</v>
          </cell>
          <cell r="EB37" t="str">
            <v>Higher Studies</v>
          </cell>
          <cell r="EC37"/>
          <cell r="ED37" t="str">
            <v>CAT-3</v>
          </cell>
          <cell r="EE37"/>
          <cell r="EF37"/>
          <cell r="EG37"/>
          <cell r="EH37"/>
          <cell r="EI37"/>
          <cell r="EJ37"/>
          <cell r="EK37"/>
          <cell r="EL37"/>
          <cell r="EM37"/>
          <cell r="EN37">
            <v>5</v>
          </cell>
          <cell r="EO37">
            <v>0</v>
          </cell>
          <cell r="EP37">
            <v>5</v>
          </cell>
          <cell r="EQ37">
            <v>10</v>
          </cell>
          <cell r="ER37">
            <v>66.666666666666657</v>
          </cell>
          <cell r="ES37" t="str">
            <v>Yes</v>
          </cell>
          <cell r="ET37" t="str">
            <v>https://drive.google.com/open?id=1GUC2dVKRBiVieq8nf-5P8aym-W_erZ0z</v>
          </cell>
          <cell r="EU37"/>
          <cell r="EV37"/>
          <cell r="EW37"/>
          <cell r="EX37" t="str">
            <v>Aurangabad</v>
          </cell>
          <cell r="EY37" t="str">
            <v>Present</v>
          </cell>
          <cell r="EZ37"/>
          <cell r="FA37" t="str">
            <v>19-CIVILA32-23</v>
          </cell>
          <cell r="FB37" t="str">
            <v>CIVIL-A</v>
          </cell>
          <cell r="FC37">
            <v>32</v>
          </cell>
        </row>
        <row r="38">
          <cell r="C38" t="str">
            <v>19-CIVILA33-23</v>
          </cell>
          <cell r="D38">
            <v>33</v>
          </cell>
          <cell r="E38" t="str">
            <v>KUMAWAT HARSH BHAWARLAL SARITA</v>
          </cell>
          <cell r="F38" t="str">
            <v>19-CIVILA33-23</v>
          </cell>
          <cell r="G38" t="str">
            <v>Male</v>
          </cell>
          <cell r="H38">
            <v>36929</v>
          </cell>
          <cell r="I38">
            <v>9082033167</v>
          </cell>
          <cell r="J38"/>
          <cell r="K38" t="str">
            <v>harshkumawat538@gmail.com</v>
          </cell>
          <cell r="L38" t="str">
            <v>1032190043@tcetmumbai.in</v>
          </cell>
          <cell r="M38" t="str">
            <v>401,402 Vasan Apartment,New Link Road,Dahisar,Opp Anand Hospital,Mumbai,400068</v>
          </cell>
          <cell r="N38" t="str">
            <v>Family Business</v>
          </cell>
          <cell r="O38" t="str">
            <v>10 Lacs to 20Lacs</v>
          </cell>
          <cell r="P38" t="str">
            <v>Normal</v>
          </cell>
          <cell r="Q38" t="str">
            <v>Open</v>
          </cell>
          <cell r="R38">
            <v>2019</v>
          </cell>
          <cell r="S38" t="str">
            <v>FE</v>
          </cell>
          <cell r="T38" t="str">
            <v>MHT-CET 2019</v>
          </cell>
          <cell r="U38" t="str">
            <v>MHT-CET</v>
          </cell>
          <cell r="V38">
            <v>200</v>
          </cell>
          <cell r="W38">
            <v>20.679591299999998</v>
          </cell>
          <cell r="X38" t="str">
            <v>MI</v>
          </cell>
          <cell r="Y38">
            <v>422</v>
          </cell>
          <cell r="Z38">
            <v>500</v>
          </cell>
          <cell r="AA38">
            <v>84.4</v>
          </cell>
          <cell r="AB38">
            <v>2017</v>
          </cell>
          <cell r="AC38" t="str">
            <v>MAHARASHTRA STATE BOARD OF SECONDARY AND HIGHER SECONDARY EDUCATION</v>
          </cell>
          <cell r="AD38" t="str">
            <v>ST. MARY'S HIGH SCHOOL</v>
          </cell>
          <cell r="AE38">
            <v>443</v>
          </cell>
          <cell r="AF38">
            <v>650</v>
          </cell>
          <cell r="AG38">
            <v>68.150000000000006</v>
          </cell>
          <cell r="AH38">
            <v>2019</v>
          </cell>
          <cell r="AI38" t="str">
            <v>MAHARASHTRA STATE BOARD OF SECONDARY AND HIGHER SECONDARY EDUCATION</v>
          </cell>
          <cell r="AJ38" t="str">
            <v>NIRMALA MEMORIAL FOUNDATION JUNIOR COLLEGE OF COMMERCE AND SCIENCE</v>
          </cell>
          <cell r="AK38">
            <v>204</v>
          </cell>
          <cell r="AL38">
            <v>23</v>
          </cell>
          <cell r="AM38">
            <v>8.8695652173913047</v>
          </cell>
          <cell r="AN38">
            <v>75</v>
          </cell>
          <cell r="AO38">
            <v>209</v>
          </cell>
          <cell r="AP38">
            <v>25</v>
          </cell>
          <cell r="AQ38">
            <v>8.36</v>
          </cell>
          <cell r="AR38">
            <v>80</v>
          </cell>
          <cell r="AS38">
            <v>413</v>
          </cell>
          <cell r="AT38">
            <v>48</v>
          </cell>
          <cell r="AU38">
            <v>8.6041666666666661</v>
          </cell>
          <cell r="AV38">
            <v>236</v>
          </cell>
          <cell r="AW38">
            <v>25</v>
          </cell>
          <cell r="AX38">
            <v>9.44</v>
          </cell>
          <cell r="AY38">
            <v>97.7</v>
          </cell>
          <cell r="AZ38">
            <v>272</v>
          </cell>
          <cell r="BA38">
            <v>29</v>
          </cell>
          <cell r="BB38">
            <v>9.3793103448275854</v>
          </cell>
          <cell r="BC38">
            <v>84</v>
          </cell>
          <cell r="BD38">
            <v>508</v>
          </cell>
          <cell r="BE38">
            <v>54</v>
          </cell>
          <cell r="BF38">
            <v>9.4074074074074066</v>
          </cell>
          <cell r="BG38">
            <v>218</v>
          </cell>
          <cell r="BH38">
            <v>24</v>
          </cell>
          <cell r="BI38">
            <v>9.0833333333333339</v>
          </cell>
          <cell r="BJ38">
            <v>84.764658703071674</v>
          </cell>
          <cell r="BK38">
            <v>252</v>
          </cell>
          <cell r="BL38">
            <v>29</v>
          </cell>
          <cell r="BM38">
            <v>8.6896551724137936</v>
          </cell>
          <cell r="BN38">
            <v>84.292931740614335</v>
          </cell>
          <cell r="BO38">
            <v>470</v>
          </cell>
          <cell r="BP38">
            <v>53</v>
          </cell>
          <cell r="BQ38">
            <v>8.8679245283018862</v>
          </cell>
          <cell r="BR38">
            <v>223</v>
          </cell>
          <cell r="BS38">
            <v>24</v>
          </cell>
          <cell r="BT38">
            <v>9.2916666666666661</v>
          </cell>
          <cell r="BU38">
            <v>84.292931740614335</v>
          </cell>
          <cell r="BV38">
            <v>223</v>
          </cell>
          <cell r="BW38">
            <v>24</v>
          </cell>
          <cell r="BX38">
            <v>9.2916666666666661</v>
          </cell>
          <cell r="BY38">
            <v>250</v>
          </cell>
          <cell r="BZ38">
            <v>26</v>
          </cell>
          <cell r="CA38">
            <v>9.615384615384615</v>
          </cell>
          <cell r="CB38">
            <v>1864</v>
          </cell>
          <cell r="CC38">
            <v>205</v>
          </cell>
          <cell r="CD38">
            <v>9.0926829268292675</v>
          </cell>
          <cell r="CE38">
            <v>85</v>
          </cell>
          <cell r="CF38"/>
          <cell r="CG38"/>
          <cell r="CH38"/>
          <cell r="CI38"/>
          <cell r="CJ38"/>
          <cell r="CK38"/>
          <cell r="CL38"/>
          <cell r="CM38"/>
          <cell r="CN38">
            <v>8</v>
          </cell>
          <cell r="CO38">
            <v>60</v>
          </cell>
          <cell r="CP38">
            <v>11</v>
          </cell>
          <cell r="CQ38">
            <v>50</v>
          </cell>
          <cell r="CR38">
            <v>15</v>
          </cell>
          <cell r="CS38">
            <v>9</v>
          </cell>
          <cell r="CT38">
            <v>63</v>
          </cell>
          <cell r="CU38">
            <v>1</v>
          </cell>
          <cell r="CV38">
            <v>15</v>
          </cell>
          <cell r="CW38">
            <v>7</v>
          </cell>
          <cell r="CX38">
            <v>98</v>
          </cell>
          <cell r="CY38">
            <v>14</v>
          </cell>
          <cell r="CZ38">
            <v>14.561664190193166</v>
          </cell>
          <cell r="DA38">
            <v>7</v>
          </cell>
          <cell r="DB38">
            <v>3</v>
          </cell>
          <cell r="DC38">
            <v>70</v>
          </cell>
          <cell r="DD38">
            <v>0</v>
          </cell>
          <cell r="DE38">
            <v>22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2</v>
          </cell>
          <cell r="DM38">
            <v>0</v>
          </cell>
          <cell r="DN38">
            <v>90</v>
          </cell>
          <cell r="DO38" t="str">
            <v>100</v>
          </cell>
          <cell r="DP38">
            <v>0</v>
          </cell>
          <cell r="DQ38">
            <v>0</v>
          </cell>
          <cell r="DR38">
            <v>45</v>
          </cell>
          <cell r="DS38">
            <v>50</v>
          </cell>
          <cell r="DT38">
            <v>35</v>
          </cell>
          <cell r="DU38">
            <v>28</v>
          </cell>
          <cell r="DV38"/>
          <cell r="DW38"/>
          <cell r="DX38"/>
          <cell r="DY38"/>
          <cell r="DZ38"/>
          <cell r="EA38" t="str">
            <v>Higher Studies</v>
          </cell>
          <cell r="EB38" t="str">
            <v>Higher Studies</v>
          </cell>
          <cell r="EC38">
            <v>44746</v>
          </cell>
          <cell r="ED38" t="str">
            <v>CAT-3</v>
          </cell>
          <cell r="EE38"/>
          <cell r="EF38"/>
          <cell r="EG38"/>
          <cell r="EH38"/>
          <cell r="EI38"/>
          <cell r="EJ38"/>
          <cell r="EK38"/>
          <cell r="EL38"/>
          <cell r="EM38"/>
          <cell r="EN38">
            <v>5</v>
          </cell>
          <cell r="EO38">
            <v>1</v>
          </cell>
          <cell r="EP38">
            <v>5</v>
          </cell>
          <cell r="EQ38">
            <v>11</v>
          </cell>
          <cell r="ER38">
            <v>73.333333333333329</v>
          </cell>
          <cell r="ES38" t="str">
            <v>Yes</v>
          </cell>
          <cell r="ET38" t="str">
            <v>https://drive.google.com/open?id=1y8T7rX2ujhs0Vu-6iZBJGwr-D4gfOI3r</v>
          </cell>
          <cell r="EU38" t="str">
            <v>Core Companies</v>
          </cell>
          <cell r="EV38" t="str">
            <v>Yes</v>
          </cell>
          <cell r="EW38" t="str">
            <v>pay_HyVrwekUwaoJu6</v>
          </cell>
          <cell r="EX38" t="str">
            <v>Mumbai</v>
          </cell>
          <cell r="EY38" t="str">
            <v>AB</v>
          </cell>
          <cell r="EZ38" t="str">
            <v>Batch 4</v>
          </cell>
          <cell r="FA38" t="str">
            <v>19-CIVILA33-23</v>
          </cell>
          <cell r="FB38" t="str">
            <v>CIVIL-A</v>
          </cell>
          <cell r="FC38">
            <v>33</v>
          </cell>
        </row>
        <row r="39">
          <cell r="C39" t="str">
            <v>19-CIVILA34-23</v>
          </cell>
          <cell r="D39">
            <v>34</v>
          </cell>
          <cell r="E39" t="str">
            <v>KUMBHAR KISHAN SHARADCHANDRA LAXMI</v>
          </cell>
          <cell r="F39" t="str">
            <v>19-CIVILA34-23</v>
          </cell>
          <cell r="G39" t="str">
            <v>Male</v>
          </cell>
          <cell r="H39">
            <v>37164</v>
          </cell>
          <cell r="I39">
            <v>8080828151</v>
          </cell>
          <cell r="J39"/>
          <cell r="K39" t="str">
            <v>kkumbhar697@gmail.com</v>
          </cell>
          <cell r="L39" t="str">
            <v>1032190044@tcetmumbai.in</v>
          </cell>
          <cell r="M39" t="str">
            <v>ROOM NO 2 KULCUMBAI CHAWAL NO.303,NEW MILL ROAD ,KURLA,SHIVAJI CHOWK,MUMBAI,400070</v>
          </cell>
          <cell r="N39" t="str">
            <v>Service</v>
          </cell>
          <cell r="O39" t="str">
            <v>5 Lacs to  10Lacs</v>
          </cell>
          <cell r="P39" t="str">
            <v>Normal</v>
          </cell>
          <cell r="Q39" t="str">
            <v>Open</v>
          </cell>
          <cell r="R39">
            <v>2019</v>
          </cell>
          <cell r="S39" t="str">
            <v>FE</v>
          </cell>
          <cell r="T39" t="str">
            <v>MHT-CET 2019</v>
          </cell>
          <cell r="U39" t="str">
            <v>MHT-CET</v>
          </cell>
          <cell r="V39">
            <v>200</v>
          </cell>
          <cell r="W39">
            <v>45.012782199999997</v>
          </cell>
          <cell r="X39" t="str">
            <v>MI</v>
          </cell>
          <cell r="Y39">
            <v>437</v>
          </cell>
          <cell r="Z39">
            <v>500</v>
          </cell>
          <cell r="AA39">
            <v>87.4</v>
          </cell>
          <cell r="AB39">
            <v>2017</v>
          </cell>
          <cell r="AC39" t="str">
            <v>MAHARASHTRA STATE BOARD OF SECONDARY AND HIGHER SECONDARY EDUCATION</v>
          </cell>
          <cell r="AD39" t="str">
            <v>SIES HIGH SCHOOL MATUNGA</v>
          </cell>
          <cell r="AE39">
            <v>505</v>
          </cell>
          <cell r="AF39">
            <v>650</v>
          </cell>
          <cell r="AG39">
            <v>77.69</v>
          </cell>
          <cell r="AH39">
            <v>2019</v>
          </cell>
          <cell r="AI39" t="str">
            <v>MAHARASHTRA STATE BOARD OF SECONDARY AND HIGHER SECONDARY EDUCATION</v>
          </cell>
          <cell r="AJ39" t="str">
            <v>SIES COLLEGE OF SCIENCE AND COMMERCE SION</v>
          </cell>
          <cell r="AK39">
            <v>224</v>
          </cell>
          <cell r="AL39">
            <v>23</v>
          </cell>
          <cell r="AM39">
            <v>9.7391304347826093</v>
          </cell>
          <cell r="AN39">
            <v>75</v>
          </cell>
          <cell r="AO39">
            <v>246</v>
          </cell>
          <cell r="AP39">
            <v>25</v>
          </cell>
          <cell r="AQ39">
            <v>9.84</v>
          </cell>
          <cell r="AR39">
            <v>79</v>
          </cell>
          <cell r="AS39">
            <v>470</v>
          </cell>
          <cell r="AT39">
            <v>48</v>
          </cell>
          <cell r="AU39">
            <v>9.7916666666666661</v>
          </cell>
          <cell r="AV39">
            <v>247</v>
          </cell>
          <cell r="AW39">
            <v>25</v>
          </cell>
          <cell r="AX39">
            <v>9.8800000000000008</v>
          </cell>
          <cell r="AY39">
            <v>86.05</v>
          </cell>
          <cell r="AZ39">
            <v>278</v>
          </cell>
          <cell r="BA39">
            <v>29</v>
          </cell>
          <cell r="BB39">
            <v>9.5862068965517242</v>
          </cell>
          <cell r="BC39">
            <v>96</v>
          </cell>
          <cell r="BD39">
            <v>525</v>
          </cell>
          <cell r="BE39">
            <v>54</v>
          </cell>
          <cell r="BF39">
            <v>9.7222222222222214</v>
          </cell>
          <cell r="BG39">
            <v>228</v>
          </cell>
          <cell r="BH39">
            <v>24</v>
          </cell>
          <cell r="BI39">
            <v>9.5</v>
          </cell>
          <cell r="BJ39">
            <v>91.36856370875995</v>
          </cell>
          <cell r="BK39">
            <v>269</v>
          </cell>
          <cell r="BL39">
            <v>29</v>
          </cell>
          <cell r="BM39">
            <v>9.2758620689655178</v>
          </cell>
          <cell r="BN39">
            <v>85.483712741751987</v>
          </cell>
          <cell r="BO39">
            <v>497</v>
          </cell>
          <cell r="BP39">
            <v>53</v>
          </cell>
          <cell r="BQ39">
            <v>9.3773584905660385</v>
          </cell>
          <cell r="BR39">
            <v>240</v>
          </cell>
          <cell r="BS39">
            <v>24</v>
          </cell>
          <cell r="BT39">
            <v>10</v>
          </cell>
          <cell r="BU39">
            <v>85.483712741752001</v>
          </cell>
          <cell r="BV39">
            <v>240</v>
          </cell>
          <cell r="BW39">
            <v>24</v>
          </cell>
          <cell r="BX39">
            <v>10</v>
          </cell>
          <cell r="BY39">
            <v>260</v>
          </cell>
          <cell r="BZ39">
            <v>26</v>
          </cell>
          <cell r="CA39">
            <v>10</v>
          </cell>
          <cell r="CB39">
            <v>1992</v>
          </cell>
          <cell r="CC39">
            <v>205</v>
          </cell>
          <cell r="CD39">
            <v>9.7170731707317071</v>
          </cell>
          <cell r="CE39">
            <v>86</v>
          </cell>
          <cell r="CF39"/>
          <cell r="CG39"/>
          <cell r="CH39"/>
          <cell r="CI39"/>
          <cell r="CJ39"/>
          <cell r="CK39"/>
          <cell r="CL39"/>
          <cell r="CM39"/>
          <cell r="CN39">
            <v>47</v>
          </cell>
          <cell r="CO39">
            <v>60</v>
          </cell>
          <cell r="CP39">
            <v>44</v>
          </cell>
          <cell r="CQ39">
            <v>50</v>
          </cell>
          <cell r="CR39">
            <v>12</v>
          </cell>
          <cell r="CS39">
            <v>12</v>
          </cell>
          <cell r="CT39">
            <v>50</v>
          </cell>
          <cell r="CU39">
            <v>1</v>
          </cell>
          <cell r="CV39">
            <v>15</v>
          </cell>
          <cell r="CW39">
            <v>7</v>
          </cell>
          <cell r="CX39">
            <v>83</v>
          </cell>
          <cell r="CY39">
            <v>27.666666666666668</v>
          </cell>
          <cell r="CZ39">
            <v>12.332838038632987</v>
          </cell>
          <cell r="DA39">
            <v>3</v>
          </cell>
          <cell r="DB39">
            <v>7</v>
          </cell>
          <cell r="DC39">
            <v>30</v>
          </cell>
          <cell r="DD39">
            <v>0</v>
          </cell>
          <cell r="DE39">
            <v>22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2</v>
          </cell>
          <cell r="DM39">
            <v>0</v>
          </cell>
          <cell r="DN39">
            <v>60</v>
          </cell>
          <cell r="DO39" t="str">
            <v>100</v>
          </cell>
          <cell r="DP39">
            <v>0</v>
          </cell>
          <cell r="DQ39">
            <v>0</v>
          </cell>
          <cell r="DR39">
            <v>30</v>
          </cell>
          <cell r="DS39">
            <v>50</v>
          </cell>
          <cell r="DT39">
            <v>25</v>
          </cell>
          <cell r="DU39">
            <v>20</v>
          </cell>
          <cell r="DV39"/>
          <cell r="DW39"/>
          <cell r="DX39" t="str">
            <v>Consent Fill/Absent for Unplaced Meeting</v>
          </cell>
          <cell r="DY39"/>
          <cell r="DZ39"/>
          <cell r="EA39" t="str">
            <v>Placement</v>
          </cell>
          <cell r="EB39" t="str">
            <v>Placement</v>
          </cell>
          <cell r="EC39"/>
          <cell r="ED39" t="str">
            <v>CAT-3</v>
          </cell>
          <cell r="EE39"/>
          <cell r="EF39"/>
          <cell r="EG39"/>
          <cell r="EH39"/>
          <cell r="EI39"/>
          <cell r="EJ39"/>
          <cell r="EK39"/>
          <cell r="EL39"/>
          <cell r="EM39"/>
          <cell r="EN39">
            <v>5</v>
          </cell>
          <cell r="EO39">
            <v>1</v>
          </cell>
          <cell r="EP39">
            <v>5</v>
          </cell>
          <cell r="EQ39">
            <v>11</v>
          </cell>
          <cell r="ER39">
            <v>73.333333333333329</v>
          </cell>
          <cell r="ES39" t="str">
            <v>Yes</v>
          </cell>
          <cell r="ET39" t="str">
            <v>https://drive.google.com/open?id=1wvl8Ok4ot0YTHlgp_mygdbTEn-3QMIa8</v>
          </cell>
          <cell r="EU39" t="str">
            <v>Core Companies</v>
          </cell>
          <cell r="EV39" t="str">
            <v>Yes</v>
          </cell>
          <cell r="EW39" t="str">
            <v>NETBANKING-163186805012848</v>
          </cell>
          <cell r="EX39" t="str">
            <v>KURLA MUMBAI</v>
          </cell>
          <cell r="EY39" t="str">
            <v>Present</v>
          </cell>
          <cell r="EZ39" t="str">
            <v>Batch 3</v>
          </cell>
          <cell r="FA39" t="str">
            <v>19-CIVILA34-23</v>
          </cell>
          <cell r="FB39" t="str">
            <v>CIVIL-A</v>
          </cell>
          <cell r="FC39">
            <v>34</v>
          </cell>
        </row>
        <row r="40">
          <cell r="C40" t="str">
            <v>19-CIVILA35-23</v>
          </cell>
          <cell r="D40">
            <v>35</v>
          </cell>
          <cell r="E40" t="str">
            <v>LOHANA BHAGWAT SUNIL SWATI</v>
          </cell>
          <cell r="F40" t="str">
            <v>19-CIVILA35-23</v>
          </cell>
          <cell r="G40" t="str">
            <v>Male</v>
          </cell>
          <cell r="H40">
            <v>37186</v>
          </cell>
          <cell r="I40">
            <v>9619078330</v>
          </cell>
          <cell r="J40"/>
          <cell r="K40" t="str">
            <v>bhagwatlohana10@gmail.com</v>
          </cell>
          <cell r="L40" t="str">
            <v>1032190045@tcetmumbai.in</v>
          </cell>
          <cell r="M40" t="str">
            <v>B/205, Park Side 1, Raheja Estate,Kulupwadi road ,Borivali, Mumbai,Maharashtra,Mumbai,400066</v>
          </cell>
          <cell r="N40" t="str">
            <v>Family Business</v>
          </cell>
          <cell r="O40" t="str">
            <v>Below  5 Lacs</v>
          </cell>
          <cell r="P40" t="str">
            <v>Normal</v>
          </cell>
          <cell r="Q40" t="str">
            <v>Open</v>
          </cell>
          <cell r="R40">
            <v>2019</v>
          </cell>
          <cell r="S40" t="str">
            <v>FE</v>
          </cell>
          <cell r="T40" t="str">
            <v>MHT-CET 2019</v>
          </cell>
          <cell r="U40" t="str">
            <v>MHT-CET</v>
          </cell>
          <cell r="V40">
            <v>200</v>
          </cell>
          <cell r="W40">
            <v>93.785259600000003</v>
          </cell>
          <cell r="X40" t="str">
            <v>GOPENS</v>
          </cell>
          <cell r="Y40">
            <v>621</v>
          </cell>
          <cell r="Z40">
            <v>700</v>
          </cell>
          <cell r="AA40">
            <v>88.71</v>
          </cell>
          <cell r="AB40">
            <v>2017</v>
          </cell>
          <cell r="AC40" t="str">
            <v>COUNCIL FOR THE INDIAN SCHOOL CERTIFICATE EXAMINATIONS</v>
          </cell>
          <cell r="AD40" t="str">
            <v>CAMBRIDGE SCHOOL</v>
          </cell>
          <cell r="AE40">
            <v>472</v>
          </cell>
          <cell r="AF40">
            <v>650</v>
          </cell>
          <cell r="AG40">
            <v>72.62</v>
          </cell>
          <cell r="AH40">
            <v>2019</v>
          </cell>
          <cell r="AI40" t="str">
            <v>MAHARASHTRA STATE BOARD OF SECONDARY AND HIGHER SECONDARY EDUCATION</v>
          </cell>
          <cell r="AJ40" t="str">
            <v>THAKUR COLLEGE OF SCIENCE AND COMMERCE</v>
          </cell>
          <cell r="AK40">
            <v>207</v>
          </cell>
          <cell r="AL40">
            <v>23</v>
          </cell>
          <cell r="AM40">
            <v>9</v>
          </cell>
          <cell r="AN40">
            <v>85.798634812286693</v>
          </cell>
          <cell r="AO40">
            <v>240</v>
          </cell>
          <cell r="AP40">
            <v>25</v>
          </cell>
          <cell r="AQ40">
            <v>9.6</v>
          </cell>
          <cell r="AR40">
            <v>75</v>
          </cell>
          <cell r="AS40">
            <v>447</v>
          </cell>
          <cell r="AT40">
            <v>48</v>
          </cell>
          <cell r="AU40">
            <v>9.3125</v>
          </cell>
          <cell r="AV40">
            <v>238</v>
          </cell>
          <cell r="AW40">
            <v>25</v>
          </cell>
          <cell r="AX40">
            <v>9.52</v>
          </cell>
          <cell r="AY40">
            <v>79.260000000000005</v>
          </cell>
          <cell r="AZ40">
            <v>263</v>
          </cell>
          <cell r="BA40">
            <v>29</v>
          </cell>
          <cell r="BB40">
            <v>9.068965517241379</v>
          </cell>
          <cell r="BC40">
            <v>89</v>
          </cell>
          <cell r="BD40">
            <v>501</v>
          </cell>
          <cell r="BE40">
            <v>54</v>
          </cell>
          <cell r="BF40">
            <v>9.2777777777777786</v>
          </cell>
          <cell r="BG40">
            <v>188</v>
          </cell>
          <cell r="BH40">
            <v>24</v>
          </cell>
          <cell r="BI40">
            <v>7.833333333333333</v>
          </cell>
          <cell r="BJ40">
            <v>94.543779863481234</v>
          </cell>
          <cell r="BK40">
            <v>269</v>
          </cell>
          <cell r="BL40">
            <v>29</v>
          </cell>
          <cell r="BM40">
            <v>9.2758620689655178</v>
          </cell>
          <cell r="BN40">
            <v>86.720482935153584</v>
          </cell>
          <cell r="BO40">
            <v>457</v>
          </cell>
          <cell r="BP40">
            <v>53</v>
          </cell>
          <cell r="BQ40">
            <v>8.6226415094339615</v>
          </cell>
          <cell r="BR40">
            <v>238</v>
          </cell>
          <cell r="BS40">
            <v>24</v>
          </cell>
          <cell r="BT40">
            <v>9.9166666666666661</v>
          </cell>
          <cell r="BU40">
            <v>85.053816268486926</v>
          </cell>
          <cell r="BV40">
            <v>238</v>
          </cell>
          <cell r="BW40">
            <v>24</v>
          </cell>
          <cell r="BX40">
            <v>9.9166666666666661</v>
          </cell>
          <cell r="BY40">
            <v>249</v>
          </cell>
          <cell r="BZ40">
            <v>26</v>
          </cell>
          <cell r="CA40">
            <v>9.5769230769230766</v>
          </cell>
          <cell r="CB40">
            <v>1892</v>
          </cell>
          <cell r="CC40">
            <v>205</v>
          </cell>
          <cell r="CD40">
            <v>9.2292682926829261</v>
          </cell>
          <cell r="CE40">
            <v>85</v>
          </cell>
          <cell r="CF40"/>
          <cell r="CG40"/>
          <cell r="CH40"/>
          <cell r="CI40"/>
          <cell r="CJ40"/>
          <cell r="CK40"/>
          <cell r="CL40"/>
          <cell r="CM40"/>
          <cell r="CN40">
            <v>24</v>
          </cell>
          <cell r="CO40">
            <v>60</v>
          </cell>
          <cell r="CP40">
            <v>19</v>
          </cell>
          <cell r="CQ40">
            <v>50</v>
          </cell>
          <cell r="CR40">
            <v>5</v>
          </cell>
          <cell r="CS40">
            <v>19</v>
          </cell>
          <cell r="CT40">
            <v>21</v>
          </cell>
          <cell r="CU40">
            <v>0</v>
          </cell>
          <cell r="CV40">
            <v>16</v>
          </cell>
          <cell r="CW40">
            <v>0</v>
          </cell>
          <cell r="CX40">
            <v>185</v>
          </cell>
          <cell r="CY40">
            <v>46.25</v>
          </cell>
          <cell r="CZ40">
            <v>27.488855869242201</v>
          </cell>
          <cell r="DA40">
            <v>4</v>
          </cell>
          <cell r="DB40">
            <v>6</v>
          </cell>
          <cell r="DC40">
            <v>40</v>
          </cell>
          <cell r="DD40">
            <v>0</v>
          </cell>
          <cell r="DE40">
            <v>22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2</v>
          </cell>
          <cell r="DM40">
            <v>0</v>
          </cell>
          <cell r="DN40">
            <v>90</v>
          </cell>
          <cell r="DO40" t="str">
            <v>100</v>
          </cell>
          <cell r="DP40">
            <v>0</v>
          </cell>
          <cell r="DQ40">
            <v>0</v>
          </cell>
          <cell r="DR40">
            <v>45</v>
          </cell>
          <cell r="DS40">
            <v>50</v>
          </cell>
          <cell r="DT40">
            <v>40</v>
          </cell>
          <cell r="DU40">
            <v>16</v>
          </cell>
          <cell r="DV40"/>
          <cell r="DW40"/>
          <cell r="DX40"/>
          <cell r="DY40"/>
          <cell r="DZ40"/>
          <cell r="EA40" t="str">
            <v>Higher Studies</v>
          </cell>
          <cell r="EB40" t="str">
            <v>Higher Studies</v>
          </cell>
          <cell r="EC40">
            <v>44746</v>
          </cell>
          <cell r="ED40" t="str">
            <v>CAT-3</v>
          </cell>
          <cell r="EE40"/>
          <cell r="EF40"/>
          <cell r="EG40"/>
          <cell r="EH40"/>
          <cell r="EI40"/>
          <cell r="EJ40"/>
          <cell r="EK40"/>
          <cell r="EL40"/>
          <cell r="EM40"/>
          <cell r="EN40">
            <v>5</v>
          </cell>
          <cell r="EO40">
            <v>1</v>
          </cell>
          <cell r="EP40">
            <v>5</v>
          </cell>
          <cell r="EQ40">
            <v>11</v>
          </cell>
          <cell r="ER40">
            <v>73.333333333333329</v>
          </cell>
          <cell r="ES40" t="str">
            <v>Yes</v>
          </cell>
          <cell r="ET40" t="str">
            <v>https://drive.google.com/open?id=15Eq24spKeuX1yoXqr1vPQKNmEnm8o7UX</v>
          </cell>
          <cell r="EU40" t="str">
            <v>Core Companies</v>
          </cell>
          <cell r="EV40" t="str">
            <v>Yes</v>
          </cell>
          <cell r="EW40" t="str">
            <v>YES</v>
          </cell>
          <cell r="EX40" t="str">
            <v>Mumbai</v>
          </cell>
          <cell r="EY40" t="str">
            <v>Present</v>
          </cell>
          <cell r="EZ40" t="str">
            <v>Batch 4</v>
          </cell>
          <cell r="FA40" t="str">
            <v>19-CIVILA35-23</v>
          </cell>
          <cell r="FB40" t="str">
            <v>CIVIL-A</v>
          </cell>
          <cell r="FC40">
            <v>35</v>
          </cell>
        </row>
        <row r="41">
          <cell r="C41" t="str">
            <v>19-CIVILA36-23</v>
          </cell>
          <cell r="D41">
            <v>36</v>
          </cell>
          <cell r="E41" t="str">
            <v>MAHAJAN KUNAL SAMADHAN TRUPTA</v>
          </cell>
          <cell r="F41" t="str">
            <v>19-CIVILA36-23</v>
          </cell>
          <cell r="G41" t="str">
            <v>Male</v>
          </cell>
          <cell r="H41">
            <v>36955</v>
          </cell>
          <cell r="I41">
            <v>9022775336</v>
          </cell>
          <cell r="J41">
            <v>8055742555</v>
          </cell>
          <cell r="K41" t="str">
            <v>mahajankunal877@gmail.com</v>
          </cell>
          <cell r="L41" t="str">
            <v>1032190046@tcetmumbai.in</v>
          </cell>
          <cell r="M41" t="str">
            <v>Plot no. 33,Macchindra nagar,Varangaon,Near datta mandir,Varangaon,425305</v>
          </cell>
          <cell r="N41" t="str">
            <v>Service</v>
          </cell>
          <cell r="O41" t="str">
            <v>5 Lacs to  10Lacs</v>
          </cell>
          <cell r="P41" t="str">
            <v>Normal</v>
          </cell>
          <cell r="Q41" t="str">
            <v>Open</v>
          </cell>
          <cell r="R41">
            <v>2019</v>
          </cell>
          <cell r="S41" t="str">
            <v>FE</v>
          </cell>
          <cell r="T41" t="str">
            <v xml:space="preserve">JEE(Main)-2019 </v>
          </cell>
          <cell r="U41" t="str">
            <v>JEE-Main</v>
          </cell>
          <cell r="V41">
            <v>360</v>
          </cell>
          <cell r="W41">
            <v>83.109948799999998</v>
          </cell>
          <cell r="X41" t="str">
            <v>AI</v>
          </cell>
          <cell r="Y41">
            <v>410</v>
          </cell>
          <cell r="Z41">
            <v>500</v>
          </cell>
          <cell r="AA41">
            <v>82</v>
          </cell>
          <cell r="AB41">
            <v>2017</v>
          </cell>
          <cell r="AC41" t="str">
            <v>CENTRAL BOARD OF SECONDARY EDUCATION</v>
          </cell>
          <cell r="AD41" t="str">
            <v>Tapti Public School, Bhusawal</v>
          </cell>
          <cell r="AE41">
            <v>304</v>
          </cell>
          <cell r="AF41">
            <v>500</v>
          </cell>
          <cell r="AG41">
            <v>60.8</v>
          </cell>
          <cell r="AH41">
            <v>2019</v>
          </cell>
          <cell r="AI41" t="str">
            <v>CENTRAL BOARD OF SECONDARY EDUCATION</v>
          </cell>
          <cell r="AJ41" t="str">
            <v>MACRO VISION ACADEMY BURHANPUR</v>
          </cell>
          <cell r="AK41">
            <v>157</v>
          </cell>
          <cell r="AL41">
            <v>23</v>
          </cell>
          <cell r="AM41">
            <v>6.8260869565217392</v>
          </cell>
          <cell r="AN41">
            <v>91.944254835039828</v>
          </cell>
          <cell r="AO41">
            <v>189</v>
          </cell>
          <cell r="AP41">
            <v>25</v>
          </cell>
          <cell r="AQ41">
            <v>7.56</v>
          </cell>
          <cell r="AR41">
            <v>75</v>
          </cell>
          <cell r="AS41">
            <v>346</v>
          </cell>
          <cell r="AT41">
            <v>48</v>
          </cell>
          <cell r="AU41">
            <v>7.208333333333333</v>
          </cell>
          <cell r="AV41">
            <v>231</v>
          </cell>
          <cell r="AW41">
            <v>25</v>
          </cell>
          <cell r="AX41">
            <v>9.24</v>
          </cell>
          <cell r="AY41">
            <v>99.53</v>
          </cell>
          <cell r="AZ41">
            <v>266</v>
          </cell>
          <cell r="BA41">
            <v>29</v>
          </cell>
          <cell r="BB41">
            <v>9.1724137931034484</v>
          </cell>
          <cell r="BC41">
            <v>98</v>
          </cell>
          <cell r="BD41">
            <v>497</v>
          </cell>
          <cell r="BE41">
            <v>54</v>
          </cell>
          <cell r="BF41">
            <v>9.2037037037037042</v>
          </cell>
          <cell r="BG41">
            <v>210</v>
          </cell>
          <cell r="BH41">
            <v>24</v>
          </cell>
          <cell r="BI41">
            <v>8.75</v>
          </cell>
          <cell r="BJ41">
            <v>85.795000000000002</v>
          </cell>
          <cell r="BK41">
            <v>221</v>
          </cell>
          <cell r="BL41">
            <v>29</v>
          </cell>
          <cell r="BM41">
            <v>7.6206896551724137</v>
          </cell>
          <cell r="BN41">
            <v>90.253850967007963</v>
          </cell>
          <cell r="BO41">
            <v>431</v>
          </cell>
          <cell r="BP41">
            <v>53</v>
          </cell>
          <cell r="BQ41">
            <v>8.1320754716981138</v>
          </cell>
          <cell r="BR41">
            <v>193</v>
          </cell>
          <cell r="BS41">
            <v>24</v>
          </cell>
          <cell r="BT41">
            <v>8.0416666666666661</v>
          </cell>
          <cell r="BU41">
            <v>90.087184300341292</v>
          </cell>
          <cell r="BV41">
            <v>193</v>
          </cell>
          <cell r="BW41">
            <v>24</v>
          </cell>
          <cell r="BX41">
            <v>8.0416666666666661</v>
          </cell>
          <cell r="BY41">
            <v>224</v>
          </cell>
          <cell r="BZ41">
            <v>26</v>
          </cell>
          <cell r="CA41">
            <v>8.615384615384615</v>
          </cell>
          <cell r="CB41">
            <v>1691</v>
          </cell>
          <cell r="CC41">
            <v>205</v>
          </cell>
          <cell r="CD41">
            <v>8.2487804878048774</v>
          </cell>
          <cell r="CE41">
            <v>91</v>
          </cell>
          <cell r="CF41"/>
          <cell r="CG41"/>
          <cell r="CH41"/>
          <cell r="CI41"/>
          <cell r="CJ41"/>
          <cell r="CK41"/>
          <cell r="CL41"/>
          <cell r="CM41"/>
          <cell r="CN41" t="str">
            <v>ABSENT</v>
          </cell>
          <cell r="CO41">
            <v>60</v>
          </cell>
          <cell r="CP41">
            <v>22</v>
          </cell>
          <cell r="CQ41">
            <v>50</v>
          </cell>
          <cell r="CR41">
            <v>3</v>
          </cell>
          <cell r="CS41">
            <v>21</v>
          </cell>
          <cell r="CT41">
            <v>13</v>
          </cell>
          <cell r="CU41">
            <v>0</v>
          </cell>
          <cell r="CV41">
            <v>16</v>
          </cell>
          <cell r="CW41">
            <v>0</v>
          </cell>
          <cell r="CX41">
            <v>31</v>
          </cell>
          <cell r="CY41">
            <v>31</v>
          </cell>
          <cell r="CZ41">
            <v>4.606240713224369</v>
          </cell>
          <cell r="DA41">
            <v>1</v>
          </cell>
          <cell r="DB41">
            <v>9</v>
          </cell>
          <cell r="DC41">
            <v>10</v>
          </cell>
          <cell r="DD41">
            <v>0</v>
          </cell>
          <cell r="DE41">
            <v>22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2</v>
          </cell>
          <cell r="DM41">
            <v>0</v>
          </cell>
          <cell r="DN41">
            <v>0</v>
          </cell>
          <cell r="DO41" t="str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2</v>
          </cell>
          <cell r="DU41">
            <v>4</v>
          </cell>
          <cell r="DV41"/>
          <cell r="DW41"/>
          <cell r="DX41"/>
          <cell r="DY41"/>
          <cell r="DZ41"/>
          <cell r="EA41" t="str">
            <v>Higher Studies</v>
          </cell>
          <cell r="EB41" t="str">
            <v>Higher Studies</v>
          </cell>
          <cell r="EC41"/>
          <cell r="ED41" t="str">
            <v>CAT-3</v>
          </cell>
          <cell r="EE41"/>
          <cell r="EF41"/>
          <cell r="EG41"/>
          <cell r="EH41"/>
          <cell r="EI41"/>
          <cell r="EJ41"/>
          <cell r="EK41"/>
          <cell r="EL41"/>
          <cell r="EM41"/>
          <cell r="EN41">
            <v>5</v>
          </cell>
          <cell r="EO41">
            <v>1</v>
          </cell>
          <cell r="EP41">
            <v>5</v>
          </cell>
          <cell r="EQ41">
            <v>11</v>
          </cell>
          <cell r="ER41">
            <v>73.333333333333329</v>
          </cell>
          <cell r="ES41" t="str">
            <v>Yes</v>
          </cell>
          <cell r="ET41" t="str">
            <v>https://drive.google.com/open?id=1B-H-OIvGdXnzj_dk0F4lhewTPac01i9Z</v>
          </cell>
          <cell r="EU41" t="str">
            <v>NA</v>
          </cell>
          <cell r="EV41" t="str">
            <v>Yes</v>
          </cell>
          <cell r="EW41" t="str">
            <v>T2109171422524221997070</v>
          </cell>
          <cell r="EX41" t="str">
            <v>BHUSAWAL</v>
          </cell>
          <cell r="EY41" t="str">
            <v>AB</v>
          </cell>
          <cell r="EZ41" t="str">
            <v>Batch 4</v>
          </cell>
          <cell r="FA41" t="str">
            <v>19-CIVILA36-23</v>
          </cell>
          <cell r="FB41" t="str">
            <v>CIVIL-A</v>
          </cell>
          <cell r="FC41">
            <v>36</v>
          </cell>
        </row>
        <row r="42">
          <cell r="C42" t="str">
            <v>19-CIVILA37-23</v>
          </cell>
          <cell r="D42">
            <v>37</v>
          </cell>
          <cell r="E42" t="str">
            <v>MAHAJAN RAGINI RAMDAS MANISHA</v>
          </cell>
          <cell r="F42" t="str">
            <v>19-CIVILA37-23</v>
          </cell>
          <cell r="G42" t="str">
            <v>Female</v>
          </cell>
          <cell r="H42">
            <v>37018</v>
          </cell>
          <cell r="I42">
            <v>9834395025</v>
          </cell>
          <cell r="J42"/>
          <cell r="K42" t="str">
            <v>ranimah75@gmail.com</v>
          </cell>
          <cell r="L42" t="str">
            <v>1032190047@tcetmumbai.in</v>
          </cell>
          <cell r="M42" t="str">
            <v>205, Ekadant plaza, radhakrishnangar, ,Bahadurshaikh naka,Chiplun,Fish market ,Chiplun ,415605</v>
          </cell>
          <cell r="N42" t="str">
            <v>Service</v>
          </cell>
          <cell r="O42" t="str">
            <v>5 Lacs to  10Lacs</v>
          </cell>
          <cell r="P42" t="str">
            <v>Normal</v>
          </cell>
          <cell r="Q42" t="str">
            <v>Open</v>
          </cell>
          <cell r="R42">
            <v>2019</v>
          </cell>
          <cell r="S42" t="str">
            <v>FE</v>
          </cell>
          <cell r="T42" t="str">
            <v>MHT-CET 2019</v>
          </cell>
          <cell r="U42" t="str">
            <v>MHT-CET</v>
          </cell>
          <cell r="V42">
            <v>200</v>
          </cell>
          <cell r="W42">
            <v>95.554123200000006</v>
          </cell>
          <cell r="X42" t="str">
            <v>TFWS</v>
          </cell>
          <cell r="Y42">
            <v>472</v>
          </cell>
          <cell r="Z42">
            <v>500</v>
          </cell>
          <cell r="AA42">
            <v>94.4</v>
          </cell>
          <cell r="AB42">
            <v>2017</v>
          </cell>
          <cell r="AC42" t="str">
            <v>MAHARASHTRA STATE BOARD OF SECONDARY AND HIGHER SECONDARY EDUCATION</v>
          </cell>
          <cell r="AD42" t="str">
            <v>NEW ENGLISH SCHOOL AND JUNIOR COLLEGE KHERDI CHINCHGHARI SATI TAL CHIPLUN</v>
          </cell>
          <cell r="AE42">
            <v>539</v>
          </cell>
          <cell r="AF42">
            <v>650</v>
          </cell>
          <cell r="AG42">
            <v>82.92</v>
          </cell>
          <cell r="AH42">
            <v>2019</v>
          </cell>
          <cell r="AI42" t="str">
            <v>MAHARASHTRA STATE BOARD OF SECONDARY AND HIGHER SECONDARY EDUCATION</v>
          </cell>
          <cell r="AJ42" t="str">
            <v>NEW ENGLISH SCHOOL AND JUNIOR COLLEGE KHERDI CHINCHGHARI SATI TAL CHIPLUN</v>
          </cell>
          <cell r="AK42">
            <v>208</v>
          </cell>
          <cell r="AL42">
            <v>23</v>
          </cell>
          <cell r="AM42">
            <v>9.0434782608695645</v>
          </cell>
          <cell r="AN42">
            <v>94.50511945392492</v>
          </cell>
          <cell r="AO42">
            <v>235</v>
          </cell>
          <cell r="AP42">
            <v>25</v>
          </cell>
          <cell r="AQ42">
            <v>9.4</v>
          </cell>
          <cell r="AR42">
            <v>87</v>
          </cell>
          <cell r="AS42">
            <v>443</v>
          </cell>
          <cell r="AT42">
            <v>48</v>
          </cell>
          <cell r="AU42">
            <v>9.2291666666666661</v>
          </cell>
          <cell r="AV42">
            <v>249</v>
          </cell>
          <cell r="AW42">
            <v>25</v>
          </cell>
          <cell r="AX42">
            <v>9.9600000000000009</v>
          </cell>
          <cell r="AY42">
            <v>97.67</v>
          </cell>
          <cell r="AZ42">
            <v>279</v>
          </cell>
          <cell r="BA42">
            <v>29</v>
          </cell>
          <cell r="BB42">
            <v>9.6206896551724146</v>
          </cell>
          <cell r="BC42">
            <v>87</v>
          </cell>
          <cell r="BD42">
            <v>528</v>
          </cell>
          <cell r="BE42">
            <v>54</v>
          </cell>
          <cell r="BF42">
            <v>9.7777777777777786</v>
          </cell>
          <cell r="BG42">
            <v>231</v>
          </cell>
          <cell r="BH42">
            <v>24</v>
          </cell>
          <cell r="BI42">
            <v>9.625</v>
          </cell>
          <cell r="BJ42">
            <v>85.982500000000002</v>
          </cell>
          <cell r="BK42">
            <v>264</v>
          </cell>
          <cell r="BL42">
            <v>29</v>
          </cell>
          <cell r="BM42">
            <v>9.1034482758620694</v>
          </cell>
          <cell r="BN42">
            <v>92.831523890784993</v>
          </cell>
          <cell r="BO42">
            <v>495</v>
          </cell>
          <cell r="BP42">
            <v>53</v>
          </cell>
          <cell r="BQ42">
            <v>9.3396226415094343</v>
          </cell>
          <cell r="BR42">
            <v>237</v>
          </cell>
          <cell r="BS42">
            <v>24</v>
          </cell>
          <cell r="BT42">
            <v>9.875</v>
          </cell>
          <cell r="BU42">
            <v>90.831523890784993</v>
          </cell>
          <cell r="BV42">
            <v>237</v>
          </cell>
          <cell r="BW42">
            <v>24</v>
          </cell>
          <cell r="BX42">
            <v>9.875</v>
          </cell>
          <cell r="BY42">
            <v>260</v>
          </cell>
          <cell r="BZ42">
            <v>26</v>
          </cell>
          <cell r="CA42">
            <v>10</v>
          </cell>
          <cell r="CB42">
            <v>1963</v>
          </cell>
          <cell r="CC42">
            <v>205</v>
          </cell>
          <cell r="CD42">
            <v>9.5756097560975615</v>
          </cell>
          <cell r="CE42">
            <v>91</v>
          </cell>
          <cell r="CF42"/>
          <cell r="CG42"/>
          <cell r="CH42"/>
          <cell r="CI42"/>
          <cell r="CJ42"/>
          <cell r="CK42"/>
          <cell r="CL42"/>
          <cell r="CM42"/>
          <cell r="CN42">
            <v>47</v>
          </cell>
          <cell r="CO42">
            <v>60</v>
          </cell>
          <cell r="CP42">
            <v>43</v>
          </cell>
          <cell r="CQ42">
            <v>50</v>
          </cell>
          <cell r="CR42">
            <v>16</v>
          </cell>
          <cell r="CS42">
            <v>8</v>
          </cell>
          <cell r="CT42">
            <v>67</v>
          </cell>
          <cell r="CU42">
            <v>1</v>
          </cell>
          <cell r="CV42">
            <v>15</v>
          </cell>
          <cell r="CW42">
            <v>7</v>
          </cell>
          <cell r="CX42">
            <v>146</v>
          </cell>
          <cell r="CY42">
            <v>48.666666666666664</v>
          </cell>
          <cell r="CZ42">
            <v>21.693907875185737</v>
          </cell>
          <cell r="DA42">
            <v>3</v>
          </cell>
          <cell r="DB42">
            <v>7</v>
          </cell>
          <cell r="DC42">
            <v>30</v>
          </cell>
          <cell r="DD42">
            <v>0</v>
          </cell>
          <cell r="DE42">
            <v>22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2</v>
          </cell>
          <cell r="DM42">
            <v>0</v>
          </cell>
          <cell r="DN42">
            <v>40</v>
          </cell>
          <cell r="DO42" t="str">
            <v>100</v>
          </cell>
          <cell r="DP42">
            <v>0</v>
          </cell>
          <cell r="DQ42">
            <v>0</v>
          </cell>
          <cell r="DR42">
            <v>20</v>
          </cell>
          <cell r="DS42">
            <v>50</v>
          </cell>
          <cell r="DT42">
            <v>21</v>
          </cell>
          <cell r="DU42">
            <v>22</v>
          </cell>
          <cell r="DV42"/>
          <cell r="DW42"/>
          <cell r="DX42" t="str">
            <v>Absent for Unplaced Meeting</v>
          </cell>
          <cell r="DY42"/>
          <cell r="DZ42"/>
          <cell r="EA42" t="str">
            <v>Placement</v>
          </cell>
          <cell r="EB42" t="str">
            <v>Higher Studies</v>
          </cell>
          <cell r="EC42"/>
          <cell r="ED42" t="str">
            <v>CAT-3</v>
          </cell>
          <cell r="EE42"/>
          <cell r="EF42"/>
          <cell r="EG42"/>
          <cell r="EH42"/>
          <cell r="EI42"/>
          <cell r="EJ42"/>
          <cell r="EK42"/>
          <cell r="EL42"/>
          <cell r="EM42"/>
          <cell r="EN42">
            <v>5</v>
          </cell>
          <cell r="EO42">
            <v>1</v>
          </cell>
          <cell r="EP42">
            <v>5</v>
          </cell>
          <cell r="EQ42">
            <v>11</v>
          </cell>
          <cell r="ER42">
            <v>73.333333333333329</v>
          </cell>
          <cell r="ES42" t="str">
            <v>Yes</v>
          </cell>
          <cell r="ET42" t="str">
            <v>https://drive.google.com/open?id=1H4eLpcbViaBX-_yL9N1jzJS5I7b99Ziw</v>
          </cell>
          <cell r="EU42" t="str">
            <v>Core Companies</v>
          </cell>
          <cell r="EV42" t="str">
            <v>Yes</v>
          </cell>
          <cell r="EW42" t="str">
            <v>HyTBMF0Sz8S0Wv</v>
          </cell>
          <cell r="EX42" t="str">
            <v>Songadh</v>
          </cell>
          <cell r="EY42" t="str">
            <v>Present</v>
          </cell>
          <cell r="EZ42" t="str">
            <v>Batch 3</v>
          </cell>
          <cell r="FA42" t="str">
            <v>19-CIVILA37-23</v>
          </cell>
          <cell r="FB42" t="str">
            <v>CIVIL-A</v>
          </cell>
          <cell r="FC42">
            <v>37</v>
          </cell>
        </row>
        <row r="43">
          <cell r="C43" t="str">
            <v>19-CIVILA38-23</v>
          </cell>
          <cell r="D43">
            <v>38</v>
          </cell>
          <cell r="E43" t="str">
            <v>MAHATO ATISH KUMAR VINOD RUNNIDEVI</v>
          </cell>
          <cell r="F43" t="str">
            <v>19-CIVILA38-23</v>
          </cell>
          <cell r="G43" t="str">
            <v>Male</v>
          </cell>
          <cell r="H43">
            <v>37155</v>
          </cell>
          <cell r="I43">
            <v>7678576650</v>
          </cell>
          <cell r="J43"/>
          <cell r="K43" t="str">
            <v>atishmahato416@gmail.com</v>
          </cell>
          <cell r="L43" t="str">
            <v>1032190048@tcetmumbai.in</v>
          </cell>
          <cell r="M43" t="str">
            <v>Room no 1 suprabhat crawl ,Penkarpada,Mira road,Khodiyar mandir ,Thane,401107</v>
          </cell>
          <cell r="N43" t="str">
            <v>Service</v>
          </cell>
          <cell r="O43" t="str">
            <v>Below  5 Lacs</v>
          </cell>
          <cell r="P43" t="str">
            <v>Normal</v>
          </cell>
          <cell r="Q43" t="str">
            <v>Open</v>
          </cell>
          <cell r="R43">
            <v>2019</v>
          </cell>
          <cell r="S43" t="str">
            <v>FE</v>
          </cell>
          <cell r="T43" t="str">
            <v>MHT-CET 2019</v>
          </cell>
          <cell r="U43" t="str">
            <v>MHT-CET</v>
          </cell>
          <cell r="V43">
            <v>200</v>
          </cell>
          <cell r="W43">
            <v>94.640180200000003</v>
          </cell>
          <cell r="X43" t="str">
            <v>TFWS</v>
          </cell>
          <cell r="Y43">
            <v>369</v>
          </cell>
          <cell r="Z43">
            <v>500</v>
          </cell>
          <cell r="AA43">
            <v>73.8</v>
          </cell>
          <cell r="AB43">
            <v>2017</v>
          </cell>
          <cell r="AC43" t="str">
            <v>MAHARASHTRA STATE BOARD OF SECONDARY AND HIGHER SECONDARY EDUCATION</v>
          </cell>
          <cell r="AD43" t="str">
            <v>TRINITY ENGLISH SCHOOL</v>
          </cell>
          <cell r="AE43">
            <v>425</v>
          </cell>
          <cell r="AF43">
            <v>650</v>
          </cell>
          <cell r="AG43">
            <v>65.38</v>
          </cell>
          <cell r="AH43">
            <v>2019</v>
          </cell>
          <cell r="AI43" t="str">
            <v>MAHARASHTRA STATE BOARD OF SECONDARY AND HIGHER SECONDARY EDUCATION</v>
          </cell>
          <cell r="AJ43" t="str">
            <v>THAKUR COLLEGE OF SCIENCE AND COMMERCE</v>
          </cell>
          <cell r="AK43">
            <v>215</v>
          </cell>
          <cell r="AL43">
            <v>23</v>
          </cell>
          <cell r="AM43">
            <v>9.3478260869565215</v>
          </cell>
          <cell r="AN43">
            <v>75</v>
          </cell>
          <cell r="AO43">
            <v>220</v>
          </cell>
          <cell r="AP43">
            <v>25</v>
          </cell>
          <cell r="AQ43">
            <v>8.8000000000000007</v>
          </cell>
          <cell r="AR43">
            <v>89</v>
          </cell>
          <cell r="AS43">
            <v>435</v>
          </cell>
          <cell r="AT43">
            <v>48</v>
          </cell>
          <cell r="AU43">
            <v>9.0625</v>
          </cell>
          <cell r="AV43">
            <v>205</v>
          </cell>
          <cell r="AW43">
            <v>25</v>
          </cell>
          <cell r="AX43">
            <v>8.1999999999999993</v>
          </cell>
          <cell r="AY43">
            <v>80.180000000000007</v>
          </cell>
          <cell r="AZ43">
            <v>243</v>
          </cell>
          <cell r="BA43">
            <v>29</v>
          </cell>
          <cell r="BB43">
            <v>8.3793103448275854</v>
          </cell>
          <cell r="BC43">
            <v>89</v>
          </cell>
          <cell r="BD43">
            <v>448</v>
          </cell>
          <cell r="BE43">
            <v>54</v>
          </cell>
          <cell r="BF43">
            <v>8.2962962962962958</v>
          </cell>
          <cell r="BG43">
            <v>210</v>
          </cell>
          <cell r="BH43">
            <v>24</v>
          </cell>
          <cell r="BI43">
            <v>8.75</v>
          </cell>
          <cell r="BJ43">
            <v>90.901527303754264</v>
          </cell>
          <cell r="BK43">
            <v>229</v>
          </cell>
          <cell r="BL43">
            <v>29</v>
          </cell>
          <cell r="BM43">
            <v>7.8965517241379306</v>
          </cell>
          <cell r="BN43">
            <v>86.816305460750854</v>
          </cell>
          <cell r="BO43">
            <v>439</v>
          </cell>
          <cell r="BP43">
            <v>53</v>
          </cell>
          <cell r="BQ43">
            <v>8.2830188679245289</v>
          </cell>
          <cell r="BR43">
            <v>194</v>
          </cell>
          <cell r="BS43">
            <v>24</v>
          </cell>
          <cell r="BT43">
            <v>8.0833333333333339</v>
          </cell>
          <cell r="BU43">
            <v>85.149638794084197</v>
          </cell>
          <cell r="BV43">
            <v>194</v>
          </cell>
          <cell r="BW43">
            <v>24</v>
          </cell>
          <cell r="BX43">
            <v>8.0833333333333339</v>
          </cell>
          <cell r="BY43">
            <v>222</v>
          </cell>
          <cell r="BZ43">
            <v>26</v>
          </cell>
          <cell r="CA43">
            <v>8.5384615384615383</v>
          </cell>
          <cell r="CB43">
            <v>1738</v>
          </cell>
          <cell r="CC43">
            <v>205</v>
          </cell>
          <cell r="CD43">
            <v>8.4780487804878053</v>
          </cell>
          <cell r="CE43">
            <v>85</v>
          </cell>
          <cell r="CF43"/>
          <cell r="CG43"/>
          <cell r="CH43"/>
          <cell r="CI43"/>
          <cell r="CJ43"/>
          <cell r="CK43"/>
          <cell r="CL43"/>
          <cell r="CM43"/>
          <cell r="CN43">
            <v>8</v>
          </cell>
          <cell r="CO43">
            <v>60</v>
          </cell>
          <cell r="CP43">
            <v>27</v>
          </cell>
          <cell r="CQ43">
            <v>50</v>
          </cell>
          <cell r="CR43">
            <v>18</v>
          </cell>
          <cell r="CS43">
            <v>6</v>
          </cell>
          <cell r="CT43">
            <v>75</v>
          </cell>
          <cell r="CU43">
            <v>4</v>
          </cell>
          <cell r="CV43">
            <v>12</v>
          </cell>
          <cell r="CW43">
            <v>25</v>
          </cell>
          <cell r="CX43">
            <v>32</v>
          </cell>
          <cell r="CY43">
            <v>10.666666666666666</v>
          </cell>
          <cell r="CZ43">
            <v>4.7548291233283804</v>
          </cell>
          <cell r="DA43">
            <v>3</v>
          </cell>
          <cell r="DB43">
            <v>7</v>
          </cell>
          <cell r="DC43">
            <v>30</v>
          </cell>
          <cell r="DD43">
            <v>2</v>
          </cell>
          <cell r="DE43">
            <v>20</v>
          </cell>
          <cell r="DF43">
            <v>10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2</v>
          </cell>
          <cell r="DM43">
            <v>0</v>
          </cell>
          <cell r="DN43">
            <v>70</v>
          </cell>
          <cell r="DO43" t="str">
            <v>100</v>
          </cell>
          <cell r="DP43">
            <v>70</v>
          </cell>
          <cell r="DQ43" t="str">
            <v>100</v>
          </cell>
          <cell r="DR43">
            <v>70</v>
          </cell>
          <cell r="DS43">
            <v>100</v>
          </cell>
          <cell r="DT43">
            <v>25</v>
          </cell>
          <cell r="DU43">
            <v>35</v>
          </cell>
          <cell r="DV43" t="str">
            <v>Placement</v>
          </cell>
          <cell r="DW43"/>
          <cell r="DX43"/>
          <cell r="DY43"/>
          <cell r="DZ43" t="str">
            <v>Placement</v>
          </cell>
          <cell r="EA43" t="str">
            <v>Placement</v>
          </cell>
          <cell r="EB43" t="str">
            <v>Placement</v>
          </cell>
          <cell r="EC43"/>
          <cell r="ED43" t="str">
            <v>CAT-3</v>
          </cell>
          <cell r="EE43"/>
          <cell r="EF43"/>
          <cell r="EG43"/>
          <cell r="EH43"/>
          <cell r="EI43"/>
          <cell r="EJ43"/>
          <cell r="EK43"/>
          <cell r="EL43"/>
          <cell r="EM43"/>
          <cell r="EN43">
            <v>5</v>
          </cell>
          <cell r="EO43">
            <v>1</v>
          </cell>
          <cell r="EP43">
            <v>5</v>
          </cell>
          <cell r="EQ43">
            <v>11</v>
          </cell>
          <cell r="ER43">
            <v>73.333333333333329</v>
          </cell>
          <cell r="ES43" t="str">
            <v>Yes</v>
          </cell>
          <cell r="ET43" t="str">
            <v>https://drive.google.com/open?id=1Rk9Ccj17Nm2NgedeycFeHoO_XNgOivlx</v>
          </cell>
          <cell r="EU43" t="str">
            <v>Core Companies</v>
          </cell>
          <cell r="EV43" t="str">
            <v>Yes</v>
          </cell>
          <cell r="EW43">
            <v>126041077670</v>
          </cell>
          <cell r="EX43" t="str">
            <v>Mumbai</v>
          </cell>
          <cell r="EY43" t="str">
            <v>Present</v>
          </cell>
          <cell r="EZ43" t="str">
            <v>Batch 3</v>
          </cell>
          <cell r="FA43" t="str">
            <v>19-CIVILA38-23</v>
          </cell>
          <cell r="FB43" t="str">
            <v>CIVIL-A</v>
          </cell>
          <cell r="FC43">
            <v>38</v>
          </cell>
        </row>
        <row r="44">
          <cell r="C44" t="str">
            <v>19-CIVILA39-23</v>
          </cell>
          <cell r="D44">
            <v>39</v>
          </cell>
          <cell r="E44" t="str">
            <v>MEHTA BHAVIK ANAND DIPALI</v>
          </cell>
          <cell r="F44" t="str">
            <v>19-CIVILA39-23</v>
          </cell>
          <cell r="G44" t="str">
            <v>Male</v>
          </cell>
          <cell r="H44">
            <v>36940</v>
          </cell>
          <cell r="I44">
            <v>9930457296</v>
          </cell>
          <cell r="J44"/>
          <cell r="K44" t="str">
            <v>bhavikmehta1802@gmail.com</v>
          </cell>
          <cell r="L44" t="str">
            <v>1032190049@tcetmumbai.in</v>
          </cell>
          <cell r="M44" t="str">
            <v>C-609,RAJ ARCADE,MAHAVIR NAGAR,KANDIVALI(WEST),D-MART,MUMBAI,400067</v>
          </cell>
          <cell r="N44" t="str">
            <v>Family Business</v>
          </cell>
          <cell r="O44" t="str">
            <v>5 Lacs to  10Lacs</v>
          </cell>
          <cell r="P44" t="str">
            <v>Normal</v>
          </cell>
          <cell r="Q44" t="str">
            <v>Open</v>
          </cell>
          <cell r="R44">
            <v>2019</v>
          </cell>
          <cell r="S44" t="str">
            <v>FE</v>
          </cell>
          <cell r="T44" t="str">
            <v>MHT-CET 2019</v>
          </cell>
          <cell r="U44" t="str">
            <v>MHT-CET</v>
          </cell>
          <cell r="V44">
            <v>200</v>
          </cell>
          <cell r="W44">
            <v>42.616397399999997</v>
          </cell>
          <cell r="X44" t="str">
            <v>IL</v>
          </cell>
          <cell r="Y44">
            <v>433</v>
          </cell>
          <cell r="Z44">
            <v>500</v>
          </cell>
          <cell r="AA44">
            <v>86.6</v>
          </cell>
          <cell r="AB44">
            <v>2017</v>
          </cell>
          <cell r="AC44" t="str">
            <v>MAHARASHTRA STATE BOARD OF SECONDARY AND HIGHER SECONDARY EDUCATION</v>
          </cell>
          <cell r="AD44" t="str">
            <v>SWAMI VIVEKANAND INTERNATIONAL SCHOOL</v>
          </cell>
          <cell r="AE44">
            <v>469</v>
          </cell>
          <cell r="AF44">
            <v>650</v>
          </cell>
          <cell r="AG44">
            <v>72.150000000000006</v>
          </cell>
          <cell r="AH44">
            <v>2019</v>
          </cell>
          <cell r="AI44" t="str">
            <v>MAHARASHTRA STATE BOARD OF SECONDARY AND HIGHER SECONDARY EDUCATION</v>
          </cell>
          <cell r="AJ44" t="str">
            <v>PACE JUNIOR  SCIENCE COLLEGE</v>
          </cell>
          <cell r="AK44">
            <v>208</v>
          </cell>
          <cell r="AL44">
            <v>23</v>
          </cell>
          <cell r="AM44">
            <v>9.0434782608695645</v>
          </cell>
          <cell r="AN44">
            <v>75</v>
          </cell>
          <cell r="AO44">
            <v>225</v>
          </cell>
          <cell r="AP44">
            <v>25</v>
          </cell>
          <cell r="AQ44">
            <v>9</v>
          </cell>
          <cell r="AR44">
            <v>75</v>
          </cell>
          <cell r="AS44">
            <v>433</v>
          </cell>
          <cell r="AT44">
            <v>48</v>
          </cell>
          <cell r="AU44">
            <v>9.0208333333333339</v>
          </cell>
          <cell r="AV44">
            <v>235</v>
          </cell>
          <cell r="AW44">
            <v>25</v>
          </cell>
          <cell r="AX44">
            <v>9.4</v>
          </cell>
          <cell r="AY44">
            <v>94.93</v>
          </cell>
          <cell r="AZ44">
            <v>278</v>
          </cell>
          <cell r="BA44">
            <v>29</v>
          </cell>
          <cell r="BB44">
            <v>9.5862068965517242</v>
          </cell>
          <cell r="BC44">
            <v>90</v>
          </cell>
          <cell r="BD44">
            <v>513</v>
          </cell>
          <cell r="BE44">
            <v>54</v>
          </cell>
          <cell r="BF44">
            <v>9.5</v>
          </cell>
          <cell r="BG44">
            <v>217</v>
          </cell>
          <cell r="BH44">
            <v>24</v>
          </cell>
          <cell r="BI44">
            <v>9.0416666666666661</v>
          </cell>
          <cell r="BJ44">
            <v>85.215000000000003</v>
          </cell>
          <cell r="BK44">
            <v>264</v>
          </cell>
          <cell r="BL44">
            <v>29</v>
          </cell>
          <cell r="BM44">
            <v>9.1034482758620694</v>
          </cell>
          <cell r="BN44">
            <v>85.828999999999994</v>
          </cell>
          <cell r="BO44">
            <v>481</v>
          </cell>
          <cell r="BP44">
            <v>53</v>
          </cell>
          <cell r="BQ44">
            <v>9.0754716981132084</v>
          </cell>
          <cell r="BR44">
            <v>236</v>
          </cell>
          <cell r="BS44">
            <v>24</v>
          </cell>
          <cell r="BT44">
            <v>9.8333333333333339</v>
          </cell>
          <cell r="BU44">
            <v>84.328999999999994</v>
          </cell>
          <cell r="BV44">
            <v>236</v>
          </cell>
          <cell r="BW44">
            <v>24</v>
          </cell>
          <cell r="BX44">
            <v>9.8333333333333339</v>
          </cell>
          <cell r="BY44">
            <v>254</v>
          </cell>
          <cell r="BZ44">
            <v>26</v>
          </cell>
          <cell r="CA44">
            <v>9.7692307692307701</v>
          </cell>
          <cell r="CB44">
            <v>1917</v>
          </cell>
          <cell r="CC44">
            <v>205</v>
          </cell>
          <cell r="CD44">
            <v>9.3512195121951223</v>
          </cell>
          <cell r="CE44">
            <v>85</v>
          </cell>
          <cell r="CF44"/>
          <cell r="CG44"/>
          <cell r="CH44"/>
          <cell r="CI44"/>
          <cell r="CJ44"/>
          <cell r="CK44"/>
          <cell r="CL44"/>
          <cell r="CM44"/>
          <cell r="CN44"/>
          <cell r="CO44"/>
          <cell r="CP44"/>
          <cell r="CQ44"/>
          <cell r="CR44"/>
          <cell r="CS44"/>
          <cell r="CT44"/>
          <cell r="CU44"/>
          <cell r="CV44"/>
          <cell r="CW44"/>
          <cell r="CX44"/>
          <cell r="CY44"/>
          <cell r="CZ44"/>
          <cell r="DA44"/>
          <cell r="DB44"/>
          <cell r="DC44"/>
          <cell r="DD44"/>
          <cell r="DE44"/>
          <cell r="DF44"/>
          <cell r="DG44"/>
          <cell r="DH44"/>
          <cell r="DI44"/>
          <cell r="DJ44">
            <v>0</v>
          </cell>
          <cell r="DK44">
            <v>0</v>
          </cell>
          <cell r="DL44">
            <v>2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/>
          <cell r="DW44"/>
          <cell r="DX44"/>
          <cell r="DY44"/>
          <cell r="DZ44"/>
          <cell r="EA44" t="str">
            <v>Higher Studies</v>
          </cell>
          <cell r="EB44" t="str">
            <v>Higher Studies</v>
          </cell>
          <cell r="EC44"/>
          <cell r="ED44" t="str">
            <v>CAT-3</v>
          </cell>
          <cell r="EE44"/>
          <cell r="EF44"/>
          <cell r="EG44"/>
          <cell r="EH44"/>
          <cell r="EI44"/>
          <cell r="EJ44"/>
          <cell r="EK44"/>
          <cell r="EL44"/>
          <cell r="EM44"/>
          <cell r="EN44">
            <v>5</v>
          </cell>
          <cell r="EO44">
            <v>0</v>
          </cell>
          <cell r="EP44">
            <v>5</v>
          </cell>
          <cell r="EQ44">
            <v>10</v>
          </cell>
          <cell r="ER44">
            <v>66.666666666666657</v>
          </cell>
          <cell r="ES44" t="str">
            <v>Yes</v>
          </cell>
          <cell r="ET44" t="str">
            <v>https://drive.google.com/open?id=1aQ-Qe3urvBK6yLhF_4cwOg8q3tgu76pq</v>
          </cell>
          <cell r="EU44" t="str">
            <v>NA</v>
          </cell>
          <cell r="EV44" t="str">
            <v>No</v>
          </cell>
          <cell r="EW44"/>
          <cell r="EX44" t="str">
            <v>Gujrat</v>
          </cell>
          <cell r="EY44" t="str">
            <v>AB</v>
          </cell>
          <cell r="EZ44"/>
          <cell r="FA44" t="str">
            <v>19-CIVILA39-23</v>
          </cell>
          <cell r="FB44" t="str">
            <v>CIVIL-A</v>
          </cell>
          <cell r="FC44">
            <v>39</v>
          </cell>
        </row>
        <row r="45">
          <cell r="C45" t="str">
            <v>19-CIVILA40-23</v>
          </cell>
          <cell r="D45">
            <v>40</v>
          </cell>
          <cell r="E45" t="str">
            <v>MEHTA HARSHIL DIVYESH AMITA</v>
          </cell>
          <cell r="F45" t="str">
            <v>19-CIVILA40-23</v>
          </cell>
          <cell r="G45" t="str">
            <v>Male</v>
          </cell>
          <cell r="H45">
            <v>36957</v>
          </cell>
          <cell r="I45">
            <v>9594340427</v>
          </cell>
          <cell r="J45">
            <v>9930534634</v>
          </cell>
          <cell r="K45" t="str">
            <v>harshilmehta9594.hm@gmail.com</v>
          </cell>
          <cell r="L45" t="str">
            <v>1032190050@tcetmumbai.in</v>
          </cell>
          <cell r="M45" t="str">
            <v>15 keshav bldg,10/12 Jagdusha nagar, ghatkopar west ,Malliya ,Mumbai,400086</v>
          </cell>
          <cell r="N45" t="str">
            <v>Service</v>
          </cell>
          <cell r="O45" t="str">
            <v>Below  5 Lacs</v>
          </cell>
          <cell r="P45" t="str">
            <v>Normal</v>
          </cell>
          <cell r="Q45" t="str">
            <v>Open</v>
          </cell>
          <cell r="R45">
            <v>2019</v>
          </cell>
          <cell r="S45" t="str">
            <v>FE</v>
          </cell>
          <cell r="T45" t="str">
            <v xml:space="preserve">JEE(Main)-2019 </v>
          </cell>
          <cell r="U45" t="str">
            <v>JEE-Main</v>
          </cell>
          <cell r="V45">
            <v>360</v>
          </cell>
          <cell r="W45">
            <v>95.103701299999997</v>
          </cell>
          <cell r="X45" t="str">
            <v>AI</v>
          </cell>
          <cell r="Y45">
            <v>488</v>
          </cell>
          <cell r="Z45">
            <v>700</v>
          </cell>
          <cell r="AA45">
            <v>69.709999999999994</v>
          </cell>
          <cell r="AB45">
            <v>2017</v>
          </cell>
          <cell r="AC45" t="str">
            <v>I.G.C.S.E Board</v>
          </cell>
          <cell r="AD45" t="str">
            <v>The Univershal School, Ghatkopar</v>
          </cell>
          <cell r="AE45">
            <v>405</v>
          </cell>
          <cell r="AF45">
            <v>650</v>
          </cell>
          <cell r="AG45">
            <v>62.31</v>
          </cell>
          <cell r="AH45">
            <v>2019</v>
          </cell>
          <cell r="AI45" t="str">
            <v>MAHARASHTRA STATE BOARD OF SECONDARY AND HIGHER SECONDARY EDUCATION</v>
          </cell>
          <cell r="AJ45" t="str">
            <v>K. J SOMAIYA COLLEGE OF SCIENCE AND COMMERCE</v>
          </cell>
          <cell r="AK45">
            <v>179</v>
          </cell>
          <cell r="AL45">
            <v>23</v>
          </cell>
          <cell r="AM45">
            <v>7.7826086956521738</v>
          </cell>
          <cell r="AN45">
            <v>96.976109215017061</v>
          </cell>
          <cell r="AO45">
            <v>217</v>
          </cell>
          <cell r="AP45">
            <v>25</v>
          </cell>
          <cell r="AQ45">
            <v>8.68</v>
          </cell>
          <cell r="AR45">
            <v>75</v>
          </cell>
          <cell r="AS45">
            <v>396</v>
          </cell>
          <cell r="AT45">
            <v>48</v>
          </cell>
          <cell r="AU45">
            <v>8.25</v>
          </cell>
          <cell r="AV45">
            <v>232</v>
          </cell>
          <cell r="AW45">
            <v>25</v>
          </cell>
          <cell r="AX45">
            <v>9.2799999999999994</v>
          </cell>
          <cell r="AY45">
            <v>92.63</v>
          </cell>
          <cell r="AZ45">
            <v>265</v>
          </cell>
          <cell r="BA45">
            <v>29</v>
          </cell>
          <cell r="BB45">
            <v>9.137931034482758</v>
          </cell>
          <cell r="BC45">
            <v>89</v>
          </cell>
          <cell r="BD45">
            <v>497</v>
          </cell>
          <cell r="BE45">
            <v>54</v>
          </cell>
          <cell r="BF45">
            <v>9.2037037037037042</v>
          </cell>
          <cell r="BG45">
            <v>216</v>
          </cell>
          <cell r="BH45">
            <v>24</v>
          </cell>
          <cell r="BI45">
            <v>9</v>
          </cell>
          <cell r="BJ45">
            <v>88.767036405005683</v>
          </cell>
          <cell r="BK45">
            <v>245</v>
          </cell>
          <cell r="BL45">
            <v>29</v>
          </cell>
          <cell r="BM45">
            <v>8.4482758620689662</v>
          </cell>
          <cell r="BN45">
            <v>90.474629124004551</v>
          </cell>
          <cell r="BO45">
            <v>461</v>
          </cell>
          <cell r="BP45">
            <v>53</v>
          </cell>
          <cell r="BQ45">
            <v>8.6981132075471699</v>
          </cell>
          <cell r="BR45">
            <v>234</v>
          </cell>
          <cell r="BS45">
            <v>24</v>
          </cell>
          <cell r="BT45">
            <v>9.75</v>
          </cell>
          <cell r="BU45">
            <v>88.807962457337894</v>
          </cell>
          <cell r="BV45">
            <v>234</v>
          </cell>
          <cell r="BW45">
            <v>24</v>
          </cell>
          <cell r="BX45">
            <v>9.75</v>
          </cell>
          <cell r="BY45">
            <v>260</v>
          </cell>
          <cell r="BZ45">
            <v>26</v>
          </cell>
          <cell r="CA45">
            <v>10</v>
          </cell>
          <cell r="CB45">
            <v>1848</v>
          </cell>
          <cell r="CC45">
            <v>205</v>
          </cell>
          <cell r="CD45">
            <v>9.0146341463414625</v>
          </cell>
          <cell r="CE45">
            <v>89</v>
          </cell>
          <cell r="CF45"/>
          <cell r="CG45"/>
          <cell r="CH45"/>
          <cell r="CI45"/>
          <cell r="CJ45"/>
          <cell r="CK45"/>
          <cell r="CL45"/>
          <cell r="CM45"/>
          <cell r="CN45">
            <v>14</v>
          </cell>
          <cell r="CO45">
            <v>60</v>
          </cell>
          <cell r="CP45">
            <v>21</v>
          </cell>
          <cell r="CQ45">
            <v>50</v>
          </cell>
          <cell r="CR45">
            <v>18</v>
          </cell>
          <cell r="CS45">
            <v>6</v>
          </cell>
          <cell r="CT45">
            <v>75</v>
          </cell>
          <cell r="CU45">
            <v>3</v>
          </cell>
          <cell r="CV45">
            <v>13</v>
          </cell>
          <cell r="CW45">
            <v>19</v>
          </cell>
          <cell r="CX45">
            <v>209</v>
          </cell>
          <cell r="CY45">
            <v>26.125</v>
          </cell>
          <cell r="CZ45">
            <v>31.054977711738484</v>
          </cell>
          <cell r="DA45">
            <v>8</v>
          </cell>
          <cell r="DB45">
            <v>2</v>
          </cell>
          <cell r="DC45">
            <v>80</v>
          </cell>
          <cell r="DD45">
            <v>2</v>
          </cell>
          <cell r="DE45">
            <v>20</v>
          </cell>
          <cell r="DF45">
            <v>10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2</v>
          </cell>
          <cell r="DL45">
            <v>0</v>
          </cell>
          <cell r="DM45">
            <v>100</v>
          </cell>
          <cell r="DN45">
            <v>20</v>
          </cell>
          <cell r="DO45" t="str">
            <v>100</v>
          </cell>
          <cell r="DP45">
            <v>80</v>
          </cell>
          <cell r="DQ45" t="str">
            <v>100</v>
          </cell>
          <cell r="DR45">
            <v>50</v>
          </cell>
          <cell r="DS45">
            <v>100</v>
          </cell>
          <cell r="DT45">
            <v>18</v>
          </cell>
          <cell r="DU45">
            <v>55</v>
          </cell>
          <cell r="DV45" t="str">
            <v>CCI Project</v>
          </cell>
          <cell r="DW45"/>
          <cell r="DX45"/>
          <cell r="DY45" t="str">
            <v>Placed</v>
          </cell>
          <cell r="DZ45">
            <v>3</v>
          </cell>
          <cell r="EA45" t="str">
            <v>Placement</v>
          </cell>
          <cell r="EB45" t="str">
            <v>Placement</v>
          </cell>
          <cell r="EC45"/>
          <cell r="ED45" t="str">
            <v>CAT-3</v>
          </cell>
          <cell r="EE45"/>
          <cell r="EF45"/>
          <cell r="EG45"/>
          <cell r="EH45"/>
          <cell r="EI45"/>
          <cell r="EJ45"/>
          <cell r="EK45"/>
          <cell r="EL45"/>
          <cell r="EM45"/>
          <cell r="EN45">
            <v>5</v>
          </cell>
          <cell r="EO45">
            <v>2</v>
          </cell>
          <cell r="EP45">
            <v>5</v>
          </cell>
          <cell r="EQ45">
            <v>12</v>
          </cell>
          <cell r="ER45">
            <v>80</v>
          </cell>
          <cell r="ES45" t="str">
            <v>Yes</v>
          </cell>
          <cell r="ET45" t="str">
            <v>https://drive.google.com/open?id=100dE37HJd1eiVIUfVHIVRA0oI7ukEqvX</v>
          </cell>
          <cell r="EU45" t="str">
            <v>Core Companies</v>
          </cell>
          <cell r="EV45" t="str">
            <v>Yes</v>
          </cell>
          <cell r="EW45" t="str">
            <v>pay_HySLjEvT36BBAn</v>
          </cell>
          <cell r="EX45" t="str">
            <v>Mumbai</v>
          </cell>
          <cell r="EY45" t="str">
            <v>Present</v>
          </cell>
          <cell r="EZ45" t="str">
            <v>Batch 4</v>
          </cell>
          <cell r="FA45" t="str">
            <v>19-CIVILA40-23</v>
          </cell>
          <cell r="FB45" t="str">
            <v>CIVIL-A</v>
          </cell>
          <cell r="FC45">
            <v>40</v>
          </cell>
        </row>
        <row r="46">
          <cell r="C46" t="str">
            <v>19-CIVILA41-23</v>
          </cell>
          <cell r="D46">
            <v>41</v>
          </cell>
          <cell r="E46" t="str">
            <v>MISAL OMKAR GAJANAN VARSHA</v>
          </cell>
          <cell r="F46" t="str">
            <v>19-CIVILA41-23</v>
          </cell>
          <cell r="G46" t="str">
            <v>Male</v>
          </cell>
          <cell r="H46">
            <v>36971</v>
          </cell>
          <cell r="I46">
            <v>9960132350</v>
          </cell>
          <cell r="J46"/>
          <cell r="K46" t="str">
            <v>omkarmisal64@gmail.com</v>
          </cell>
          <cell r="L46" t="str">
            <v>1032190051@tcetmumbai.in</v>
          </cell>
          <cell r="M46" t="str">
            <v>Kasa Patilpada,Kasa Road,kasa,near shiv Tempal,kasa,401607</v>
          </cell>
          <cell r="N46" t="str">
            <v>Self-employed</v>
          </cell>
          <cell r="O46" t="str">
            <v>Below  5 Lacs</v>
          </cell>
          <cell r="P46" t="str">
            <v>Normal</v>
          </cell>
          <cell r="Q46" t="str">
            <v>Open</v>
          </cell>
          <cell r="R46">
            <v>2019</v>
          </cell>
          <cell r="S46" t="str">
            <v>FE</v>
          </cell>
          <cell r="T46" t="str">
            <v>MHT-CET 2019</v>
          </cell>
          <cell r="U46" t="str">
            <v>MHT-CET</v>
          </cell>
          <cell r="V46">
            <v>200</v>
          </cell>
          <cell r="W46">
            <v>77.522214899999994</v>
          </cell>
          <cell r="X46" t="str">
            <v>MI-MH</v>
          </cell>
          <cell r="Y46">
            <v>433</v>
          </cell>
          <cell r="Z46">
            <v>500</v>
          </cell>
          <cell r="AA46">
            <v>86.6</v>
          </cell>
          <cell r="AB46">
            <v>2017</v>
          </cell>
          <cell r="AC46" t="str">
            <v>MAHARASHTRA STATE BOARD OF SECONDARY AND HIGHER SECONDARY EDUCATION</v>
          </cell>
          <cell r="AD46" t="str">
            <v>PUJY AACHARYA BHISE SCHOOL KASA</v>
          </cell>
          <cell r="AE46">
            <v>415</v>
          </cell>
          <cell r="AF46">
            <v>650</v>
          </cell>
          <cell r="AG46">
            <v>63.85</v>
          </cell>
          <cell r="AH46">
            <v>2019</v>
          </cell>
          <cell r="AI46" t="str">
            <v>MAHARASHTRA STATE BOARD OF SECONDARY AND HIGHER SECONDARY EDUCATION</v>
          </cell>
          <cell r="AJ46" t="str">
            <v>BSES JUNIOR COLLEGE OF SCIENCE VADKUN  DAHANU ROAD</v>
          </cell>
          <cell r="AK46">
            <v>163.99</v>
          </cell>
          <cell r="AL46">
            <v>23</v>
          </cell>
          <cell r="AM46">
            <v>7.1300000000000008</v>
          </cell>
          <cell r="AN46">
            <v>75</v>
          </cell>
          <cell r="AO46">
            <v>193</v>
          </cell>
          <cell r="AP46">
            <v>25</v>
          </cell>
          <cell r="AQ46">
            <v>7.72</v>
          </cell>
          <cell r="AR46">
            <v>77</v>
          </cell>
          <cell r="AS46">
            <v>356.99</v>
          </cell>
          <cell r="AT46">
            <v>48</v>
          </cell>
          <cell r="AU46">
            <v>7.4372916666666669</v>
          </cell>
          <cell r="AV46">
            <v>210</v>
          </cell>
          <cell r="AW46">
            <v>25</v>
          </cell>
          <cell r="AX46">
            <v>8.4</v>
          </cell>
          <cell r="AY46">
            <v>89.86</v>
          </cell>
          <cell r="AZ46">
            <v>256</v>
          </cell>
          <cell r="BA46">
            <v>29</v>
          </cell>
          <cell r="BB46">
            <v>8.8275862068965516</v>
          </cell>
          <cell r="BC46">
            <v>87</v>
          </cell>
          <cell r="BD46">
            <v>466</v>
          </cell>
          <cell r="BE46">
            <v>54</v>
          </cell>
          <cell r="BF46">
            <v>8.6296296296296298</v>
          </cell>
          <cell r="BG46">
            <v>197</v>
          </cell>
          <cell r="BH46">
            <v>24</v>
          </cell>
          <cell r="BI46">
            <v>8.2083333333333339</v>
          </cell>
          <cell r="BJ46">
            <v>83</v>
          </cell>
          <cell r="BK46">
            <v>223</v>
          </cell>
          <cell r="BL46">
            <v>29</v>
          </cell>
          <cell r="BM46">
            <v>7.6896551724137927</v>
          </cell>
          <cell r="BN46">
            <v>85.216425483503983</v>
          </cell>
          <cell r="BO46">
            <v>420</v>
          </cell>
          <cell r="BP46">
            <v>53</v>
          </cell>
          <cell r="BQ46">
            <v>7.9245283018867925</v>
          </cell>
          <cell r="BR46">
            <v>215</v>
          </cell>
          <cell r="BS46">
            <v>24</v>
          </cell>
          <cell r="BT46">
            <v>8.9583333333333339</v>
          </cell>
          <cell r="BU46">
            <v>82.84607091391733</v>
          </cell>
          <cell r="BV46">
            <v>215</v>
          </cell>
          <cell r="BW46">
            <v>24</v>
          </cell>
          <cell r="BX46">
            <v>8.9583333333333339</v>
          </cell>
          <cell r="BY46">
            <v>253</v>
          </cell>
          <cell r="BZ46">
            <v>26</v>
          </cell>
          <cell r="CA46">
            <v>9.7307692307692299</v>
          </cell>
          <cell r="CB46">
            <v>1710.99</v>
          </cell>
          <cell r="CC46">
            <v>205</v>
          </cell>
          <cell r="CD46">
            <v>8.3462926829268298</v>
          </cell>
          <cell r="CE46">
            <v>83</v>
          </cell>
          <cell r="CF46"/>
          <cell r="CG46"/>
          <cell r="CH46"/>
          <cell r="CI46"/>
          <cell r="CJ46"/>
          <cell r="CK46"/>
          <cell r="CL46"/>
          <cell r="CM46"/>
          <cell r="CN46"/>
          <cell r="CO46"/>
          <cell r="CP46"/>
          <cell r="CQ46"/>
          <cell r="CR46"/>
          <cell r="CS46"/>
          <cell r="CT46"/>
          <cell r="CU46"/>
          <cell r="CV46"/>
          <cell r="CW46"/>
          <cell r="CX46"/>
          <cell r="CY46"/>
          <cell r="CZ46"/>
          <cell r="DA46"/>
          <cell r="DB46"/>
          <cell r="DC46"/>
          <cell r="DD46"/>
          <cell r="DE46"/>
          <cell r="DF46"/>
          <cell r="DG46"/>
          <cell r="DH46"/>
          <cell r="DI46"/>
          <cell r="DJ46">
            <v>0</v>
          </cell>
          <cell r="DK46">
            <v>0</v>
          </cell>
          <cell r="DL46">
            <v>2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/>
          <cell r="DW46"/>
          <cell r="DX46"/>
          <cell r="DY46"/>
          <cell r="DZ46"/>
          <cell r="EA46" t="str">
            <v>Higher Studies</v>
          </cell>
          <cell r="EB46" t="str">
            <v>Higher Studies</v>
          </cell>
          <cell r="EC46">
            <v>44903</v>
          </cell>
          <cell r="ED46" t="str">
            <v>CAT-3</v>
          </cell>
          <cell r="EE46"/>
          <cell r="EF46"/>
          <cell r="EG46"/>
          <cell r="EH46"/>
          <cell r="EI46"/>
          <cell r="EJ46"/>
          <cell r="EK46"/>
          <cell r="EL46"/>
          <cell r="EM46"/>
          <cell r="EN46">
            <v>5</v>
          </cell>
          <cell r="EO46">
            <v>0</v>
          </cell>
          <cell r="EP46">
            <v>5</v>
          </cell>
          <cell r="EQ46">
            <v>10</v>
          </cell>
          <cell r="ER46">
            <v>66.666666666666657</v>
          </cell>
          <cell r="ES46" t="str">
            <v>Yes</v>
          </cell>
          <cell r="ET46" t="str">
            <v>https://drive.google.com/open?id=1-tjOjRVIrqgP4u7fI5uau_ePJ0OaKPwl</v>
          </cell>
          <cell r="EU46" t="str">
            <v>NA</v>
          </cell>
          <cell r="EV46" t="str">
            <v>No</v>
          </cell>
          <cell r="EW46"/>
          <cell r="EX46" t="str">
            <v>kasa</v>
          </cell>
          <cell r="EY46" t="str">
            <v>AB</v>
          </cell>
          <cell r="EZ46"/>
          <cell r="FA46" t="str">
            <v>19-CIVILA41-23</v>
          </cell>
          <cell r="FB46" t="str">
            <v>CIVIL-A</v>
          </cell>
          <cell r="FC46">
            <v>41</v>
          </cell>
        </row>
        <row r="47">
          <cell r="C47" t="str">
            <v>19-CIVILA42-23</v>
          </cell>
          <cell r="D47">
            <v>42</v>
          </cell>
          <cell r="E47" t="str">
            <v>GAUTAM VASUDEV SHIVADUTTA ARADHANA</v>
          </cell>
          <cell r="F47" t="str">
            <v>19-CIVILA42-23</v>
          </cell>
          <cell r="G47" t="str">
            <v>Male</v>
          </cell>
          <cell r="H47">
            <v>36735</v>
          </cell>
          <cell r="I47">
            <v>9372185523</v>
          </cell>
          <cell r="J47"/>
          <cell r="K47" t="str">
            <v>gautamvasudev287@gmail.com</v>
          </cell>
          <cell r="L47" t="str">
            <v>1032190774@tcetmumbai.in</v>
          </cell>
          <cell r="M47" t="str">
            <v>B/ 304/ periyar/ 29,Unitech westend,Virar west,Near new viva college,Mumbai,401303</v>
          </cell>
          <cell r="N47" t="str">
            <v>Service</v>
          </cell>
          <cell r="O47" t="str">
            <v>5 Lacs to  10Lacs</v>
          </cell>
          <cell r="P47" t="str">
            <v>Normal</v>
          </cell>
          <cell r="Q47" t="str">
            <v>Open</v>
          </cell>
          <cell r="R47">
            <v>2019</v>
          </cell>
          <cell r="S47" t="str">
            <v>FE</v>
          </cell>
          <cell r="T47" t="str">
            <v xml:space="preserve">JEE(Main)-2019 </v>
          </cell>
          <cell r="U47" t="str">
            <v>JEE-Main</v>
          </cell>
          <cell r="V47">
            <v>360</v>
          </cell>
          <cell r="W47">
            <v>7</v>
          </cell>
          <cell r="X47" t="str">
            <v>MI</v>
          </cell>
          <cell r="Y47">
            <v>420</v>
          </cell>
          <cell r="Z47">
            <v>500</v>
          </cell>
          <cell r="AA47">
            <v>84</v>
          </cell>
          <cell r="AB47">
            <v>2016</v>
          </cell>
          <cell r="AC47" t="str">
            <v>MAHARASHTRA STATE BOARD OF SECONDARY AND HIGHER SECONDARY EDUCATION</v>
          </cell>
          <cell r="AD47" t="str">
            <v>ST.XAVIERS HIGH SCHOOL</v>
          </cell>
          <cell r="AE47">
            <v>1236</v>
          </cell>
          <cell r="AF47">
            <v>1700</v>
          </cell>
          <cell r="AG47">
            <v>72.709999999999994</v>
          </cell>
          <cell r="AH47">
            <v>2019</v>
          </cell>
          <cell r="AI47" t="str">
            <v>MAHARASHTRA STATE BOARD OF SECONDARY AND HIGHER SECONDARY EDUCATION</v>
          </cell>
          <cell r="AJ47" t="str">
            <v>BHAUSAHEB VARTAK POLYTECHNIC</v>
          </cell>
          <cell r="AK47">
            <v>170</v>
          </cell>
          <cell r="AL47">
            <v>23</v>
          </cell>
          <cell r="AM47">
            <v>7.3913043478260869</v>
          </cell>
          <cell r="AN47">
            <v>93.968145620022753</v>
          </cell>
          <cell r="AO47">
            <v>187</v>
          </cell>
          <cell r="AP47">
            <v>25</v>
          </cell>
          <cell r="AQ47">
            <v>7.48</v>
          </cell>
          <cell r="AR47">
            <v>75</v>
          </cell>
          <cell r="AS47">
            <v>357</v>
          </cell>
          <cell r="AT47">
            <v>48</v>
          </cell>
          <cell r="AU47">
            <v>7.4375</v>
          </cell>
          <cell r="AV47">
            <v>209</v>
          </cell>
          <cell r="AW47">
            <v>25</v>
          </cell>
          <cell r="AX47">
            <v>8.36</v>
          </cell>
          <cell r="AY47">
            <v>87.1</v>
          </cell>
          <cell r="AZ47">
            <v>269</v>
          </cell>
          <cell r="BA47">
            <v>29</v>
          </cell>
          <cell r="BB47">
            <v>9.2758620689655178</v>
          </cell>
          <cell r="BC47">
            <v>84</v>
          </cell>
          <cell r="BD47">
            <v>478</v>
          </cell>
          <cell r="BE47">
            <v>54</v>
          </cell>
          <cell r="BF47">
            <v>8.8518518518518512</v>
          </cell>
          <cell r="BG47">
            <v>197</v>
          </cell>
          <cell r="BH47">
            <v>24</v>
          </cell>
          <cell r="BI47">
            <v>8.2083333333333339</v>
          </cell>
          <cell r="BJ47">
            <v>86.654425483503985</v>
          </cell>
          <cell r="BK47">
            <v>196</v>
          </cell>
          <cell r="BL47">
            <v>29</v>
          </cell>
          <cell r="BM47">
            <v>6.7586206896551726</v>
          </cell>
          <cell r="BN47">
            <v>88.344514220705349</v>
          </cell>
          <cell r="BO47">
            <v>393</v>
          </cell>
          <cell r="BP47">
            <v>53</v>
          </cell>
          <cell r="BQ47">
            <v>7.4150943396226419</v>
          </cell>
          <cell r="BR47">
            <v>170</v>
          </cell>
          <cell r="BS47">
            <v>24</v>
          </cell>
          <cell r="BT47">
            <v>7.083333333333333</v>
          </cell>
          <cell r="BU47">
            <v>85.844514220705335</v>
          </cell>
          <cell r="BV47">
            <v>170</v>
          </cell>
          <cell r="BW47">
            <v>24</v>
          </cell>
          <cell r="BX47">
            <v>7.083333333333333</v>
          </cell>
          <cell r="BY47">
            <v>203</v>
          </cell>
          <cell r="BZ47">
            <v>26</v>
          </cell>
          <cell r="CA47">
            <v>7.8076923076923075</v>
          </cell>
          <cell r="CB47">
            <v>1601</v>
          </cell>
          <cell r="CC47">
            <v>205</v>
          </cell>
          <cell r="CD47">
            <v>7.8097560975609754</v>
          </cell>
          <cell r="CE47">
            <v>86</v>
          </cell>
          <cell r="CF47"/>
          <cell r="CG47"/>
          <cell r="CH47"/>
          <cell r="CI47"/>
          <cell r="CJ47"/>
          <cell r="CK47"/>
          <cell r="CL47"/>
          <cell r="CM47"/>
          <cell r="CN47" t="str">
            <v>ABSENT</v>
          </cell>
          <cell r="CO47">
            <v>60</v>
          </cell>
          <cell r="CP47" t="str">
            <v>ABSENT</v>
          </cell>
          <cell r="CQ47">
            <v>50</v>
          </cell>
          <cell r="CR47">
            <v>15</v>
          </cell>
          <cell r="CS47">
            <v>9</v>
          </cell>
          <cell r="CT47">
            <v>63</v>
          </cell>
          <cell r="CU47">
            <v>1</v>
          </cell>
          <cell r="CV47">
            <v>15</v>
          </cell>
          <cell r="CW47">
            <v>7</v>
          </cell>
          <cell r="CX47"/>
          <cell r="CY47"/>
          <cell r="CZ47"/>
          <cell r="DA47">
            <v>0</v>
          </cell>
          <cell r="DB47">
            <v>10</v>
          </cell>
          <cell r="DC47">
            <v>0</v>
          </cell>
          <cell r="DD47">
            <v>9</v>
          </cell>
          <cell r="DE47">
            <v>13</v>
          </cell>
          <cell r="DF47">
            <v>41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2</v>
          </cell>
          <cell r="DM47">
            <v>0</v>
          </cell>
          <cell r="DN47">
            <v>0</v>
          </cell>
          <cell r="DO47" t="str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16</v>
          </cell>
          <cell r="DV47"/>
          <cell r="DW47"/>
          <cell r="DX47" t="str">
            <v>Absent for Unplaced Meeting</v>
          </cell>
          <cell r="DY47"/>
          <cell r="DZ47"/>
          <cell r="EA47" t="str">
            <v>Placement</v>
          </cell>
          <cell r="EB47" t="str">
            <v>Higher Studies</v>
          </cell>
          <cell r="EC47"/>
          <cell r="ED47" t="str">
            <v>CAT-3</v>
          </cell>
          <cell r="EE47"/>
          <cell r="EF47"/>
          <cell r="EG47"/>
          <cell r="EH47"/>
          <cell r="EI47"/>
          <cell r="EJ47"/>
          <cell r="EK47"/>
          <cell r="EL47"/>
          <cell r="EM47"/>
          <cell r="EN47">
            <v>4</v>
          </cell>
          <cell r="EO47">
            <v>1</v>
          </cell>
          <cell r="EP47">
            <v>5</v>
          </cell>
          <cell r="EQ47">
            <v>10</v>
          </cell>
          <cell r="ER47">
            <v>66.666666666666657</v>
          </cell>
          <cell r="ES47" t="str">
            <v>Yes</v>
          </cell>
          <cell r="ET47" t="str">
            <v>https://drive.google.com/open?id=1SnkC8sLm3rspUhb6R3ywNn-G8hb6j1vF</v>
          </cell>
          <cell r="EU47" t="str">
            <v>IT + Core Companies</v>
          </cell>
          <cell r="EV47" t="str">
            <v>Yes</v>
          </cell>
          <cell r="EW47" t="str">
            <v>Idpay_HyUmnOqkeuNNQs</v>
          </cell>
          <cell r="EX47" t="str">
            <v>Mumbai</v>
          </cell>
          <cell r="EY47" t="str">
            <v>Present</v>
          </cell>
          <cell r="EZ47" t="str">
            <v>Batch 4</v>
          </cell>
          <cell r="FA47" t="str">
            <v>19-CIVILA42-23</v>
          </cell>
          <cell r="FB47" t="str">
            <v>CIVIL-A</v>
          </cell>
          <cell r="FC47">
            <v>42</v>
          </cell>
        </row>
        <row r="48">
          <cell r="C48" t="str">
            <v>19-CIVILA43-23</v>
          </cell>
          <cell r="D48">
            <v>43</v>
          </cell>
          <cell r="E48" t="str">
            <v>GHONGADE AMIT PRASAD PUSHPA</v>
          </cell>
          <cell r="F48" t="str">
            <v>19-CIVILA43-23</v>
          </cell>
          <cell r="G48" t="str">
            <v>Male</v>
          </cell>
          <cell r="H48">
            <v>36584</v>
          </cell>
          <cell r="I48">
            <v>9769685111</v>
          </cell>
          <cell r="J48">
            <v>9769517074</v>
          </cell>
          <cell r="K48" t="str">
            <v>amitghongade46@gmail.com</v>
          </cell>
          <cell r="L48" t="str">
            <v>1032190757@tcetmumbai.in</v>
          </cell>
          <cell r="M48" t="str">
            <v>7/c Room No.261 Kapil vastu chs ltd,s v road siddharth nagar ,goregaon west ,mumbai ,mumbai,400104</v>
          </cell>
          <cell r="N48" t="str">
            <v>Service</v>
          </cell>
          <cell r="O48" t="str">
            <v>Below  5 Lacs</v>
          </cell>
          <cell r="P48" t="str">
            <v>Normal</v>
          </cell>
          <cell r="Q48" t="str">
            <v>Open</v>
          </cell>
          <cell r="R48">
            <v>2019</v>
          </cell>
          <cell r="S48" t="str">
            <v>FE</v>
          </cell>
          <cell r="T48" t="str">
            <v xml:space="preserve">JEE(Main)-2019 </v>
          </cell>
          <cell r="U48" t="str">
            <v>JEE-Main</v>
          </cell>
          <cell r="V48">
            <v>360</v>
          </cell>
          <cell r="W48">
            <v>8</v>
          </cell>
          <cell r="X48" t="str">
            <v>ACAP</v>
          </cell>
          <cell r="Y48">
            <v>285</v>
          </cell>
          <cell r="Z48">
            <v>500</v>
          </cell>
          <cell r="AA48">
            <v>57</v>
          </cell>
          <cell r="AB48">
            <v>2015</v>
          </cell>
          <cell r="AC48" t="str">
            <v>MAHARASHTRA STATE BOARD OF SECONDARY AND HIGHER SECONDARY EDUCATION</v>
          </cell>
          <cell r="AD48" t="str">
            <v>VIVEK VIDYALAYA GOREGAON</v>
          </cell>
          <cell r="AE48">
            <v>506</v>
          </cell>
          <cell r="AF48">
            <v>800</v>
          </cell>
          <cell r="AG48">
            <v>63.25</v>
          </cell>
          <cell r="AH48">
            <v>2019</v>
          </cell>
          <cell r="AI48" t="str">
            <v>Maharashtra State Board of Technical Education</v>
          </cell>
          <cell r="AJ48" t="str">
            <v>SARDAR PATEL COLLEGE BORIWALI</v>
          </cell>
          <cell r="AK48">
            <v>163</v>
          </cell>
          <cell r="AL48">
            <v>23</v>
          </cell>
          <cell r="AM48">
            <v>7.0869565217391308</v>
          </cell>
          <cell r="AN48">
            <v>76.888509670079642</v>
          </cell>
          <cell r="AO48">
            <v>162</v>
          </cell>
          <cell r="AP48">
            <v>25</v>
          </cell>
          <cell r="AQ48">
            <v>6.48</v>
          </cell>
          <cell r="AR48">
            <v>85</v>
          </cell>
          <cell r="AS48">
            <v>325</v>
          </cell>
          <cell r="AT48">
            <v>48</v>
          </cell>
          <cell r="AU48">
            <v>6.770833333333333</v>
          </cell>
          <cell r="AV48">
            <v>199</v>
          </cell>
          <cell r="AW48">
            <v>25</v>
          </cell>
          <cell r="AX48">
            <v>7.96</v>
          </cell>
          <cell r="AY48">
            <v>80</v>
          </cell>
          <cell r="AZ48">
            <v>236</v>
          </cell>
          <cell r="BA48">
            <v>29</v>
          </cell>
          <cell r="BB48">
            <v>8.137931034482758</v>
          </cell>
          <cell r="BC48">
            <v>88</v>
          </cell>
          <cell r="BD48">
            <v>435</v>
          </cell>
          <cell r="BE48">
            <v>54</v>
          </cell>
          <cell r="BF48">
            <v>8.0555555555555554</v>
          </cell>
          <cell r="BG48">
            <v>187</v>
          </cell>
          <cell r="BH48">
            <v>24</v>
          </cell>
          <cell r="BI48">
            <v>7.791666666666667</v>
          </cell>
          <cell r="BJ48">
            <v>81.75</v>
          </cell>
          <cell r="BK48">
            <v>206</v>
          </cell>
          <cell r="BL48">
            <v>29</v>
          </cell>
          <cell r="BM48">
            <v>7.1034482758620694</v>
          </cell>
          <cell r="BN48">
            <v>84.527701934015937</v>
          </cell>
          <cell r="BO48">
            <v>393</v>
          </cell>
          <cell r="BP48">
            <v>53</v>
          </cell>
          <cell r="BQ48">
            <v>7.4150943396226419</v>
          </cell>
          <cell r="BR48">
            <v>177</v>
          </cell>
          <cell r="BS48">
            <v>24</v>
          </cell>
          <cell r="BT48">
            <v>7.375</v>
          </cell>
          <cell r="BU48">
            <v>82.694368600682594</v>
          </cell>
          <cell r="BV48">
            <v>177</v>
          </cell>
          <cell r="BW48">
            <v>24</v>
          </cell>
          <cell r="BX48">
            <v>7.375</v>
          </cell>
          <cell r="BY48">
            <v>225</v>
          </cell>
          <cell r="BZ48">
            <v>26</v>
          </cell>
          <cell r="CA48">
            <v>8.6538461538461533</v>
          </cell>
          <cell r="CB48">
            <v>1555</v>
          </cell>
          <cell r="CC48">
            <v>205</v>
          </cell>
          <cell r="CD48">
            <v>7.5853658536585362</v>
          </cell>
          <cell r="CE48">
            <v>83</v>
          </cell>
          <cell r="CF48"/>
          <cell r="CG48"/>
          <cell r="CH48"/>
          <cell r="CI48"/>
          <cell r="CJ48"/>
          <cell r="CK48"/>
          <cell r="CL48"/>
          <cell r="CM48"/>
          <cell r="CN48"/>
          <cell r="CO48"/>
          <cell r="CP48"/>
          <cell r="CQ48"/>
          <cell r="CR48">
            <v>5</v>
          </cell>
          <cell r="CS48">
            <v>19</v>
          </cell>
          <cell r="CT48">
            <v>21</v>
          </cell>
          <cell r="CU48">
            <v>1</v>
          </cell>
          <cell r="CV48">
            <v>15</v>
          </cell>
          <cell r="CW48">
            <v>7</v>
          </cell>
          <cell r="CX48">
            <v>80</v>
          </cell>
          <cell r="CY48">
            <v>26.666666666666668</v>
          </cell>
          <cell r="CZ48">
            <v>11.88707280832095</v>
          </cell>
          <cell r="DA48">
            <v>3</v>
          </cell>
          <cell r="DB48">
            <v>7</v>
          </cell>
          <cell r="DC48">
            <v>30</v>
          </cell>
          <cell r="DD48">
            <v>0</v>
          </cell>
          <cell r="DE48">
            <v>22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1</v>
          </cell>
          <cell r="DL48">
            <v>1</v>
          </cell>
          <cell r="DM48">
            <v>50</v>
          </cell>
          <cell r="DN48">
            <v>20</v>
          </cell>
          <cell r="DO48" t="str">
            <v>100</v>
          </cell>
          <cell r="DP48">
            <v>0</v>
          </cell>
          <cell r="DQ48">
            <v>0</v>
          </cell>
          <cell r="DR48">
            <v>10</v>
          </cell>
          <cell r="DS48">
            <v>50</v>
          </cell>
          <cell r="DT48">
            <v>11</v>
          </cell>
          <cell r="DU48">
            <v>23</v>
          </cell>
          <cell r="DV48" t="str">
            <v>Off-Chaitnya Developers</v>
          </cell>
          <cell r="DW48"/>
          <cell r="DX48" t="str">
            <v>Consent Fill/Absent for Unplaced Meeting</v>
          </cell>
          <cell r="DY48"/>
          <cell r="DZ48"/>
          <cell r="EA48" t="str">
            <v>Placement</v>
          </cell>
          <cell r="EB48" t="str">
            <v>Placement</v>
          </cell>
          <cell r="EC48" t="str">
            <v>04/07/2022 whats</v>
          </cell>
          <cell r="ED48" t="str">
            <v>CAT-3</v>
          </cell>
          <cell r="EE48"/>
          <cell r="EF48"/>
          <cell r="EG48"/>
          <cell r="EH48"/>
          <cell r="EI48"/>
          <cell r="EJ48"/>
          <cell r="EK48"/>
          <cell r="EL48"/>
          <cell r="EM48"/>
          <cell r="EN48">
            <v>4</v>
          </cell>
          <cell r="EO48">
            <v>1</v>
          </cell>
          <cell r="EP48">
            <v>5</v>
          </cell>
          <cell r="EQ48">
            <v>10</v>
          </cell>
          <cell r="ER48">
            <v>66.666666666666657</v>
          </cell>
          <cell r="ES48" t="str">
            <v>No</v>
          </cell>
          <cell r="ET48"/>
          <cell r="EU48" t="str">
            <v>NA</v>
          </cell>
          <cell r="EV48"/>
          <cell r="EW48"/>
          <cell r="EX48" t="str">
            <v>chembur mumbai</v>
          </cell>
          <cell r="EY48" t="str">
            <v>AB</v>
          </cell>
          <cell r="EZ48" t="str">
            <v>Batch 4</v>
          </cell>
          <cell r="FA48" t="str">
            <v>19-CIVILA43-23</v>
          </cell>
          <cell r="FB48" t="str">
            <v>CIVIL-A</v>
          </cell>
          <cell r="FC48">
            <v>43</v>
          </cell>
        </row>
        <row r="49">
          <cell r="C49" t="str">
            <v>17-CIVILA44-23</v>
          </cell>
          <cell r="D49">
            <v>44</v>
          </cell>
          <cell r="E49" t="str">
            <v>GONDHALKAR BHUMIKA SANDESH JAGRUTI</v>
          </cell>
          <cell r="F49" t="str">
            <v>17-CIVILA44-23</v>
          </cell>
          <cell r="G49" t="str">
            <v>Female</v>
          </cell>
          <cell r="H49">
            <v>36668</v>
          </cell>
          <cell r="I49">
            <v>9167445571</v>
          </cell>
          <cell r="J49"/>
          <cell r="K49" t="str">
            <v>bhumika22.gondhalekar@gmail.com</v>
          </cell>
          <cell r="L49" t="str">
            <v>1032170858@tcetmumbai.in</v>
          </cell>
          <cell r="M49" t="str">
            <v>Plot-161/181,Vedbhumi Bangalo, Near Sai Baba Mandir, Gorai-II, Borivali (West), Mumbai-400092</v>
          </cell>
          <cell r="N49" t="str">
            <v>Any other</v>
          </cell>
          <cell r="O49" t="str">
            <v>5 Lacs to  10Lacs</v>
          </cell>
          <cell r="P49" t="str">
            <v>Normal</v>
          </cell>
          <cell r="Q49" t="str">
            <v>Open</v>
          </cell>
          <cell r="R49">
            <v>2017</v>
          </cell>
          <cell r="S49" t="str">
            <v>FE</v>
          </cell>
          <cell r="T49" t="str">
            <v>MHT-CET 2017</v>
          </cell>
          <cell r="U49" t="str">
            <v>MHT-CET</v>
          </cell>
          <cell r="V49">
            <v>200</v>
          </cell>
          <cell r="W49">
            <v>71</v>
          </cell>
          <cell r="X49" t="str">
            <v>INSTITUTIONAL SEAT</v>
          </cell>
          <cell r="Y49">
            <v>415</v>
          </cell>
          <cell r="Z49">
            <v>500</v>
          </cell>
          <cell r="AA49">
            <v>83</v>
          </cell>
          <cell r="AB49">
            <v>2015</v>
          </cell>
          <cell r="AC49" t="str">
            <v>MAHARASHTRA STATE BOARD OF SECONDARY AND HIGHER SECONDARY EDUCATION</v>
          </cell>
          <cell r="AD49" t="str">
            <v>Mahnohar Hariram Chogale Vidyalay</v>
          </cell>
          <cell r="AE49">
            <v>390</v>
          </cell>
          <cell r="AF49">
            <v>650</v>
          </cell>
          <cell r="AG49">
            <v>60</v>
          </cell>
          <cell r="AH49">
            <v>2017</v>
          </cell>
          <cell r="AI49" t="str">
            <v>MAHARASHTRA STATE BOARD OF SECONDARY AND HIGHER SECONDARY EDUCATION</v>
          </cell>
          <cell r="AJ49" t="str">
            <v>MH  KARLA</v>
          </cell>
          <cell r="AK49">
            <v>159.5</v>
          </cell>
          <cell r="AL49">
            <v>27</v>
          </cell>
          <cell r="AM49">
            <v>5.9074074074074074</v>
          </cell>
          <cell r="AN49">
            <v>78.377701934015931</v>
          </cell>
          <cell r="AO49">
            <v>151</v>
          </cell>
          <cell r="AP49">
            <v>27</v>
          </cell>
          <cell r="AQ49">
            <v>5.5925925925925926</v>
          </cell>
          <cell r="AR49">
            <v>77</v>
          </cell>
          <cell r="AS49">
            <v>310.5</v>
          </cell>
          <cell r="AT49">
            <v>54</v>
          </cell>
          <cell r="AU49">
            <v>5.75</v>
          </cell>
          <cell r="AV49">
            <v>210</v>
          </cell>
          <cell r="AW49">
            <v>25</v>
          </cell>
          <cell r="AX49">
            <v>8.4</v>
          </cell>
          <cell r="AY49">
            <v>91.24</v>
          </cell>
          <cell r="AZ49">
            <v>258</v>
          </cell>
          <cell r="BA49">
            <v>29</v>
          </cell>
          <cell r="BB49">
            <v>8.8965517241379306</v>
          </cell>
          <cell r="BC49">
            <v>87</v>
          </cell>
          <cell r="BD49">
            <v>468</v>
          </cell>
          <cell r="BE49">
            <v>54</v>
          </cell>
          <cell r="BF49">
            <v>8.6666666666666661</v>
          </cell>
          <cell r="BG49">
            <v>216</v>
          </cell>
          <cell r="BH49">
            <v>24</v>
          </cell>
          <cell r="BI49">
            <v>9</v>
          </cell>
          <cell r="BJ49">
            <v>85.484843572241189</v>
          </cell>
          <cell r="BK49">
            <v>226</v>
          </cell>
          <cell r="BL49">
            <v>29</v>
          </cell>
          <cell r="BM49">
            <v>7.7931034482758621</v>
          </cell>
          <cell r="BN49">
            <v>86.420509101251426</v>
          </cell>
          <cell r="BO49">
            <v>442</v>
          </cell>
          <cell r="BP49">
            <v>53</v>
          </cell>
          <cell r="BQ49">
            <v>8.3396226415094343</v>
          </cell>
          <cell r="BR49">
            <v>207</v>
          </cell>
          <cell r="BS49">
            <v>24</v>
          </cell>
          <cell r="BT49">
            <v>8.625</v>
          </cell>
          <cell r="BU49">
            <v>84.253842434584755</v>
          </cell>
          <cell r="BV49">
            <v>207</v>
          </cell>
          <cell r="BW49">
            <v>24</v>
          </cell>
          <cell r="BX49">
            <v>8.625</v>
          </cell>
          <cell r="BY49">
            <v>217</v>
          </cell>
          <cell r="BZ49">
            <v>26</v>
          </cell>
          <cell r="CA49">
            <v>8.3461538461538467</v>
          </cell>
          <cell r="CB49">
            <v>1644.5</v>
          </cell>
          <cell r="CC49">
            <v>211</v>
          </cell>
          <cell r="CD49">
            <v>7.7938388625592419</v>
          </cell>
          <cell r="CE49">
            <v>84</v>
          </cell>
          <cell r="CF49"/>
          <cell r="CG49"/>
          <cell r="CH49"/>
          <cell r="CI49"/>
          <cell r="CJ49"/>
          <cell r="CK49"/>
          <cell r="CL49"/>
          <cell r="CM49"/>
          <cell r="CN49"/>
          <cell r="CO49"/>
          <cell r="CP49"/>
          <cell r="CQ49"/>
          <cell r="CR49"/>
          <cell r="CS49"/>
          <cell r="CT49"/>
          <cell r="CU49"/>
          <cell r="CV49"/>
          <cell r="CW49"/>
          <cell r="CX49"/>
          <cell r="CY49"/>
          <cell r="CZ49"/>
          <cell r="DA49"/>
          <cell r="DB49"/>
          <cell r="DC49"/>
          <cell r="DD49"/>
          <cell r="DE49"/>
          <cell r="DF49"/>
          <cell r="DG49"/>
          <cell r="DH49"/>
          <cell r="DI49"/>
          <cell r="DJ49">
            <v>0</v>
          </cell>
          <cell r="DK49">
            <v>0</v>
          </cell>
          <cell r="DL49">
            <v>2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/>
          <cell r="DW49"/>
          <cell r="DX49"/>
          <cell r="DY49"/>
          <cell r="DZ49"/>
          <cell r="EA49" t="str">
            <v>Higher Studies</v>
          </cell>
          <cell r="EB49" t="str">
            <v>Higher Studies</v>
          </cell>
          <cell r="EC49"/>
          <cell r="ED49" t="str">
            <v>CAT-3</v>
          </cell>
          <cell r="EE49"/>
          <cell r="EF49"/>
          <cell r="EG49"/>
          <cell r="EH49"/>
          <cell r="EI49"/>
          <cell r="EJ49"/>
          <cell r="EK49"/>
          <cell r="EL49"/>
          <cell r="EM49"/>
          <cell r="EN49">
            <v>4</v>
          </cell>
          <cell r="EO49">
            <v>0</v>
          </cell>
          <cell r="EP49">
            <v>5</v>
          </cell>
          <cell r="EQ49">
            <v>9</v>
          </cell>
          <cell r="ER49">
            <v>60</v>
          </cell>
          <cell r="ES49" t="str">
            <v>Yes</v>
          </cell>
          <cell r="ET49" t="str">
            <v>https://drive.google.com/open?id=1Fp0iaxU4cdDpppUEEzhBpyBuw422aV_H</v>
          </cell>
          <cell r="EU49" t="str">
            <v>NA</v>
          </cell>
          <cell r="EV49" t="str">
            <v>No</v>
          </cell>
          <cell r="EW49"/>
          <cell r="EX49"/>
          <cell r="EY49" t="str">
            <v>AB</v>
          </cell>
          <cell r="EZ49"/>
          <cell r="FA49" t="str">
            <v>17-CIVILA44-23</v>
          </cell>
          <cell r="FB49" t="str">
            <v>CIVIL-A</v>
          </cell>
          <cell r="FC49">
            <v>44</v>
          </cell>
        </row>
        <row r="50">
          <cell r="C50" t="str">
            <v>18-CIVILA45-23</v>
          </cell>
          <cell r="D50">
            <v>45</v>
          </cell>
          <cell r="E50" t="str">
            <v>MAYEKAR SHUBHAM VALLABH VAIBHAVI</v>
          </cell>
          <cell r="F50" t="str">
            <v>18-CIVILA45-23</v>
          </cell>
          <cell r="G50" t="str">
            <v>Male</v>
          </cell>
          <cell r="H50">
            <v>36909</v>
          </cell>
          <cell r="I50">
            <v>7715077388</v>
          </cell>
          <cell r="J50"/>
          <cell r="K50" t="str">
            <v>shu.mayekar1801@gmail.com</v>
          </cell>
          <cell r="L50" t="str">
            <v>1032180908@tcetmumbai.in</v>
          </cell>
          <cell r="M50" t="str">
            <v>guru prassana chawl,room no 16 shiv tekadi,jogeshwari (east),mumbai,mumbai,400060</v>
          </cell>
          <cell r="N50" t="str">
            <v>Service</v>
          </cell>
          <cell r="O50" t="str">
            <v>5 Lacs to  10Lacs</v>
          </cell>
          <cell r="P50" t="str">
            <v>Normal</v>
          </cell>
          <cell r="Q50" t="str">
            <v>Open</v>
          </cell>
          <cell r="R50">
            <v>2018</v>
          </cell>
          <cell r="S50" t="str">
            <v>FE</v>
          </cell>
          <cell r="T50" t="str">
            <v>JEE(Main)-2018</v>
          </cell>
          <cell r="U50" t="str">
            <v>JEE-Main</v>
          </cell>
          <cell r="V50">
            <v>360</v>
          </cell>
          <cell r="W50">
            <v>66</v>
          </cell>
          <cell r="X50" t="str">
            <v>INSTITUTIONAL SEAT</v>
          </cell>
          <cell r="Y50">
            <v>318</v>
          </cell>
          <cell r="Z50">
            <v>500</v>
          </cell>
          <cell r="AA50">
            <v>63.6</v>
          </cell>
          <cell r="AB50" t="str">
            <v>2016</v>
          </cell>
          <cell r="AC50" t="str">
            <v>MAHARASHTRA STATE BOARD OF SECONDARY AND HIGHER SECONDARY EDUCATION</v>
          </cell>
          <cell r="AD50" t="str">
            <v>ST XAVIER'S HIGH SCHOOL</v>
          </cell>
          <cell r="AE50">
            <v>359</v>
          </cell>
          <cell r="AF50">
            <v>650</v>
          </cell>
          <cell r="AG50">
            <v>55.23</v>
          </cell>
          <cell r="AH50" t="str">
            <v>2018</v>
          </cell>
          <cell r="AI50" t="str">
            <v>MAHARASHTRA STATE BOARD OF SECONDARY AND HIGHER SECONDARY EDUCATION</v>
          </cell>
          <cell r="AJ50" t="str">
            <v>SUDARSHAN JR COLLEGE</v>
          </cell>
          <cell r="AK50">
            <v>153</v>
          </cell>
          <cell r="AL50">
            <v>23</v>
          </cell>
          <cell r="AM50">
            <v>6.6521739130434785</v>
          </cell>
          <cell r="AN50">
            <v>75</v>
          </cell>
          <cell r="AO50">
            <v>177</v>
          </cell>
          <cell r="AP50">
            <v>25</v>
          </cell>
          <cell r="AQ50">
            <v>7.08</v>
          </cell>
          <cell r="AR50">
            <v>77</v>
          </cell>
          <cell r="AS50">
            <v>330</v>
          </cell>
          <cell r="AT50">
            <v>48</v>
          </cell>
          <cell r="AU50">
            <v>6.875</v>
          </cell>
          <cell r="AV50">
            <v>205</v>
          </cell>
          <cell r="AW50">
            <v>25</v>
          </cell>
          <cell r="AX50">
            <v>8.1999999999999993</v>
          </cell>
          <cell r="AY50">
            <v>76</v>
          </cell>
          <cell r="AZ50">
            <v>249</v>
          </cell>
          <cell r="BA50">
            <v>29</v>
          </cell>
          <cell r="BB50">
            <v>8.5862068965517242</v>
          </cell>
          <cell r="BC50">
            <v>86</v>
          </cell>
          <cell r="BD50">
            <v>454</v>
          </cell>
          <cell r="BE50">
            <v>54</v>
          </cell>
          <cell r="BF50">
            <v>8.4074074074074066</v>
          </cell>
          <cell r="BG50">
            <v>200</v>
          </cell>
          <cell r="BH50">
            <v>24</v>
          </cell>
          <cell r="BI50">
            <v>8.3333333333333339</v>
          </cell>
          <cell r="BJ50">
            <v>91.241171786120589</v>
          </cell>
          <cell r="BK50">
            <v>218.07999999999998</v>
          </cell>
          <cell r="BL50">
            <v>29</v>
          </cell>
          <cell r="BM50">
            <v>7.52</v>
          </cell>
          <cell r="BN50">
            <v>83.648234357224126</v>
          </cell>
          <cell r="BO50">
            <v>418.08</v>
          </cell>
          <cell r="BP50">
            <v>53</v>
          </cell>
          <cell r="BQ50">
            <v>7.8883018867924521</v>
          </cell>
          <cell r="BR50">
            <v>184</v>
          </cell>
          <cell r="BS50">
            <v>24</v>
          </cell>
          <cell r="BT50">
            <v>7.666666666666667</v>
          </cell>
          <cell r="BU50">
            <v>81.481567690557455</v>
          </cell>
          <cell r="BV50">
            <v>184</v>
          </cell>
          <cell r="BW50">
            <v>24</v>
          </cell>
          <cell r="BX50">
            <v>7.666666666666667</v>
          </cell>
          <cell r="BY50">
            <v>219</v>
          </cell>
          <cell r="BZ50">
            <v>26</v>
          </cell>
          <cell r="CA50">
            <v>8.4230769230769234</v>
          </cell>
          <cell r="CB50">
            <v>1605.08</v>
          </cell>
          <cell r="CC50">
            <v>205</v>
          </cell>
          <cell r="CD50">
            <v>7.8296585365853657</v>
          </cell>
          <cell r="CE50">
            <v>82</v>
          </cell>
          <cell r="CF50"/>
          <cell r="CG50"/>
          <cell r="CH50"/>
          <cell r="CI50"/>
          <cell r="CJ50"/>
          <cell r="CK50"/>
          <cell r="CL50"/>
          <cell r="CM50"/>
          <cell r="CN50">
            <v>29</v>
          </cell>
          <cell r="CO50">
            <v>60</v>
          </cell>
          <cell r="CP50">
            <v>41</v>
          </cell>
          <cell r="CQ50">
            <v>50</v>
          </cell>
          <cell r="CR50">
            <v>23</v>
          </cell>
          <cell r="CS50">
            <v>1</v>
          </cell>
          <cell r="CT50">
            <v>96</v>
          </cell>
          <cell r="CU50">
            <v>14</v>
          </cell>
          <cell r="CV50">
            <v>2</v>
          </cell>
          <cell r="CW50">
            <v>88</v>
          </cell>
          <cell r="CX50">
            <v>339</v>
          </cell>
          <cell r="CY50">
            <v>37.666666666666664</v>
          </cell>
          <cell r="CZ50">
            <v>50.371471025260028</v>
          </cell>
          <cell r="DA50">
            <v>9</v>
          </cell>
          <cell r="DB50">
            <v>1</v>
          </cell>
          <cell r="DC50">
            <v>90</v>
          </cell>
          <cell r="DD50">
            <v>18</v>
          </cell>
          <cell r="DE50">
            <v>4</v>
          </cell>
          <cell r="DF50">
            <v>82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2</v>
          </cell>
          <cell r="DL50">
            <v>0</v>
          </cell>
          <cell r="DM50">
            <v>100</v>
          </cell>
          <cell r="DN50">
            <v>40</v>
          </cell>
          <cell r="DO50" t="str">
            <v>100</v>
          </cell>
          <cell r="DP50">
            <v>0</v>
          </cell>
          <cell r="DQ50">
            <v>0</v>
          </cell>
          <cell r="DR50">
            <v>20</v>
          </cell>
          <cell r="DS50">
            <v>50</v>
          </cell>
          <cell r="DT50">
            <v>31</v>
          </cell>
          <cell r="DU50">
            <v>73</v>
          </cell>
          <cell r="DV50"/>
          <cell r="DW50"/>
          <cell r="DX50" t="str">
            <v>Consent Fill/Absent for Unplaced Meeting</v>
          </cell>
          <cell r="DY50"/>
          <cell r="DZ50"/>
          <cell r="EA50" t="str">
            <v>Placement</v>
          </cell>
          <cell r="EB50" t="str">
            <v>Placement</v>
          </cell>
          <cell r="EC50"/>
          <cell r="ED50" t="str">
            <v>CAT-2</v>
          </cell>
          <cell r="EE50"/>
          <cell r="EF50"/>
          <cell r="EG50"/>
          <cell r="EH50"/>
          <cell r="EI50"/>
          <cell r="EJ50"/>
          <cell r="EK50"/>
          <cell r="EL50"/>
          <cell r="EM50"/>
          <cell r="EN50">
            <v>4</v>
          </cell>
          <cell r="EO50">
            <v>4</v>
          </cell>
          <cell r="EP50">
            <v>5</v>
          </cell>
          <cell r="EQ50">
            <v>13</v>
          </cell>
          <cell r="ER50">
            <v>86.666666666666671</v>
          </cell>
          <cell r="ES50" t="str">
            <v>Yes</v>
          </cell>
          <cell r="ET50" t="str">
            <v>https://drive.google.com/open?id=1syHXG0y4PkgC3JedNwp68W_PMTpJNx3g</v>
          </cell>
          <cell r="EU50" t="str">
            <v>Core Companies</v>
          </cell>
          <cell r="EV50" t="str">
            <v>Yes</v>
          </cell>
          <cell r="EW50">
            <v>126016580290</v>
          </cell>
          <cell r="EX50" t="str">
            <v>mumbai</v>
          </cell>
          <cell r="EY50" t="str">
            <v>Present</v>
          </cell>
          <cell r="EZ50" t="str">
            <v>Batch 3</v>
          </cell>
          <cell r="FA50" t="str">
            <v>18-CIVILA45-23</v>
          </cell>
          <cell r="FB50" t="str">
            <v>CIVIL-A</v>
          </cell>
          <cell r="FC50">
            <v>45</v>
          </cell>
        </row>
        <row r="51">
          <cell r="C51" t="str">
            <v>18-CIVILA46-23</v>
          </cell>
          <cell r="D51">
            <v>46</v>
          </cell>
          <cell r="E51" t="str">
            <v>OJHA SHIVAM RAJKUMAR SHASHI</v>
          </cell>
          <cell r="F51" t="str">
            <v>18-CIVILA46-23</v>
          </cell>
          <cell r="G51" t="str">
            <v>Male</v>
          </cell>
          <cell r="H51">
            <v>36732</v>
          </cell>
          <cell r="I51">
            <v>9022086951</v>
          </cell>
          <cell r="J51"/>
          <cell r="K51" t="str">
            <v>shivam1918.so@gmail.com</v>
          </cell>
          <cell r="L51" t="str">
            <v>1032180917@tcetmumbai.in</v>
          </cell>
          <cell r="M51" t="str">
            <v>1, SUBHASH OJHA CHAWL,HEMU KALANY ROAD NO. 4,KANDIVALI WEST, MUMBAI-400067,NEAR DURGA PARMESHWARI MANDIR,MUMBAI,400067</v>
          </cell>
          <cell r="N51" t="str">
            <v>Family Business</v>
          </cell>
          <cell r="O51" t="str">
            <v>5 Lacs to  10Lacs</v>
          </cell>
          <cell r="P51" t="str">
            <v>Normal</v>
          </cell>
          <cell r="Q51" t="str">
            <v>Open</v>
          </cell>
          <cell r="R51">
            <v>2018</v>
          </cell>
          <cell r="S51" t="str">
            <v>FE</v>
          </cell>
          <cell r="T51" t="str">
            <v>JEE(Main)-2018</v>
          </cell>
          <cell r="U51" t="str">
            <v>JEE-Main</v>
          </cell>
          <cell r="V51">
            <v>360</v>
          </cell>
          <cell r="W51">
            <v>9</v>
          </cell>
          <cell r="X51" t="str">
            <v>MI</v>
          </cell>
          <cell r="Y51">
            <v>428</v>
          </cell>
          <cell r="Z51">
            <v>500</v>
          </cell>
          <cell r="AA51">
            <v>85.6</v>
          </cell>
          <cell r="AB51" t="str">
            <v>2016</v>
          </cell>
          <cell r="AC51" t="str">
            <v>MAHARASHTRA STATE BOARD OF SECONDARY AND HIGHER SECONDARY EDUCATION</v>
          </cell>
          <cell r="AD51" t="str">
            <v>DHANAMAL VIDYAMANDIR HIGH SCHOOL</v>
          </cell>
          <cell r="AE51">
            <v>402</v>
          </cell>
          <cell r="AF51">
            <v>650</v>
          </cell>
          <cell r="AG51">
            <v>61.85</v>
          </cell>
          <cell r="AH51" t="str">
            <v>2018</v>
          </cell>
          <cell r="AI51" t="str">
            <v>MAHARASHTRA STATE BOARD OF SECONDARY AND HIGHER SECONDARY EDUCATION</v>
          </cell>
          <cell r="AJ51" t="str">
            <v>THAKUR COLLEGE OF SCIENCE AND COMMERCE</v>
          </cell>
          <cell r="AK51">
            <v>136</v>
          </cell>
          <cell r="AL51">
            <v>23</v>
          </cell>
          <cell r="AM51">
            <v>5.9130434782608692</v>
          </cell>
          <cell r="AN51">
            <v>85.449374288964734</v>
          </cell>
          <cell r="AO51">
            <v>182.75</v>
          </cell>
          <cell r="AP51">
            <v>25</v>
          </cell>
          <cell r="AQ51">
            <v>7.31</v>
          </cell>
          <cell r="AR51">
            <v>75</v>
          </cell>
          <cell r="AS51">
            <v>318.75</v>
          </cell>
          <cell r="AT51">
            <v>48</v>
          </cell>
          <cell r="AU51">
            <v>6.640625</v>
          </cell>
          <cell r="AV51">
            <v>235</v>
          </cell>
          <cell r="AW51">
            <v>25</v>
          </cell>
          <cell r="AX51">
            <v>9.4</v>
          </cell>
          <cell r="AY51">
            <v>82.49</v>
          </cell>
          <cell r="AZ51">
            <v>263</v>
          </cell>
          <cell r="BA51">
            <v>29</v>
          </cell>
          <cell r="BB51">
            <v>9.068965517241379</v>
          </cell>
          <cell r="BC51">
            <v>85</v>
          </cell>
          <cell r="BD51">
            <v>498</v>
          </cell>
          <cell r="BE51">
            <v>54</v>
          </cell>
          <cell r="BF51">
            <v>9.2222222222222214</v>
          </cell>
          <cell r="BG51">
            <v>204</v>
          </cell>
          <cell r="BH51">
            <v>24</v>
          </cell>
          <cell r="BI51">
            <v>8.5</v>
          </cell>
          <cell r="BJ51">
            <v>87.31</v>
          </cell>
          <cell r="BK51">
            <v>212</v>
          </cell>
          <cell r="BL51">
            <v>29</v>
          </cell>
          <cell r="BM51">
            <v>7.3103448275862073</v>
          </cell>
          <cell r="BN51">
            <v>85.849874857792955</v>
          </cell>
          <cell r="BO51">
            <v>416</v>
          </cell>
          <cell r="BP51">
            <v>53</v>
          </cell>
          <cell r="BQ51">
            <v>7.8490566037735849</v>
          </cell>
          <cell r="BR51">
            <v>215</v>
          </cell>
          <cell r="BS51">
            <v>24</v>
          </cell>
          <cell r="BT51">
            <v>8.9583333333333339</v>
          </cell>
          <cell r="BU51">
            <v>83.516541524459612</v>
          </cell>
          <cell r="BV51">
            <v>215</v>
          </cell>
          <cell r="BW51">
            <v>24</v>
          </cell>
          <cell r="BX51">
            <v>8.9583333333333339</v>
          </cell>
          <cell r="BY51">
            <v>248</v>
          </cell>
          <cell r="BZ51">
            <v>26</v>
          </cell>
          <cell r="CA51">
            <v>9.5384615384615383</v>
          </cell>
          <cell r="CB51">
            <v>1695.75</v>
          </cell>
          <cell r="CC51">
            <v>205</v>
          </cell>
          <cell r="CD51">
            <v>8.2719512195121947</v>
          </cell>
          <cell r="CE51">
            <v>84</v>
          </cell>
          <cell r="CF51"/>
          <cell r="CG51"/>
          <cell r="CH51"/>
          <cell r="CI51"/>
          <cell r="CJ51"/>
          <cell r="CK51"/>
          <cell r="CL51"/>
          <cell r="CM51"/>
          <cell r="CN51">
            <v>23</v>
          </cell>
          <cell r="CO51">
            <v>60</v>
          </cell>
          <cell r="CP51">
            <v>44</v>
          </cell>
          <cell r="CQ51">
            <v>50</v>
          </cell>
          <cell r="CR51">
            <v>11</v>
          </cell>
          <cell r="CS51">
            <v>13</v>
          </cell>
          <cell r="CT51">
            <v>46</v>
          </cell>
          <cell r="CU51">
            <v>0</v>
          </cell>
          <cell r="CV51">
            <v>16</v>
          </cell>
          <cell r="CW51">
            <v>0</v>
          </cell>
          <cell r="CX51"/>
          <cell r="CY51"/>
          <cell r="CZ51"/>
          <cell r="DA51">
            <v>0</v>
          </cell>
          <cell r="DB51">
            <v>10</v>
          </cell>
          <cell r="DC51">
            <v>0</v>
          </cell>
          <cell r="DD51">
            <v>0</v>
          </cell>
          <cell r="DE51">
            <v>22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2</v>
          </cell>
          <cell r="DM51">
            <v>0</v>
          </cell>
          <cell r="DN51">
            <v>0</v>
          </cell>
          <cell r="DO51" t="str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7</v>
          </cell>
          <cell r="DV51" t="str">
            <v>Kalpataru Ltd</v>
          </cell>
          <cell r="DW51"/>
          <cell r="DX51" t="str">
            <v>Black Listed ( Offer Reject)</v>
          </cell>
          <cell r="DY51"/>
          <cell r="DZ51">
            <v>3.25</v>
          </cell>
          <cell r="EA51" t="str">
            <v>Placement</v>
          </cell>
          <cell r="EB51" t="str">
            <v>Higher Studies</v>
          </cell>
          <cell r="EC51"/>
          <cell r="ED51" t="str">
            <v>CAT-3</v>
          </cell>
          <cell r="EE51"/>
          <cell r="EF51"/>
          <cell r="EG51"/>
          <cell r="EH51"/>
          <cell r="EI51"/>
          <cell r="EJ51"/>
          <cell r="EK51"/>
          <cell r="EL51"/>
          <cell r="EM51"/>
          <cell r="EN51">
            <v>5</v>
          </cell>
          <cell r="EO51">
            <v>1</v>
          </cell>
          <cell r="EP51">
            <v>5</v>
          </cell>
          <cell r="EQ51">
            <v>11</v>
          </cell>
          <cell r="ER51">
            <v>73.333333333333329</v>
          </cell>
          <cell r="ES51" t="str">
            <v>Yes</v>
          </cell>
          <cell r="ET51" t="str">
            <v>https://drive.google.com/open?id=1ydBDOgE5CYSSLnDpaLeHz8V7MkdVhoZe</v>
          </cell>
          <cell r="EU51" t="str">
            <v>Core Companies</v>
          </cell>
          <cell r="EV51" t="str">
            <v>Yes</v>
          </cell>
          <cell r="EW51" t="str">
            <v>pay_Hy9KGZPrfrl0MZ</v>
          </cell>
          <cell r="EX51" t="str">
            <v>PRATAPGARH - UP</v>
          </cell>
          <cell r="EY51" t="str">
            <v>Present</v>
          </cell>
          <cell r="EZ51" t="str">
            <v>Batch 3</v>
          </cell>
          <cell r="FA51" t="str">
            <v>18-CIVILA46-23</v>
          </cell>
          <cell r="FB51" t="str">
            <v>CIVIL-A</v>
          </cell>
          <cell r="FC51">
            <v>46</v>
          </cell>
        </row>
        <row r="52">
          <cell r="C52" t="str">
            <v>18-CIVILA47-23</v>
          </cell>
          <cell r="D52">
            <v>47</v>
          </cell>
          <cell r="E52" t="str">
            <v>KORE VAISHNAVI GANESH GAYTRI</v>
          </cell>
          <cell r="F52" t="str">
            <v>18-CIVILA47-23</v>
          </cell>
          <cell r="G52" t="str">
            <v>Female</v>
          </cell>
          <cell r="H52">
            <v>36801</v>
          </cell>
          <cell r="I52">
            <v>8830058656</v>
          </cell>
          <cell r="J52">
            <v>9226557855</v>
          </cell>
          <cell r="K52" t="str">
            <v>vaishnavikore1@gmail.com</v>
          </cell>
          <cell r="L52" t="str">
            <v>1032180918@tcetmumbai.in</v>
          </cell>
          <cell r="M52" t="str">
            <v>FLAT NO 205 B ,ADINATH APARTMENT OSTWAL EMPIRE,BOISAR,BOISAR,401501</v>
          </cell>
          <cell r="N52" t="str">
            <v>Family Business</v>
          </cell>
          <cell r="O52" t="str">
            <v>10 Lacs to 20Lacs</v>
          </cell>
          <cell r="P52" t="str">
            <v>Normal</v>
          </cell>
          <cell r="Q52" t="str">
            <v>Open</v>
          </cell>
          <cell r="R52">
            <v>2018</v>
          </cell>
          <cell r="S52" t="str">
            <v>FE</v>
          </cell>
          <cell r="T52" t="str">
            <v>JEE(Main)-2018</v>
          </cell>
          <cell r="U52" t="str">
            <v>JEE-Main</v>
          </cell>
          <cell r="V52">
            <v>360</v>
          </cell>
          <cell r="W52">
            <v>63</v>
          </cell>
          <cell r="X52" t="str">
            <v>INSTITUTIONAL SEAT</v>
          </cell>
          <cell r="Y52"/>
          <cell r="Z52"/>
          <cell r="AA52">
            <v>80</v>
          </cell>
          <cell r="AB52" t="str">
            <v>2016</v>
          </cell>
          <cell r="AC52" t="str">
            <v>CENTRAL BOARD OF SECONDARY EDUCATION</v>
          </cell>
          <cell r="AD52" t="str">
            <v>CHINMAYA VIDYALAYA TARAPUR</v>
          </cell>
          <cell r="AE52">
            <v>416</v>
          </cell>
          <cell r="AF52">
            <v>650</v>
          </cell>
          <cell r="AG52">
            <v>64</v>
          </cell>
          <cell r="AH52" t="str">
            <v>2018</v>
          </cell>
          <cell r="AI52" t="str">
            <v>MAHARASHTRA STATE BOARD OF SECONDARY AND HIGHER SECONDARY EDUCATION</v>
          </cell>
          <cell r="AJ52" t="str">
            <v>TARAPUR VIDYA MANDIR</v>
          </cell>
          <cell r="AK52">
            <v>157</v>
          </cell>
          <cell r="AL52">
            <v>23</v>
          </cell>
          <cell r="AM52">
            <v>6.8260869565217392</v>
          </cell>
          <cell r="AN52">
            <v>89.72468714448236</v>
          </cell>
          <cell r="AO52">
            <v>149</v>
          </cell>
          <cell r="AP52">
            <v>25</v>
          </cell>
          <cell r="AQ52">
            <v>5.96</v>
          </cell>
          <cell r="AR52">
            <v>85</v>
          </cell>
          <cell r="AS52">
            <v>306</v>
          </cell>
          <cell r="AT52">
            <v>48</v>
          </cell>
          <cell r="AU52">
            <v>6.375</v>
          </cell>
          <cell r="AV52">
            <v>194</v>
          </cell>
          <cell r="AW52">
            <v>25</v>
          </cell>
          <cell r="AX52">
            <v>7.76</v>
          </cell>
          <cell r="AY52">
            <v>91.24</v>
          </cell>
          <cell r="AZ52">
            <v>263</v>
          </cell>
          <cell r="BA52">
            <v>29</v>
          </cell>
          <cell r="BB52">
            <v>9.068965517241379</v>
          </cell>
          <cell r="BC52">
            <v>89</v>
          </cell>
          <cell r="BD52">
            <v>457</v>
          </cell>
          <cell r="BE52">
            <v>54</v>
          </cell>
          <cell r="BF52">
            <v>8.4629629629629637</v>
          </cell>
          <cell r="BG52">
            <v>227</v>
          </cell>
          <cell r="BH52">
            <v>24</v>
          </cell>
          <cell r="BI52">
            <v>9.4583333333333339</v>
          </cell>
          <cell r="BJ52">
            <v>87.52000000000001</v>
          </cell>
          <cell r="BK52">
            <v>245.04999999999998</v>
          </cell>
          <cell r="BL52">
            <v>29</v>
          </cell>
          <cell r="BM52">
            <v>8.4499999999999993</v>
          </cell>
          <cell r="BN52">
            <v>90.496937428896473</v>
          </cell>
          <cell r="BO52">
            <v>472.04999999999995</v>
          </cell>
          <cell r="BP52">
            <v>53</v>
          </cell>
          <cell r="BQ52">
            <v>8.9066037735849051</v>
          </cell>
          <cell r="BR52">
            <v>193</v>
          </cell>
          <cell r="BS52">
            <v>24</v>
          </cell>
          <cell r="BT52">
            <v>8.0416666666666661</v>
          </cell>
          <cell r="BU52">
            <v>88.830270762229802</v>
          </cell>
          <cell r="BV52">
            <v>193</v>
          </cell>
          <cell r="BW52">
            <v>24</v>
          </cell>
          <cell r="BX52">
            <v>8.0416666666666661</v>
          </cell>
          <cell r="BY52">
            <v>236</v>
          </cell>
          <cell r="BZ52">
            <v>26</v>
          </cell>
          <cell r="CA52">
            <v>9.0769230769230766</v>
          </cell>
          <cell r="CB52">
            <v>1664.05</v>
          </cell>
          <cell r="CC52">
            <v>205</v>
          </cell>
          <cell r="CD52">
            <v>8.1173170731707316</v>
          </cell>
          <cell r="CE52">
            <v>89</v>
          </cell>
          <cell r="CF52"/>
          <cell r="CG52"/>
          <cell r="CH52"/>
          <cell r="CI52"/>
          <cell r="CJ52"/>
          <cell r="CK52"/>
          <cell r="CL52"/>
          <cell r="CM52"/>
          <cell r="CN52"/>
          <cell r="CO52"/>
          <cell r="CP52"/>
          <cell r="CQ52"/>
          <cell r="CR52"/>
          <cell r="CS52"/>
          <cell r="CT52"/>
          <cell r="CU52"/>
          <cell r="CV52"/>
          <cell r="CW52"/>
          <cell r="CX52"/>
          <cell r="CY52"/>
          <cell r="CZ52"/>
          <cell r="DA52"/>
          <cell r="DB52"/>
          <cell r="DC52"/>
          <cell r="DD52"/>
          <cell r="DE52"/>
          <cell r="DF52"/>
          <cell r="DG52"/>
          <cell r="DH52"/>
          <cell r="DI52"/>
          <cell r="DJ52">
            <v>0</v>
          </cell>
          <cell r="DK52">
            <v>0</v>
          </cell>
          <cell r="DL52">
            <v>2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/>
          <cell r="DW52"/>
          <cell r="DX52"/>
          <cell r="DY52"/>
          <cell r="DZ52"/>
          <cell r="EA52" t="str">
            <v>Higher Studies</v>
          </cell>
          <cell r="EB52" t="str">
            <v>Higher Studies</v>
          </cell>
          <cell r="EC52"/>
          <cell r="ED52" t="str">
            <v>CAT-3</v>
          </cell>
          <cell r="EE52"/>
          <cell r="EF52"/>
          <cell r="EG52"/>
          <cell r="EH52"/>
          <cell r="EI52"/>
          <cell r="EJ52"/>
          <cell r="EK52"/>
          <cell r="EL52"/>
          <cell r="EM52"/>
          <cell r="EN52">
            <v>5</v>
          </cell>
          <cell r="EO52">
            <v>0</v>
          </cell>
          <cell r="EP52">
            <v>5</v>
          </cell>
          <cell r="EQ52">
            <v>10</v>
          </cell>
          <cell r="ER52">
            <v>66.666666666666657</v>
          </cell>
          <cell r="ES52" t="str">
            <v>Yes</v>
          </cell>
          <cell r="ET52" t="str">
            <v>https://drive.google.com/open?id=1xEtOC1P9oIf4PMPO-SXW_O7pJQewrLZa</v>
          </cell>
          <cell r="EU52" t="str">
            <v>NA</v>
          </cell>
          <cell r="EV52" t="str">
            <v>No</v>
          </cell>
          <cell r="EW52"/>
          <cell r="EX52" t="str">
            <v>MUMBAI</v>
          </cell>
          <cell r="EY52" t="str">
            <v>Present</v>
          </cell>
          <cell r="EZ52"/>
          <cell r="FA52" t="str">
            <v>18-CIVILA47-23</v>
          </cell>
          <cell r="FB52" t="str">
            <v>CIVIL-A</v>
          </cell>
          <cell r="FC52">
            <v>47</v>
          </cell>
        </row>
        <row r="53">
          <cell r="C53" t="str">
            <v>18-CIVILA48-23</v>
          </cell>
          <cell r="D53">
            <v>48</v>
          </cell>
          <cell r="E53" t="str">
            <v>SINGH ABHISHEK SANTOSH PINKY</v>
          </cell>
          <cell r="F53" t="str">
            <v>18-CIVILA48-23</v>
          </cell>
          <cell r="G53" t="str">
            <v>Male</v>
          </cell>
          <cell r="H53">
            <v>36807</v>
          </cell>
          <cell r="I53">
            <v>8698456000</v>
          </cell>
          <cell r="J53"/>
          <cell r="K53" t="str">
            <v>abhishek21yaooo@gmail.com</v>
          </cell>
          <cell r="L53" t="str">
            <v>1032180919@tcetmumbai.in</v>
          </cell>
          <cell r="M53" t="str">
            <v>Flat no.502 , building no.12,Avenue-j-rustomjee global city,Virar west, palghar,Club one,Mumbai,401303</v>
          </cell>
          <cell r="N53" t="str">
            <v>Service</v>
          </cell>
          <cell r="O53" t="str">
            <v>Below  5 Lacs</v>
          </cell>
          <cell r="P53" t="str">
            <v>Normal</v>
          </cell>
          <cell r="Q53" t="str">
            <v>Open</v>
          </cell>
          <cell r="R53">
            <v>2018</v>
          </cell>
          <cell r="S53" t="str">
            <v>FE</v>
          </cell>
          <cell r="T53" t="str">
            <v>JEE(Main)-2018</v>
          </cell>
          <cell r="U53" t="str">
            <v>JEE-Main</v>
          </cell>
          <cell r="V53">
            <v>360</v>
          </cell>
          <cell r="W53">
            <v>51</v>
          </cell>
          <cell r="X53" t="str">
            <v>CAP-Minority</v>
          </cell>
          <cell r="Y53">
            <v>297</v>
          </cell>
          <cell r="Z53">
            <v>500</v>
          </cell>
          <cell r="AA53">
            <v>59.4</v>
          </cell>
          <cell r="AB53" t="str">
            <v>2016</v>
          </cell>
          <cell r="AC53" t="str">
            <v>CENTRAL BOARD OF SECONDARY EDUCATION</v>
          </cell>
          <cell r="AD53" t="str">
            <v>MATRIX ACADEMY SCHOOL</v>
          </cell>
          <cell r="AE53">
            <v>364</v>
          </cell>
          <cell r="AF53">
            <v>650</v>
          </cell>
          <cell r="AG53">
            <v>56</v>
          </cell>
          <cell r="AH53" t="str">
            <v>2018</v>
          </cell>
          <cell r="AI53" t="str">
            <v>MAHARASHTRA STATE BOARD OF SECONDARY AND HIGHER SECONDARY EDUCATION</v>
          </cell>
          <cell r="AJ53" t="str">
            <v>EXPERTS INTERNATIONAL SCHOOL</v>
          </cell>
          <cell r="AK53">
            <v>158</v>
          </cell>
          <cell r="AL53">
            <v>23</v>
          </cell>
          <cell r="AM53">
            <v>6.8695652173913047</v>
          </cell>
          <cell r="AN53">
            <v>78</v>
          </cell>
          <cell r="AO53">
            <v>158.25</v>
          </cell>
          <cell r="AP53">
            <v>25</v>
          </cell>
          <cell r="AQ53">
            <v>6.33</v>
          </cell>
          <cell r="AR53">
            <v>75</v>
          </cell>
          <cell r="AS53">
            <v>316.25</v>
          </cell>
          <cell r="AT53">
            <v>48</v>
          </cell>
          <cell r="AU53">
            <v>6.588541666666667</v>
          </cell>
          <cell r="AV53">
            <v>183</v>
          </cell>
          <cell r="AW53">
            <v>25</v>
          </cell>
          <cell r="AX53">
            <v>7.32</v>
          </cell>
          <cell r="AY53">
            <v>97.24</v>
          </cell>
          <cell r="AZ53">
            <v>239</v>
          </cell>
          <cell r="BA53">
            <v>29</v>
          </cell>
          <cell r="BB53">
            <v>8.2413793103448274</v>
          </cell>
          <cell r="BC53">
            <v>90</v>
          </cell>
          <cell r="BD53">
            <v>422</v>
          </cell>
          <cell r="BE53">
            <v>54</v>
          </cell>
          <cell r="BF53">
            <v>7.8148148148148149</v>
          </cell>
          <cell r="BG53">
            <v>181</v>
          </cell>
          <cell r="BH53">
            <v>24</v>
          </cell>
          <cell r="BI53">
            <v>7.541666666666667</v>
          </cell>
          <cell r="BJ53">
            <v>96.504999999999995</v>
          </cell>
          <cell r="BK53">
            <v>185</v>
          </cell>
          <cell r="BL53">
            <v>29</v>
          </cell>
          <cell r="BM53">
            <v>6.3793103448275863</v>
          </cell>
          <cell r="BN53">
            <v>89.149000000000001</v>
          </cell>
          <cell r="BO53">
            <v>366</v>
          </cell>
          <cell r="BP53">
            <v>53</v>
          </cell>
          <cell r="BQ53">
            <v>6.9056603773584904</v>
          </cell>
          <cell r="BR53">
            <v>163</v>
          </cell>
          <cell r="BS53">
            <v>24</v>
          </cell>
          <cell r="BT53">
            <v>6.791666666666667</v>
          </cell>
          <cell r="BU53">
            <v>87.649000000000001</v>
          </cell>
          <cell r="BV53">
            <v>163</v>
          </cell>
          <cell r="BW53">
            <v>24</v>
          </cell>
          <cell r="BX53">
            <v>6.791666666666667</v>
          </cell>
          <cell r="BY53">
            <v>197</v>
          </cell>
          <cell r="BZ53">
            <v>26</v>
          </cell>
          <cell r="CA53">
            <v>7.5769230769230766</v>
          </cell>
          <cell r="CB53">
            <v>1464.25</v>
          </cell>
          <cell r="CC53">
            <v>205</v>
          </cell>
          <cell r="CD53">
            <v>7.1426829268292682</v>
          </cell>
          <cell r="CE53">
            <v>88</v>
          </cell>
          <cell r="CF53"/>
          <cell r="CG53"/>
          <cell r="CH53"/>
          <cell r="CI53"/>
          <cell r="CJ53"/>
          <cell r="CK53"/>
          <cell r="CL53"/>
          <cell r="CM53"/>
          <cell r="CN53"/>
          <cell r="CO53"/>
          <cell r="CP53"/>
          <cell r="CQ53"/>
          <cell r="CR53"/>
          <cell r="CS53"/>
          <cell r="CT53"/>
          <cell r="CU53"/>
          <cell r="CV53"/>
          <cell r="CW53"/>
          <cell r="CX53"/>
          <cell r="CY53"/>
          <cell r="CZ53"/>
          <cell r="DA53"/>
          <cell r="DB53"/>
          <cell r="DC53"/>
          <cell r="DD53"/>
          <cell r="DE53"/>
          <cell r="DF53"/>
          <cell r="DG53"/>
          <cell r="DH53"/>
          <cell r="DI53"/>
          <cell r="DJ53">
            <v>0</v>
          </cell>
          <cell r="DK53">
            <v>0</v>
          </cell>
          <cell r="DL53">
            <v>2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/>
          <cell r="DW53"/>
          <cell r="DX53"/>
          <cell r="DY53"/>
          <cell r="DZ53"/>
          <cell r="EA53" t="str">
            <v>Higher Studies</v>
          </cell>
          <cell r="EB53" t="str">
            <v>Higher Studies</v>
          </cell>
          <cell r="EC53"/>
          <cell r="ED53" t="str">
            <v>CAT-3</v>
          </cell>
          <cell r="EE53"/>
          <cell r="EF53"/>
          <cell r="EG53"/>
          <cell r="EH53"/>
          <cell r="EI53"/>
          <cell r="EJ53"/>
          <cell r="EK53"/>
          <cell r="EL53"/>
          <cell r="EM53"/>
          <cell r="EN53">
            <v>4</v>
          </cell>
          <cell r="EO53">
            <v>0</v>
          </cell>
          <cell r="EP53">
            <v>5</v>
          </cell>
          <cell r="EQ53">
            <v>9</v>
          </cell>
          <cell r="ER53">
            <v>60</v>
          </cell>
          <cell r="ES53" t="str">
            <v>No</v>
          </cell>
          <cell r="ET53"/>
          <cell r="EU53"/>
          <cell r="EV53"/>
          <cell r="EW53"/>
          <cell r="EX53" t="str">
            <v>Dehli</v>
          </cell>
          <cell r="EY53" t="str">
            <v>AB</v>
          </cell>
          <cell r="EZ53"/>
          <cell r="FA53" t="str">
            <v>18-CIVILA48-23</v>
          </cell>
          <cell r="FB53" t="str">
            <v>CIVIL-A</v>
          </cell>
          <cell r="FC53">
            <v>48</v>
          </cell>
        </row>
        <row r="54">
          <cell r="C54" t="str">
            <v>20-CIVILA49-23</v>
          </cell>
          <cell r="D54">
            <v>49</v>
          </cell>
          <cell r="E54" t="str">
            <v>ADHUKOL SAI BASAPPA YALAMMA</v>
          </cell>
          <cell r="F54" t="str">
            <v>20-CIVILA49-23</v>
          </cell>
          <cell r="G54" t="str">
            <v>Male</v>
          </cell>
          <cell r="H54">
            <v>37044</v>
          </cell>
          <cell r="I54">
            <v>7400362478</v>
          </cell>
          <cell r="J54">
            <v>9867598974</v>
          </cell>
          <cell r="K54" t="str">
            <v xml:space="preserve">saiadhukol11@gmail.com </v>
          </cell>
          <cell r="L54" t="str">
            <v>1032200641@tcetmumbai.in</v>
          </cell>
          <cell r="M54" t="str">
            <v>A/404, Punar Milan Apt, Murdha Gav, bhayender (West), Pin-401101</v>
          </cell>
          <cell r="N54" t="str">
            <v>Self-employed</v>
          </cell>
          <cell r="O54" t="str">
            <v>Below  5 Lacs</v>
          </cell>
          <cell r="P54" t="str">
            <v>Normal</v>
          </cell>
          <cell r="Q54" t="str">
            <v>Open</v>
          </cell>
          <cell r="R54">
            <v>2019</v>
          </cell>
          <cell r="S54" t="str">
            <v>DSE</v>
          </cell>
          <cell r="T54" t="str">
            <v>NA</v>
          </cell>
          <cell r="U54" t="str">
            <v>DSE</v>
          </cell>
          <cell r="V54" t="str">
            <v>NA</v>
          </cell>
          <cell r="W54" t="str">
            <v>NA</v>
          </cell>
          <cell r="X54" t="str">
            <v>CAP-Minority</v>
          </cell>
          <cell r="Y54">
            <v>392</v>
          </cell>
          <cell r="Z54">
            <v>500</v>
          </cell>
          <cell r="AA54">
            <v>78.400000000000006</v>
          </cell>
          <cell r="AB54">
            <v>2017</v>
          </cell>
          <cell r="AC54" t="str">
            <v>MAHARASHTRA STATE BOARD OF SECONDARY AND HIGHER SECONDARY EDUCATION</v>
          </cell>
          <cell r="AD54"/>
          <cell r="AE54">
            <v>1751</v>
          </cell>
          <cell r="AF54">
            <v>1900</v>
          </cell>
          <cell r="AG54">
            <v>92.15789473684211</v>
          </cell>
          <cell r="AH54">
            <v>2020</v>
          </cell>
          <cell r="AI54" t="str">
            <v>Maharashtra State Board of Technical Education</v>
          </cell>
          <cell r="AJ54" t="str">
            <v>Bhausaheb Vartak Polytechnic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211</v>
          </cell>
          <cell r="AW54">
            <v>25</v>
          </cell>
          <cell r="AX54">
            <v>8.44</v>
          </cell>
          <cell r="AY54">
            <v>76.040000000000006</v>
          </cell>
          <cell r="AZ54">
            <v>246</v>
          </cell>
          <cell r="BA54">
            <v>29</v>
          </cell>
          <cell r="BB54">
            <v>8.4827586206896548</v>
          </cell>
          <cell r="BC54">
            <v>98</v>
          </cell>
          <cell r="BD54">
            <v>457</v>
          </cell>
          <cell r="BE54">
            <v>54</v>
          </cell>
          <cell r="BF54">
            <v>8.4629629629629637</v>
          </cell>
          <cell r="BG54">
            <v>197</v>
          </cell>
          <cell r="BH54">
            <v>24</v>
          </cell>
          <cell r="BI54">
            <v>8.2083333333333339</v>
          </cell>
          <cell r="BJ54">
            <v>85</v>
          </cell>
          <cell r="BK54">
            <v>241</v>
          </cell>
          <cell r="BL54">
            <v>29</v>
          </cell>
          <cell r="BM54">
            <v>8.3103448275862064</v>
          </cell>
          <cell r="BN54">
            <v>87</v>
          </cell>
          <cell r="BO54">
            <v>438</v>
          </cell>
          <cell r="BP54">
            <v>53</v>
          </cell>
          <cell r="BQ54">
            <v>8.2641509433962259</v>
          </cell>
          <cell r="BR54">
            <v>206</v>
          </cell>
          <cell r="BS54">
            <v>24</v>
          </cell>
          <cell r="BT54">
            <v>8.5833333333333339</v>
          </cell>
          <cell r="BU54">
            <v>86.51</v>
          </cell>
          <cell r="BV54">
            <v>206</v>
          </cell>
          <cell r="BW54">
            <v>24</v>
          </cell>
          <cell r="BX54">
            <v>8.5833333333333339</v>
          </cell>
          <cell r="BY54">
            <v>235</v>
          </cell>
          <cell r="BZ54">
            <v>26</v>
          </cell>
          <cell r="CA54">
            <v>9.0384615384615383</v>
          </cell>
          <cell r="CB54">
            <v>1336</v>
          </cell>
          <cell r="CC54">
            <v>157</v>
          </cell>
          <cell r="CD54">
            <v>8.5095541401273884</v>
          </cell>
          <cell r="CE54">
            <v>87</v>
          </cell>
          <cell r="CF54"/>
          <cell r="CG54"/>
          <cell r="CH54"/>
          <cell r="CI54"/>
          <cell r="CJ54"/>
          <cell r="CK54"/>
          <cell r="CL54"/>
          <cell r="CM54"/>
          <cell r="CN54"/>
          <cell r="CO54"/>
          <cell r="CP54"/>
          <cell r="CQ54"/>
          <cell r="CR54"/>
          <cell r="CS54"/>
          <cell r="CT54"/>
          <cell r="CU54"/>
          <cell r="CV54"/>
          <cell r="CW54"/>
          <cell r="CX54"/>
          <cell r="CY54"/>
          <cell r="CZ54"/>
          <cell r="DA54"/>
          <cell r="DB54"/>
          <cell r="DC54"/>
          <cell r="DD54"/>
          <cell r="DE54"/>
          <cell r="DF54"/>
          <cell r="DG54"/>
          <cell r="DH54"/>
          <cell r="DI54"/>
          <cell r="DJ54">
            <v>0</v>
          </cell>
          <cell r="DK54">
            <v>0</v>
          </cell>
          <cell r="DL54">
            <v>2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 t="str">
            <v>Saibaba Construction(Enterpreuner)</v>
          </cell>
          <cell r="DW54"/>
          <cell r="DX54" t="str">
            <v>Absent for Unplaced Meeting</v>
          </cell>
          <cell r="DY54" t="str">
            <v>Placed</v>
          </cell>
          <cell r="DZ54"/>
          <cell r="EA54" t="str">
            <v>Placement</v>
          </cell>
          <cell r="EB54" t="str">
            <v>Higher Studies</v>
          </cell>
          <cell r="EC54"/>
          <cell r="ED54" t="str">
            <v>CAT-3</v>
          </cell>
          <cell r="EE54"/>
          <cell r="EF54"/>
          <cell r="EG54"/>
          <cell r="EH54"/>
          <cell r="EI54"/>
          <cell r="EJ54"/>
          <cell r="EK54"/>
          <cell r="EL54"/>
          <cell r="EM54"/>
          <cell r="EN54">
            <v>5</v>
          </cell>
          <cell r="EO54">
            <v>0</v>
          </cell>
          <cell r="EP54">
            <v>5</v>
          </cell>
          <cell r="EQ54">
            <v>10</v>
          </cell>
          <cell r="ER54">
            <v>66.666666666666657</v>
          </cell>
          <cell r="ES54" t="str">
            <v>Yes</v>
          </cell>
          <cell r="ET54" t="str">
            <v>https://drive.google.com/open?id=11xmeizv6Gl3B_8eGAyf3SLCWLh9XVkOF</v>
          </cell>
          <cell r="EU54" t="str">
            <v>Core Companies</v>
          </cell>
          <cell r="EV54" t="str">
            <v>Yes</v>
          </cell>
          <cell r="EW54"/>
          <cell r="EX54"/>
          <cell r="EY54" t="str">
            <v>AB</v>
          </cell>
          <cell r="EZ54"/>
          <cell r="FA54" t="str">
            <v>20-CIVILA49-23</v>
          </cell>
          <cell r="FB54" t="str">
            <v>CIVIL-A</v>
          </cell>
          <cell r="FC54">
            <v>49</v>
          </cell>
        </row>
        <row r="55">
          <cell r="C55" t="str">
            <v>20-CIVILA50-23</v>
          </cell>
          <cell r="D55">
            <v>50</v>
          </cell>
          <cell r="E55" t="str">
            <v>CHAUBE RISHI BRAHMADEO LALITA</v>
          </cell>
          <cell r="F55" t="str">
            <v>20-CIVILA50-23</v>
          </cell>
          <cell r="G55" t="str">
            <v>Male</v>
          </cell>
          <cell r="H55">
            <v>37373</v>
          </cell>
          <cell r="I55">
            <v>7875396688</v>
          </cell>
          <cell r="J55">
            <v>7875396688</v>
          </cell>
          <cell r="K55" t="str">
            <v xml:space="preserve">rishchaube@gmail.com </v>
          </cell>
          <cell r="L55" t="str">
            <v>1032200663@tcetmumbai.in</v>
          </cell>
          <cell r="M55" t="str">
            <v xml:space="preserve">C-101,Trimurti dardhan, opp. Shani mandir, Azad road, Ramedi, Vasai (W) </v>
          </cell>
          <cell r="N55" t="str">
            <v>Family Business</v>
          </cell>
          <cell r="O55" t="str">
            <v>Below  5 Lacs</v>
          </cell>
          <cell r="P55" t="str">
            <v>Normal</v>
          </cell>
          <cell r="Q55" t="str">
            <v>Open</v>
          </cell>
          <cell r="R55">
            <v>2019</v>
          </cell>
          <cell r="S55" t="str">
            <v>DSE</v>
          </cell>
          <cell r="T55" t="str">
            <v>NA</v>
          </cell>
          <cell r="U55" t="str">
            <v>DSE</v>
          </cell>
          <cell r="V55" t="str">
            <v>NA</v>
          </cell>
          <cell r="W55" t="str">
            <v>NA</v>
          </cell>
          <cell r="X55" t="str">
            <v>CAP-Minority</v>
          </cell>
          <cell r="Y55">
            <v>410</v>
          </cell>
          <cell r="Z55">
            <v>500</v>
          </cell>
          <cell r="AA55">
            <v>82</v>
          </cell>
          <cell r="AB55">
            <v>2017</v>
          </cell>
          <cell r="AC55" t="str">
            <v>MAHARASHTRA STATE BOARD OF SECONDARY AND HIGHER SECONDARY EDUCATION</v>
          </cell>
          <cell r="AD55" t="str">
            <v xml:space="preserve">St. Anthony's Convent High School, Koliwada, Vasai (W) </v>
          </cell>
          <cell r="AE55">
            <v>1708</v>
          </cell>
          <cell r="AF55">
            <v>1900</v>
          </cell>
          <cell r="AG55">
            <v>89.89473684210526</v>
          </cell>
          <cell r="AH55">
            <v>2020</v>
          </cell>
          <cell r="AI55" t="str">
            <v>Maharashtra State Board of Technical Education</v>
          </cell>
          <cell r="AJ55" t="str">
            <v xml:space="preserve">Bhausaheb Vartak Polytechnic, Vasai (W) 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218</v>
          </cell>
          <cell r="AW55">
            <v>25</v>
          </cell>
          <cell r="AX55">
            <v>8.7200000000000006</v>
          </cell>
          <cell r="AY55">
            <v>94.01</v>
          </cell>
          <cell r="AZ55">
            <v>269</v>
          </cell>
          <cell r="BA55">
            <v>29</v>
          </cell>
          <cell r="BB55">
            <v>9.2758620689655178</v>
          </cell>
          <cell r="BC55">
            <v>87</v>
          </cell>
          <cell r="BD55">
            <v>487</v>
          </cell>
          <cell r="BE55">
            <v>54</v>
          </cell>
          <cell r="BF55">
            <v>9.018518518518519</v>
          </cell>
          <cell r="BG55">
            <v>211</v>
          </cell>
          <cell r="BH55">
            <v>24</v>
          </cell>
          <cell r="BI55">
            <v>8.7916666666666661</v>
          </cell>
          <cell r="BJ55">
            <v>98.58</v>
          </cell>
          <cell r="BK55">
            <v>247</v>
          </cell>
          <cell r="BL55">
            <v>29</v>
          </cell>
          <cell r="BM55">
            <v>8.5172413793103452</v>
          </cell>
          <cell r="BN55">
            <v>97</v>
          </cell>
          <cell r="BO55">
            <v>458</v>
          </cell>
          <cell r="BP55">
            <v>53</v>
          </cell>
          <cell r="BQ55">
            <v>8.6415094339622645</v>
          </cell>
          <cell r="BR55">
            <v>226</v>
          </cell>
          <cell r="BS55">
            <v>24</v>
          </cell>
          <cell r="BT55">
            <v>9.4166666666666661</v>
          </cell>
          <cell r="BU55">
            <v>94.147499999999994</v>
          </cell>
          <cell r="BV55">
            <v>226</v>
          </cell>
          <cell r="BW55">
            <v>24</v>
          </cell>
          <cell r="BX55">
            <v>9.4166666666666661</v>
          </cell>
          <cell r="BY55">
            <v>251</v>
          </cell>
          <cell r="BZ55">
            <v>26</v>
          </cell>
          <cell r="CA55">
            <v>9.6538461538461533</v>
          </cell>
          <cell r="CB55">
            <v>1422</v>
          </cell>
          <cell r="CC55">
            <v>157</v>
          </cell>
          <cell r="CD55">
            <v>9.0573248407643305</v>
          </cell>
          <cell r="CE55">
            <v>94</v>
          </cell>
          <cell r="CF55"/>
          <cell r="CG55"/>
          <cell r="CH55"/>
          <cell r="CI55"/>
          <cell r="CJ55"/>
          <cell r="CK55"/>
          <cell r="CL55"/>
          <cell r="CM55"/>
          <cell r="CN55"/>
          <cell r="CO55"/>
          <cell r="CP55"/>
          <cell r="CQ55"/>
          <cell r="CR55"/>
          <cell r="CS55"/>
          <cell r="CT55"/>
          <cell r="CU55"/>
          <cell r="CV55"/>
          <cell r="CW55"/>
          <cell r="CX55"/>
          <cell r="CY55"/>
          <cell r="CZ55"/>
          <cell r="DA55"/>
          <cell r="DB55"/>
          <cell r="DC55"/>
          <cell r="DD55"/>
          <cell r="DE55"/>
          <cell r="DF55"/>
          <cell r="DG55"/>
          <cell r="DH55"/>
          <cell r="DI55"/>
          <cell r="DJ55">
            <v>0</v>
          </cell>
          <cell r="DK55">
            <v>0</v>
          </cell>
          <cell r="DL55">
            <v>2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/>
          <cell r="DW55"/>
          <cell r="DX55"/>
          <cell r="DY55"/>
          <cell r="DZ55"/>
          <cell r="EA55" t="str">
            <v>Higher Studies</v>
          </cell>
          <cell r="EB55" t="str">
            <v>Higher Studies</v>
          </cell>
          <cell r="EC55"/>
          <cell r="ED55" t="str">
            <v>CAT-3</v>
          </cell>
          <cell r="EE55"/>
          <cell r="EF55"/>
          <cell r="EG55"/>
          <cell r="EH55"/>
          <cell r="EI55"/>
          <cell r="EJ55"/>
          <cell r="EK55"/>
          <cell r="EL55"/>
          <cell r="EM55"/>
          <cell r="EN55">
            <v>5</v>
          </cell>
          <cell r="EO55">
            <v>0</v>
          </cell>
          <cell r="EP55">
            <v>5</v>
          </cell>
          <cell r="EQ55">
            <v>10</v>
          </cell>
          <cell r="ER55">
            <v>66.666666666666657</v>
          </cell>
          <cell r="ES55" t="str">
            <v>Yes</v>
          </cell>
          <cell r="ET55" t="str">
            <v>https://drive.google.com/open?id=1ZFtp5GfBeqWD4nE2B5ZfRcK_F-W7lXbh</v>
          </cell>
          <cell r="EU55" t="str">
            <v>NA</v>
          </cell>
          <cell r="EV55" t="str">
            <v>No</v>
          </cell>
          <cell r="EW55"/>
          <cell r="EX55"/>
          <cell r="EY55" t="str">
            <v>Present</v>
          </cell>
          <cell r="EZ55"/>
          <cell r="FA55" t="str">
            <v>20-CIVILA50-23</v>
          </cell>
          <cell r="FB55" t="str">
            <v>CIVIL-A</v>
          </cell>
          <cell r="FC55">
            <v>50</v>
          </cell>
        </row>
        <row r="56">
          <cell r="C56" t="str">
            <v>20-CIVILA51-23</v>
          </cell>
          <cell r="D56">
            <v>51</v>
          </cell>
          <cell r="E56" t="str">
            <v>CHAVAN SUMIT DILIP DARSHANA</v>
          </cell>
          <cell r="F56" t="str">
            <v>20-CIVILA51-23</v>
          </cell>
          <cell r="G56" t="str">
            <v>Male</v>
          </cell>
          <cell r="H56">
            <v>37037</v>
          </cell>
          <cell r="I56">
            <v>8446222661</v>
          </cell>
          <cell r="J56">
            <v>7218781042</v>
          </cell>
          <cell r="K56" t="str">
            <v>Sc.sumitchavan@gmail.com</v>
          </cell>
          <cell r="L56" t="str">
            <v>1032200629@tcetmumbai.in</v>
          </cell>
          <cell r="M56" t="str">
            <v>104, C/2, Sai Siddhi Apt, Shirdi Nagar, Achole Road, Nalasopara East, Pin-401209</v>
          </cell>
          <cell r="N56" t="str">
            <v>Service</v>
          </cell>
          <cell r="O56" t="str">
            <v>Below  5 Lacs</v>
          </cell>
          <cell r="P56" t="str">
            <v>Normal</v>
          </cell>
          <cell r="Q56" t="str">
            <v>Open</v>
          </cell>
          <cell r="R56">
            <v>2019</v>
          </cell>
          <cell r="S56" t="str">
            <v>DSE</v>
          </cell>
          <cell r="T56" t="str">
            <v>NA</v>
          </cell>
          <cell r="U56" t="str">
            <v>DSE</v>
          </cell>
          <cell r="V56" t="str">
            <v>NA</v>
          </cell>
          <cell r="W56" t="str">
            <v>NA</v>
          </cell>
          <cell r="X56" t="str">
            <v>CAP-Minority</v>
          </cell>
          <cell r="Y56">
            <v>452</v>
          </cell>
          <cell r="Z56">
            <v>500</v>
          </cell>
          <cell r="AA56">
            <v>90.4</v>
          </cell>
          <cell r="AB56">
            <v>2017</v>
          </cell>
          <cell r="AC56" t="str">
            <v>MAHARASHTRA STATE BOARD OF SECONDARY AND HIGHER SECONDARY EDUCATION</v>
          </cell>
          <cell r="AD56"/>
          <cell r="AE56">
            <v>1807</v>
          </cell>
          <cell r="AF56">
            <v>1900</v>
          </cell>
          <cell r="AG56">
            <v>95.11</v>
          </cell>
          <cell r="AH56">
            <v>2020</v>
          </cell>
          <cell r="AI56" t="str">
            <v>Maharashtra State Board of Technical Education</v>
          </cell>
          <cell r="AJ56" t="str">
            <v>Bhausaheb Vartak Polytechnic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230</v>
          </cell>
          <cell r="AW56">
            <v>25</v>
          </cell>
          <cell r="AX56">
            <v>9.1999999999999993</v>
          </cell>
          <cell r="AY56">
            <v>75</v>
          </cell>
          <cell r="AZ56">
            <v>271</v>
          </cell>
          <cell r="BA56">
            <v>29</v>
          </cell>
          <cell r="BB56">
            <v>9.3448275862068968</v>
          </cell>
          <cell r="BC56">
            <v>85</v>
          </cell>
          <cell r="BD56">
            <v>501</v>
          </cell>
          <cell r="BE56">
            <v>54</v>
          </cell>
          <cell r="BF56">
            <v>9.2777777777777786</v>
          </cell>
          <cell r="BG56">
            <v>213</v>
          </cell>
          <cell r="BH56">
            <v>24</v>
          </cell>
          <cell r="BI56">
            <v>8.875</v>
          </cell>
          <cell r="BJ56">
            <v>99.27000000000001</v>
          </cell>
          <cell r="BK56">
            <v>264</v>
          </cell>
          <cell r="BL56">
            <v>29</v>
          </cell>
          <cell r="BM56">
            <v>9.1034482758620694</v>
          </cell>
          <cell r="BN56">
            <v>91.089999999999989</v>
          </cell>
          <cell r="BO56">
            <v>477</v>
          </cell>
          <cell r="BP56">
            <v>53</v>
          </cell>
          <cell r="BQ56">
            <v>9</v>
          </cell>
          <cell r="BR56">
            <v>234</v>
          </cell>
          <cell r="BS56">
            <v>24</v>
          </cell>
          <cell r="BT56">
            <v>9.75</v>
          </cell>
          <cell r="BU56">
            <v>87.589999999999989</v>
          </cell>
          <cell r="BV56">
            <v>234</v>
          </cell>
          <cell r="BW56">
            <v>24</v>
          </cell>
          <cell r="BX56">
            <v>9.75</v>
          </cell>
          <cell r="BY56">
            <v>250</v>
          </cell>
          <cell r="BZ56">
            <v>26</v>
          </cell>
          <cell r="CA56">
            <v>9.615384615384615</v>
          </cell>
          <cell r="CB56">
            <v>1462</v>
          </cell>
          <cell r="CC56">
            <v>157</v>
          </cell>
          <cell r="CD56">
            <v>9.3121019108280247</v>
          </cell>
          <cell r="CE56">
            <v>87</v>
          </cell>
          <cell r="CF56"/>
          <cell r="CG56"/>
          <cell r="CH56"/>
          <cell r="CI56"/>
          <cell r="CJ56"/>
          <cell r="CK56"/>
          <cell r="CL56"/>
          <cell r="CM56"/>
          <cell r="CN56"/>
          <cell r="CO56"/>
          <cell r="CP56"/>
          <cell r="CQ56"/>
          <cell r="CR56"/>
          <cell r="CS56"/>
          <cell r="CT56"/>
          <cell r="CU56"/>
          <cell r="CV56"/>
          <cell r="CW56"/>
          <cell r="CX56"/>
          <cell r="CY56"/>
          <cell r="CZ56"/>
          <cell r="DA56"/>
          <cell r="DB56"/>
          <cell r="DC56"/>
          <cell r="DD56"/>
          <cell r="DE56"/>
          <cell r="DF56"/>
          <cell r="DG56"/>
          <cell r="DH56"/>
          <cell r="DI56"/>
          <cell r="DJ56">
            <v>0</v>
          </cell>
          <cell r="DK56">
            <v>0</v>
          </cell>
          <cell r="DL56">
            <v>2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/>
          <cell r="DW56"/>
          <cell r="DX56"/>
          <cell r="DY56"/>
          <cell r="DZ56"/>
          <cell r="EA56" t="str">
            <v>Higher Studies</v>
          </cell>
          <cell r="EB56" t="str">
            <v>Higher Studies</v>
          </cell>
          <cell r="EC56">
            <v>44833</v>
          </cell>
          <cell r="ED56" t="str">
            <v>CAT-3</v>
          </cell>
          <cell r="EE56"/>
          <cell r="EF56"/>
          <cell r="EG56"/>
          <cell r="EH56"/>
          <cell r="EI56"/>
          <cell r="EJ56"/>
          <cell r="EK56"/>
          <cell r="EL56"/>
          <cell r="EM56"/>
          <cell r="EN56">
            <v>5</v>
          </cell>
          <cell r="EO56">
            <v>0</v>
          </cell>
          <cell r="EP56">
            <v>5</v>
          </cell>
          <cell r="EQ56">
            <v>10</v>
          </cell>
          <cell r="ER56">
            <v>66.666666666666657</v>
          </cell>
          <cell r="ES56" t="str">
            <v>No</v>
          </cell>
          <cell r="ET56"/>
          <cell r="EU56"/>
          <cell r="EV56"/>
          <cell r="EW56"/>
          <cell r="EX56" t="str">
            <v>Narkarwadi Vaibhaw vadi</v>
          </cell>
          <cell r="EY56" t="str">
            <v>AB</v>
          </cell>
          <cell r="EZ56"/>
          <cell r="FA56" t="str">
            <v>20-CIVILA51-23</v>
          </cell>
          <cell r="FB56" t="str">
            <v>CIVIL-A</v>
          </cell>
          <cell r="FC56">
            <v>51</v>
          </cell>
        </row>
        <row r="57">
          <cell r="C57" t="str">
            <v>20-CIVILA52-23</v>
          </cell>
          <cell r="D57">
            <v>52</v>
          </cell>
          <cell r="E57" t="str">
            <v>CHHEDA KUSH PRAHLAD VAISHALI</v>
          </cell>
          <cell r="F57" t="str">
            <v>20-CIVILA52-23</v>
          </cell>
          <cell r="G57" t="str">
            <v>Male</v>
          </cell>
          <cell r="H57">
            <v>37200</v>
          </cell>
          <cell r="I57">
            <v>9769919104</v>
          </cell>
          <cell r="J57"/>
          <cell r="K57" t="str">
            <v>chhedakushp05@gmail.com</v>
          </cell>
          <cell r="L57" t="str">
            <v>1032200635@tcetmumbai.in</v>
          </cell>
          <cell r="M57" t="str">
            <v>A-9, jay Sukh Sagar, MG Road, Kandivali West, Mumbai-400067</v>
          </cell>
          <cell r="N57" t="str">
            <v>Family Business</v>
          </cell>
          <cell r="O57" t="str">
            <v>5 Lacs to  10Lacs</v>
          </cell>
          <cell r="P57" t="str">
            <v>Normal</v>
          </cell>
          <cell r="Q57" t="str">
            <v>Open</v>
          </cell>
          <cell r="R57">
            <v>2019</v>
          </cell>
          <cell r="S57" t="str">
            <v>DSE</v>
          </cell>
          <cell r="T57" t="str">
            <v>NA</v>
          </cell>
          <cell r="U57" t="str">
            <v>DSE</v>
          </cell>
          <cell r="V57" t="str">
            <v>NA</v>
          </cell>
          <cell r="W57" t="str">
            <v>NA</v>
          </cell>
          <cell r="X57" t="str">
            <v>CAP-Minority</v>
          </cell>
          <cell r="Y57">
            <v>648</v>
          </cell>
          <cell r="Z57">
            <v>700</v>
          </cell>
          <cell r="AA57">
            <v>92.57</v>
          </cell>
          <cell r="AB57">
            <v>2017</v>
          </cell>
          <cell r="AC57" t="str">
            <v>Indian Certificate of Secondary Education</v>
          </cell>
          <cell r="AD57"/>
          <cell r="AE57">
            <v>1789</v>
          </cell>
          <cell r="AF57">
            <v>1900</v>
          </cell>
          <cell r="AG57">
            <v>94.16</v>
          </cell>
          <cell r="AH57">
            <v>2020</v>
          </cell>
          <cell r="AI57" t="str">
            <v>Autonomous</v>
          </cell>
          <cell r="AJ57" t="str">
            <v>VJTI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250</v>
          </cell>
          <cell r="AW57">
            <v>25</v>
          </cell>
          <cell r="AX57">
            <v>10</v>
          </cell>
          <cell r="AY57">
            <v>98.16</v>
          </cell>
          <cell r="AZ57">
            <v>287</v>
          </cell>
          <cell r="BA57">
            <v>29</v>
          </cell>
          <cell r="BB57">
            <v>9.8965517241379306</v>
          </cell>
          <cell r="BC57">
            <v>86</v>
          </cell>
          <cell r="BD57">
            <v>537</v>
          </cell>
          <cell r="BE57">
            <v>54</v>
          </cell>
          <cell r="BF57">
            <v>9.9444444444444446</v>
          </cell>
          <cell r="BG57">
            <v>227</v>
          </cell>
          <cell r="BH57">
            <v>24</v>
          </cell>
          <cell r="BI57">
            <v>9.4583333333333339</v>
          </cell>
          <cell r="BJ57">
            <v>89</v>
          </cell>
          <cell r="BK57">
            <v>281</v>
          </cell>
          <cell r="BL57">
            <v>29</v>
          </cell>
          <cell r="BM57">
            <v>9.6896551724137936</v>
          </cell>
          <cell r="BN57">
            <v>98.81</v>
          </cell>
          <cell r="BO57">
            <v>508</v>
          </cell>
          <cell r="BP57">
            <v>53</v>
          </cell>
          <cell r="BQ57">
            <v>9.584905660377359</v>
          </cell>
          <cell r="BR57">
            <v>238</v>
          </cell>
          <cell r="BS57">
            <v>24</v>
          </cell>
          <cell r="BT57">
            <v>9.9166666666666661</v>
          </cell>
          <cell r="BU57">
            <v>92.992499999999993</v>
          </cell>
          <cell r="BV57">
            <v>238</v>
          </cell>
          <cell r="BW57">
            <v>24</v>
          </cell>
          <cell r="BX57">
            <v>9.9166666666666661</v>
          </cell>
          <cell r="BY57">
            <v>260</v>
          </cell>
          <cell r="BZ57">
            <v>26</v>
          </cell>
          <cell r="CA57">
            <v>10</v>
          </cell>
          <cell r="CB57">
            <v>1543</v>
          </cell>
          <cell r="CC57">
            <v>157</v>
          </cell>
          <cell r="CD57">
            <v>9.8280254777070066</v>
          </cell>
          <cell r="CE57">
            <v>92</v>
          </cell>
          <cell r="CF57"/>
          <cell r="CG57"/>
          <cell r="CH57"/>
          <cell r="CI57"/>
          <cell r="CJ57"/>
          <cell r="CK57"/>
          <cell r="CL57"/>
          <cell r="CM57"/>
          <cell r="CN57"/>
          <cell r="CO57"/>
          <cell r="CP57"/>
          <cell r="CQ57"/>
          <cell r="CR57"/>
          <cell r="CS57"/>
          <cell r="CT57"/>
          <cell r="CU57"/>
          <cell r="CV57"/>
          <cell r="CW57"/>
          <cell r="CX57"/>
          <cell r="CY57"/>
          <cell r="CZ57"/>
          <cell r="DA57"/>
          <cell r="DB57"/>
          <cell r="DC57"/>
          <cell r="DD57"/>
          <cell r="DE57"/>
          <cell r="DF57"/>
          <cell r="DG57"/>
          <cell r="DH57"/>
          <cell r="DI57"/>
          <cell r="DJ57">
            <v>0</v>
          </cell>
          <cell r="DK57">
            <v>0</v>
          </cell>
          <cell r="DL57">
            <v>2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/>
          <cell r="DW57"/>
          <cell r="DX57"/>
          <cell r="DY57"/>
          <cell r="DZ57"/>
          <cell r="EA57" t="str">
            <v>Entrepreneur</v>
          </cell>
          <cell r="EB57" t="str">
            <v>Entrepreneur</v>
          </cell>
          <cell r="EC57"/>
          <cell r="ED57" t="str">
            <v>CAT-3</v>
          </cell>
          <cell r="EE57"/>
          <cell r="EF57"/>
          <cell r="EG57"/>
          <cell r="EH57"/>
          <cell r="EI57"/>
          <cell r="EJ57"/>
          <cell r="EK57"/>
          <cell r="EL57"/>
          <cell r="EM57"/>
          <cell r="EN57">
            <v>5</v>
          </cell>
          <cell r="EO57">
            <v>0</v>
          </cell>
          <cell r="EP57">
            <v>5</v>
          </cell>
          <cell r="EQ57">
            <v>10</v>
          </cell>
          <cell r="ER57">
            <v>66.666666666666657</v>
          </cell>
          <cell r="ES57" t="str">
            <v>Yes</v>
          </cell>
          <cell r="ET57" t="str">
            <v>https://drive.google.com/open?id=1vLjIcrcjnow46tAgmNbg2nxRUhe_6zak</v>
          </cell>
          <cell r="EU57" t="str">
            <v>NA</v>
          </cell>
          <cell r="EV57" t="str">
            <v>No</v>
          </cell>
          <cell r="EW57"/>
          <cell r="EX57"/>
          <cell r="EY57" t="str">
            <v>Present</v>
          </cell>
          <cell r="EZ57"/>
          <cell r="FA57" t="str">
            <v>20-CIVILA52-23</v>
          </cell>
          <cell r="FB57" t="str">
            <v>CIVIL-A</v>
          </cell>
          <cell r="FC57">
            <v>52</v>
          </cell>
        </row>
        <row r="58">
          <cell r="C58" t="str">
            <v>20-CIVILA53-23</v>
          </cell>
          <cell r="D58">
            <v>53</v>
          </cell>
          <cell r="E58" t="str">
            <v>CHOUDHARY BHAVESH JAMARAM SAMADA</v>
          </cell>
          <cell r="F58" t="str">
            <v>20-CIVILA53-23</v>
          </cell>
          <cell r="G58" t="str">
            <v>Male</v>
          </cell>
          <cell r="H58">
            <v>36939</v>
          </cell>
          <cell r="I58">
            <v>7977602340</v>
          </cell>
          <cell r="J58"/>
          <cell r="K58" t="str">
            <v>choudharyb2001@gmail.com</v>
          </cell>
          <cell r="L58" t="str">
            <v>1032200671@tcetmumbai.in</v>
          </cell>
          <cell r="M58" t="str">
            <v>302/A, Heena park, Geeta nagar, Bhayandar west</v>
          </cell>
          <cell r="N58" t="str">
            <v>Service</v>
          </cell>
          <cell r="O58" t="str">
            <v>Below  5 Lacs</v>
          </cell>
          <cell r="P58" t="str">
            <v>Normal</v>
          </cell>
          <cell r="Q58" t="str">
            <v>Open</v>
          </cell>
          <cell r="R58">
            <v>2019</v>
          </cell>
          <cell r="S58" t="str">
            <v>DSE</v>
          </cell>
          <cell r="T58" t="str">
            <v>NA</v>
          </cell>
          <cell r="U58" t="str">
            <v>DSE</v>
          </cell>
          <cell r="V58" t="str">
            <v>NA</v>
          </cell>
          <cell r="W58" t="str">
            <v>NA</v>
          </cell>
          <cell r="X58" t="str">
            <v>CAP-Minority</v>
          </cell>
          <cell r="Y58">
            <v>346</v>
          </cell>
          <cell r="Z58">
            <v>500</v>
          </cell>
          <cell r="AA58">
            <v>69.2</v>
          </cell>
          <cell r="AB58">
            <v>2017</v>
          </cell>
          <cell r="AC58" t="str">
            <v>CENTRAL BOARD OF SECONDARY EDUCATION</v>
          </cell>
          <cell r="AD58" t="str">
            <v>Ram Ratna vidiya Mandir</v>
          </cell>
          <cell r="AE58">
            <v>1603</v>
          </cell>
          <cell r="AF58">
            <v>1900</v>
          </cell>
          <cell r="AG58">
            <v>94.16</v>
          </cell>
          <cell r="AH58">
            <v>2020</v>
          </cell>
          <cell r="AI58" t="str">
            <v>Maharashtra State Board of Technical Education</v>
          </cell>
          <cell r="AJ58" t="str">
            <v>Thakur polytechnic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214</v>
          </cell>
          <cell r="AW58">
            <v>25</v>
          </cell>
          <cell r="AX58">
            <v>8.56</v>
          </cell>
          <cell r="AY58">
            <v>99.54</v>
          </cell>
          <cell r="AZ58">
            <v>244</v>
          </cell>
          <cell r="BA58">
            <v>29</v>
          </cell>
          <cell r="BB58">
            <v>8.4137931034482758</v>
          </cell>
          <cell r="BC58">
            <v>84</v>
          </cell>
          <cell r="BD58">
            <v>458</v>
          </cell>
          <cell r="BE58">
            <v>54</v>
          </cell>
          <cell r="BF58">
            <v>8.481481481481481</v>
          </cell>
          <cell r="BG58">
            <v>180</v>
          </cell>
          <cell r="BH58">
            <v>24</v>
          </cell>
          <cell r="BI58">
            <v>7.5</v>
          </cell>
          <cell r="BJ58">
            <v>96.94</v>
          </cell>
          <cell r="BK58">
            <v>0</v>
          </cell>
          <cell r="BL58">
            <v>29</v>
          </cell>
          <cell r="BM58">
            <v>0</v>
          </cell>
          <cell r="BN58">
            <v>98.493333333333339</v>
          </cell>
          <cell r="BO58">
            <v>180</v>
          </cell>
          <cell r="BP58">
            <v>53</v>
          </cell>
          <cell r="BQ58">
            <v>3.3962264150943398</v>
          </cell>
          <cell r="BR58">
            <v>188</v>
          </cell>
          <cell r="BS58">
            <v>24</v>
          </cell>
          <cell r="BT58">
            <v>7.833333333333333</v>
          </cell>
          <cell r="BU58">
            <v>94.743333333333339</v>
          </cell>
          <cell r="BV58">
            <v>188</v>
          </cell>
          <cell r="BW58">
            <v>24</v>
          </cell>
          <cell r="BX58">
            <v>7.833333333333333</v>
          </cell>
          <cell r="BY58">
            <v>223</v>
          </cell>
          <cell r="BZ58">
            <v>26</v>
          </cell>
          <cell r="CA58">
            <v>8.5769230769230766</v>
          </cell>
          <cell r="CB58">
            <v>1049</v>
          </cell>
          <cell r="CC58">
            <v>157</v>
          </cell>
          <cell r="CD58">
            <v>6.6815286624203818</v>
          </cell>
          <cell r="CE58">
            <v>94</v>
          </cell>
          <cell r="CF58"/>
          <cell r="CG58"/>
          <cell r="CH58"/>
          <cell r="CI58"/>
          <cell r="CJ58"/>
          <cell r="CK58"/>
          <cell r="CL58"/>
          <cell r="CM58"/>
          <cell r="CN58"/>
          <cell r="CO58"/>
          <cell r="CP58"/>
          <cell r="CQ58"/>
          <cell r="CR58"/>
          <cell r="CS58"/>
          <cell r="CT58"/>
          <cell r="CU58"/>
          <cell r="CV58"/>
          <cell r="CW58"/>
          <cell r="CX58"/>
          <cell r="CY58"/>
          <cell r="CZ58"/>
          <cell r="DA58"/>
          <cell r="DB58"/>
          <cell r="DC58"/>
          <cell r="DD58"/>
          <cell r="DE58"/>
          <cell r="DF58"/>
          <cell r="DG58"/>
          <cell r="DH58"/>
          <cell r="DI58"/>
          <cell r="DJ58">
            <v>0</v>
          </cell>
          <cell r="DK58">
            <v>0</v>
          </cell>
          <cell r="DL58">
            <v>2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/>
          <cell r="DW58" t="str">
            <v>KT</v>
          </cell>
          <cell r="DX58"/>
          <cell r="DY58"/>
          <cell r="DZ58"/>
          <cell r="EA58" t="str">
            <v>Not Given</v>
          </cell>
          <cell r="EB58" t="str">
            <v>Not Given</v>
          </cell>
          <cell r="EC58"/>
          <cell r="ED58" t="str">
            <v>CAT-3</v>
          </cell>
          <cell r="EE58"/>
          <cell r="EF58"/>
          <cell r="EG58"/>
          <cell r="EH58"/>
          <cell r="EI58"/>
          <cell r="EJ58"/>
          <cell r="EK58"/>
          <cell r="EL58"/>
          <cell r="EM58"/>
          <cell r="EN58">
            <v>3</v>
          </cell>
          <cell r="EO58">
            <v>0</v>
          </cell>
          <cell r="EP58">
            <v>5</v>
          </cell>
          <cell r="EQ58">
            <v>8</v>
          </cell>
          <cell r="ER58">
            <v>53.333333333333336</v>
          </cell>
          <cell r="ES58" t="str">
            <v>No</v>
          </cell>
          <cell r="ET58"/>
          <cell r="EU58"/>
          <cell r="EV58"/>
          <cell r="EW58"/>
          <cell r="EX58"/>
          <cell r="EY58" t="str">
            <v>AB</v>
          </cell>
          <cell r="EZ58"/>
          <cell r="FA58" t="str">
            <v>20-CIVILA53-23</v>
          </cell>
          <cell r="FB58" t="str">
            <v>CIVIL-A</v>
          </cell>
          <cell r="FC58">
            <v>53</v>
          </cell>
        </row>
        <row r="59">
          <cell r="C59" t="str">
            <v>20-CIVILA54-23</v>
          </cell>
          <cell r="D59">
            <v>54</v>
          </cell>
          <cell r="E59" t="str">
            <v>CHOUDHARY DINESHKUMAR MAKANARAM</v>
          </cell>
          <cell r="F59" t="str">
            <v>20-CIVILA54-23</v>
          </cell>
          <cell r="G59" t="str">
            <v>Male</v>
          </cell>
          <cell r="H59">
            <v>36373</v>
          </cell>
          <cell r="I59">
            <v>9967067095</v>
          </cell>
          <cell r="J59"/>
          <cell r="K59" t="str">
            <v>choudharydinesh9967@gmail.com</v>
          </cell>
          <cell r="L59" t="str">
            <v>1032200678@tcetmumbai.in</v>
          </cell>
          <cell r="M59" t="str">
            <v>404, sabarmati building, daulat nagar road no 10, borivali east, mumbai</v>
          </cell>
          <cell r="N59" t="str">
            <v>Service</v>
          </cell>
          <cell r="O59" t="str">
            <v>Below  5 Lacs</v>
          </cell>
          <cell r="P59" t="str">
            <v>Normal</v>
          </cell>
          <cell r="Q59" t="str">
            <v>Open</v>
          </cell>
          <cell r="R59">
            <v>2019</v>
          </cell>
          <cell r="S59" t="str">
            <v>DSE</v>
          </cell>
          <cell r="T59" t="str">
            <v>NA</v>
          </cell>
          <cell r="U59" t="str">
            <v>DSE</v>
          </cell>
          <cell r="V59" t="str">
            <v>NA</v>
          </cell>
          <cell r="W59" t="str">
            <v>NA</v>
          </cell>
          <cell r="X59" t="str">
            <v>CAP-Minority</v>
          </cell>
          <cell r="Y59">
            <v>296</v>
          </cell>
          <cell r="Z59">
            <v>500</v>
          </cell>
          <cell r="AA59">
            <v>59.199999999999996</v>
          </cell>
          <cell r="AB59">
            <v>2017</v>
          </cell>
          <cell r="AC59" t="str">
            <v>MAHARASHTRA STATE BOARD OF SECONDARY AND HIGHER SECONDARY EDUCATION</v>
          </cell>
          <cell r="AD59" t="str">
            <v>St.xaviers high school</v>
          </cell>
          <cell r="AE59">
            <v>787</v>
          </cell>
          <cell r="AF59">
            <v>900</v>
          </cell>
          <cell r="AG59">
            <v>87</v>
          </cell>
          <cell r="AH59">
            <v>2020</v>
          </cell>
          <cell r="AI59" t="str">
            <v>Maharashtra State Board of Technical Education</v>
          </cell>
          <cell r="AJ59" t="str">
            <v>Thakur polytechnic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184</v>
          </cell>
          <cell r="AW59">
            <v>25</v>
          </cell>
          <cell r="AX59">
            <v>7.36</v>
          </cell>
          <cell r="AY59">
            <v>99.54</v>
          </cell>
          <cell r="AZ59">
            <v>228</v>
          </cell>
          <cell r="BA59">
            <v>29</v>
          </cell>
          <cell r="BB59">
            <v>7.8620689655172411</v>
          </cell>
          <cell r="BC59">
            <v>85</v>
          </cell>
          <cell r="BD59">
            <v>412</v>
          </cell>
          <cell r="BE59">
            <v>54</v>
          </cell>
          <cell r="BF59">
            <v>7.6296296296296298</v>
          </cell>
          <cell r="BG59">
            <v>173</v>
          </cell>
          <cell r="BH59">
            <v>24</v>
          </cell>
          <cell r="BI59">
            <v>7.208333333333333</v>
          </cell>
          <cell r="BJ59">
            <v>91.754999999999995</v>
          </cell>
          <cell r="BK59">
            <v>191</v>
          </cell>
          <cell r="BL59">
            <v>29</v>
          </cell>
          <cell r="BM59">
            <v>6.5862068965517242</v>
          </cell>
          <cell r="BN59">
            <v>96.765000000000001</v>
          </cell>
          <cell r="BO59">
            <v>364</v>
          </cell>
          <cell r="BP59">
            <v>53</v>
          </cell>
          <cell r="BQ59">
            <v>6.867924528301887</v>
          </cell>
          <cell r="BR59">
            <v>158</v>
          </cell>
          <cell r="BS59">
            <v>24</v>
          </cell>
          <cell r="BT59">
            <v>6.583333333333333</v>
          </cell>
          <cell r="BU59">
            <v>93.265000000000001</v>
          </cell>
          <cell r="BV59">
            <v>158</v>
          </cell>
          <cell r="BW59">
            <v>24</v>
          </cell>
          <cell r="BX59">
            <v>6.583333333333333</v>
          </cell>
          <cell r="BY59">
            <v>195</v>
          </cell>
          <cell r="BZ59">
            <v>26</v>
          </cell>
          <cell r="CA59">
            <v>7.5</v>
          </cell>
          <cell r="CB59">
            <v>1129</v>
          </cell>
          <cell r="CC59">
            <v>157</v>
          </cell>
          <cell r="CD59">
            <v>7.1910828025477711</v>
          </cell>
          <cell r="CE59">
            <v>93</v>
          </cell>
          <cell r="CF59"/>
          <cell r="CG59"/>
          <cell r="CH59"/>
          <cell r="CI59"/>
          <cell r="CJ59"/>
          <cell r="CK59"/>
          <cell r="CL59"/>
          <cell r="CM59"/>
          <cell r="CN59">
            <v>13</v>
          </cell>
          <cell r="CO59">
            <v>60</v>
          </cell>
          <cell r="CP59">
            <v>12</v>
          </cell>
          <cell r="CQ59">
            <v>50</v>
          </cell>
          <cell r="CR59">
            <v>20</v>
          </cell>
          <cell r="CS59">
            <v>4</v>
          </cell>
          <cell r="CT59">
            <v>84</v>
          </cell>
          <cell r="CU59">
            <v>2</v>
          </cell>
          <cell r="CV59">
            <v>14</v>
          </cell>
          <cell r="CW59">
            <v>13</v>
          </cell>
          <cell r="CX59">
            <v>24</v>
          </cell>
          <cell r="CY59">
            <v>24</v>
          </cell>
          <cell r="CZ59">
            <v>3.5661218424962851</v>
          </cell>
          <cell r="DA59">
            <v>1</v>
          </cell>
          <cell r="DB59">
            <v>9</v>
          </cell>
          <cell r="DC59">
            <v>10</v>
          </cell>
          <cell r="DD59">
            <v>0</v>
          </cell>
          <cell r="DE59">
            <v>22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2</v>
          </cell>
          <cell r="DM59">
            <v>0</v>
          </cell>
          <cell r="DN59">
            <v>0</v>
          </cell>
          <cell r="DO59" t="str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2</v>
          </cell>
          <cell r="DU59">
            <v>16</v>
          </cell>
          <cell r="DV59"/>
          <cell r="DW59"/>
          <cell r="DX59"/>
          <cell r="DY59"/>
          <cell r="DZ59"/>
          <cell r="EA59" t="str">
            <v>Placement</v>
          </cell>
          <cell r="EB59" t="str">
            <v>Placement</v>
          </cell>
          <cell r="EC59"/>
          <cell r="ED59" t="str">
            <v>CAT-3</v>
          </cell>
          <cell r="EE59"/>
          <cell r="EF59"/>
          <cell r="EG59"/>
          <cell r="EH59"/>
          <cell r="EI59"/>
          <cell r="EJ59"/>
          <cell r="EK59"/>
          <cell r="EL59"/>
          <cell r="EM59"/>
          <cell r="EN59">
            <v>4</v>
          </cell>
          <cell r="EO59">
            <v>1</v>
          </cell>
          <cell r="EP59">
            <v>5</v>
          </cell>
          <cell r="EQ59">
            <v>10</v>
          </cell>
          <cell r="ER59">
            <v>66.666666666666657</v>
          </cell>
          <cell r="ES59" t="str">
            <v>Yes</v>
          </cell>
          <cell r="ET59" t="str">
            <v>https://drive.google.com/open?id=1W1P0KaeQPhyQrCVdFlYqQm29U5R9-0jA</v>
          </cell>
          <cell r="EU59" t="str">
            <v>Core Companies</v>
          </cell>
          <cell r="EV59" t="str">
            <v>Yes</v>
          </cell>
          <cell r="EW59">
            <v>126014518063</v>
          </cell>
          <cell r="EX59"/>
          <cell r="EY59" t="str">
            <v>AB</v>
          </cell>
          <cell r="EZ59" t="str">
            <v>Batch 4</v>
          </cell>
          <cell r="FA59" t="str">
            <v>20-CIVILA54-23</v>
          </cell>
          <cell r="FB59" t="str">
            <v>CIVIL-A</v>
          </cell>
          <cell r="FC59">
            <v>54</v>
          </cell>
        </row>
        <row r="60">
          <cell r="C60" t="str">
            <v>20-CIVILA55-23</v>
          </cell>
          <cell r="D60">
            <v>55</v>
          </cell>
          <cell r="E60" t="str">
            <v>DUBEY ASHISH KUMAR MAHENDRA KUMAR ANITA</v>
          </cell>
          <cell r="F60" t="str">
            <v>20-CIVILA55-23</v>
          </cell>
          <cell r="G60" t="str">
            <v>Male</v>
          </cell>
          <cell r="H60">
            <v>36671</v>
          </cell>
          <cell r="I60">
            <v>7506570941</v>
          </cell>
          <cell r="J60"/>
          <cell r="K60" t="str">
            <v>ashisshhhhh@gmail.com</v>
          </cell>
          <cell r="L60" t="str">
            <v>1032200681@tcetmumbai.in</v>
          </cell>
          <cell r="M60" t="str">
            <v>C/1 kadri manzil near sheetal cinema lbs marg Kurla West Mumbai</v>
          </cell>
          <cell r="N60" t="str">
            <v>Self-employed</v>
          </cell>
          <cell r="O60" t="str">
            <v>Below  5 Lacs</v>
          </cell>
          <cell r="P60" t="str">
            <v>Normal</v>
          </cell>
          <cell r="Q60" t="str">
            <v>Open</v>
          </cell>
          <cell r="R60">
            <v>2019</v>
          </cell>
          <cell r="S60" t="str">
            <v>DSE</v>
          </cell>
          <cell r="T60" t="str">
            <v>NA</v>
          </cell>
          <cell r="U60" t="str">
            <v>DSE</v>
          </cell>
          <cell r="V60" t="str">
            <v>NA</v>
          </cell>
          <cell r="W60" t="str">
            <v>NA</v>
          </cell>
          <cell r="X60" t="str">
            <v>CAP-Minority</v>
          </cell>
          <cell r="Y60">
            <v>300</v>
          </cell>
          <cell r="Z60">
            <v>500</v>
          </cell>
          <cell r="AA60">
            <v>60</v>
          </cell>
          <cell r="AB60">
            <v>2016</v>
          </cell>
          <cell r="AC60" t="str">
            <v>MAHARASHTRA STATE BOARD OF SECONDARY AND HIGHER SECONDARY EDUCATION</v>
          </cell>
          <cell r="AD60" t="str">
            <v>Holy cross high school</v>
          </cell>
          <cell r="AE60">
            <v>1321</v>
          </cell>
          <cell r="AF60">
            <v>1650</v>
          </cell>
          <cell r="AG60">
            <v>80.060606060606062</v>
          </cell>
          <cell r="AH60">
            <v>2020</v>
          </cell>
          <cell r="AI60" t="str">
            <v>Maharashtra State Board of Technical Education</v>
          </cell>
          <cell r="AJ60" t="str">
            <v>Thakur polytechnic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186</v>
          </cell>
          <cell r="AW60">
            <v>25</v>
          </cell>
          <cell r="AX60">
            <v>7.44</v>
          </cell>
          <cell r="AY60">
            <v>94.88</v>
          </cell>
          <cell r="AZ60">
            <v>233</v>
          </cell>
          <cell r="BA60">
            <v>29</v>
          </cell>
          <cell r="BB60">
            <v>8.0344827586206904</v>
          </cell>
          <cell r="BC60">
            <v>87</v>
          </cell>
          <cell r="BD60">
            <v>419</v>
          </cell>
          <cell r="BE60">
            <v>54</v>
          </cell>
          <cell r="BF60">
            <v>7.7592592592592595</v>
          </cell>
          <cell r="BG60">
            <v>197</v>
          </cell>
          <cell r="BH60">
            <v>24</v>
          </cell>
          <cell r="BI60">
            <v>8.2083333333333339</v>
          </cell>
          <cell r="BJ60">
            <v>99.27000000000001</v>
          </cell>
          <cell r="BK60">
            <v>195</v>
          </cell>
          <cell r="BL60">
            <v>29</v>
          </cell>
          <cell r="BM60">
            <v>6.7241379310344831</v>
          </cell>
          <cell r="BN60">
            <v>97.716666666666654</v>
          </cell>
          <cell r="BO60">
            <v>392</v>
          </cell>
          <cell r="BP60">
            <v>53</v>
          </cell>
          <cell r="BQ60">
            <v>7.3962264150943398</v>
          </cell>
          <cell r="BR60">
            <v>149</v>
          </cell>
          <cell r="BS60">
            <v>24</v>
          </cell>
          <cell r="BT60">
            <v>6.208333333333333</v>
          </cell>
          <cell r="BU60">
            <v>94.716666666666654</v>
          </cell>
          <cell r="BV60">
            <v>149</v>
          </cell>
          <cell r="BW60">
            <v>24</v>
          </cell>
          <cell r="BX60">
            <v>6.208333333333333</v>
          </cell>
          <cell r="BY60">
            <v>190</v>
          </cell>
          <cell r="BZ60">
            <v>26</v>
          </cell>
          <cell r="CA60">
            <v>7.3076923076923075</v>
          </cell>
          <cell r="CB60">
            <v>1150</v>
          </cell>
          <cell r="CC60">
            <v>157</v>
          </cell>
          <cell r="CD60">
            <v>7.3248407643312099</v>
          </cell>
          <cell r="CE60">
            <v>94</v>
          </cell>
          <cell r="CF60"/>
          <cell r="CG60"/>
          <cell r="CH60"/>
          <cell r="CI60"/>
          <cell r="CJ60"/>
          <cell r="CK60"/>
          <cell r="CL60"/>
          <cell r="CM60"/>
          <cell r="CN60">
            <v>4</v>
          </cell>
          <cell r="CO60">
            <v>60</v>
          </cell>
          <cell r="CP60">
            <v>14</v>
          </cell>
          <cell r="CQ60">
            <v>50</v>
          </cell>
          <cell r="CR60">
            <v>16</v>
          </cell>
          <cell r="CS60">
            <v>8</v>
          </cell>
          <cell r="CT60">
            <v>67</v>
          </cell>
          <cell r="CU60">
            <v>3</v>
          </cell>
          <cell r="CV60">
            <v>13</v>
          </cell>
          <cell r="CW60">
            <v>19</v>
          </cell>
          <cell r="CX60">
            <v>208</v>
          </cell>
          <cell r="CY60">
            <v>26</v>
          </cell>
          <cell r="CZ60">
            <v>30.906389301634473</v>
          </cell>
          <cell r="DA60">
            <v>8</v>
          </cell>
          <cell r="DB60">
            <v>2</v>
          </cell>
          <cell r="DC60">
            <v>80</v>
          </cell>
          <cell r="DD60">
            <v>0</v>
          </cell>
          <cell r="DE60">
            <v>22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0</v>
          </cell>
          <cell r="DK60">
            <v>1</v>
          </cell>
          <cell r="DL60">
            <v>1</v>
          </cell>
          <cell r="DM60">
            <v>50</v>
          </cell>
          <cell r="DN60">
            <v>10</v>
          </cell>
          <cell r="DO60" t="str">
            <v>100</v>
          </cell>
          <cell r="DP60">
            <v>30</v>
          </cell>
          <cell r="DQ60" t="str">
            <v>100</v>
          </cell>
          <cell r="DR60">
            <v>20</v>
          </cell>
          <cell r="DS60">
            <v>100</v>
          </cell>
          <cell r="DT60">
            <v>14</v>
          </cell>
          <cell r="DU60">
            <v>46</v>
          </cell>
          <cell r="DV60" t="str">
            <v>Structural Construction</v>
          </cell>
          <cell r="DW60"/>
          <cell r="DX60"/>
          <cell r="DY60" t="str">
            <v>Placed</v>
          </cell>
          <cell r="DZ60"/>
          <cell r="EA60" t="str">
            <v>Placement</v>
          </cell>
          <cell r="EB60" t="str">
            <v>Placement</v>
          </cell>
          <cell r="EC60"/>
          <cell r="ED60" t="str">
            <v>CAT-3</v>
          </cell>
          <cell r="EE60"/>
          <cell r="EF60"/>
          <cell r="EG60"/>
          <cell r="EH60"/>
          <cell r="EI60"/>
          <cell r="EJ60"/>
          <cell r="EK60"/>
          <cell r="EL60"/>
          <cell r="EM60"/>
          <cell r="EN60">
            <v>4</v>
          </cell>
          <cell r="EO60">
            <v>1</v>
          </cell>
          <cell r="EP60">
            <v>5</v>
          </cell>
          <cell r="EQ60">
            <v>10</v>
          </cell>
          <cell r="ER60">
            <v>66.666666666666657</v>
          </cell>
          <cell r="ES60" t="str">
            <v>Yes</v>
          </cell>
          <cell r="ET60" t="str">
            <v>https://drive.google.com/open?id=1lWQ4LaddVJWU0MFvTFpnxdghJ_LE-JUh</v>
          </cell>
          <cell r="EU60" t="str">
            <v>Core Companies</v>
          </cell>
          <cell r="EV60" t="str">
            <v>Yes</v>
          </cell>
          <cell r="EW60" t="str">
            <v>pay_HzLbjd36L1jUTw</v>
          </cell>
          <cell r="EX60"/>
          <cell r="EY60" t="str">
            <v>Present</v>
          </cell>
          <cell r="EZ60" t="str">
            <v>Batch 4</v>
          </cell>
          <cell r="FA60" t="str">
            <v>20-CIVILA55-23</v>
          </cell>
          <cell r="FB60" t="str">
            <v>CIVIL-A</v>
          </cell>
          <cell r="FC60">
            <v>55</v>
          </cell>
        </row>
        <row r="61">
          <cell r="C61" t="str">
            <v>20-CIVILA56-23</v>
          </cell>
          <cell r="D61">
            <v>56</v>
          </cell>
          <cell r="E61" t="str">
            <v>GAWAS PRANAV SANJAY SMITA</v>
          </cell>
          <cell r="F61" t="str">
            <v>20-CIVILA56-23</v>
          </cell>
          <cell r="G61" t="str">
            <v>Male</v>
          </cell>
          <cell r="H61">
            <v>36888</v>
          </cell>
          <cell r="I61">
            <v>8356001788</v>
          </cell>
          <cell r="J61"/>
          <cell r="K61" t="str">
            <v>pranavgawas28@gmail.com</v>
          </cell>
          <cell r="L61" t="str">
            <v>1032200643@tcetmumbai.in</v>
          </cell>
          <cell r="M61" t="str">
            <v>Plot No A-39, Sindhu Durga Nagri Pradhikaran, Kudal-416812</v>
          </cell>
          <cell r="N61" t="str">
            <v>Service</v>
          </cell>
          <cell r="O61" t="str">
            <v>5 Lacs to  10Lacs</v>
          </cell>
          <cell r="P61" t="str">
            <v>Normal</v>
          </cell>
          <cell r="Q61" t="str">
            <v>Open</v>
          </cell>
          <cell r="R61">
            <v>2019</v>
          </cell>
          <cell r="S61" t="str">
            <v>DSE</v>
          </cell>
          <cell r="T61" t="str">
            <v>NA</v>
          </cell>
          <cell r="U61" t="str">
            <v>DSE</v>
          </cell>
          <cell r="V61" t="str">
            <v>NA</v>
          </cell>
          <cell r="W61" t="str">
            <v>NA</v>
          </cell>
          <cell r="X61" t="str">
            <v>CAP-Minority</v>
          </cell>
          <cell r="Y61">
            <v>488</v>
          </cell>
          <cell r="Z61">
            <v>500</v>
          </cell>
          <cell r="AA61">
            <v>97.6</v>
          </cell>
          <cell r="AB61">
            <v>2017</v>
          </cell>
          <cell r="AC61" t="str">
            <v>MAHARASHTRA STATE BOARD OF SECONDARY AND HIGHER SECONDARY EDUCATION</v>
          </cell>
          <cell r="AD61"/>
          <cell r="AE61">
            <v>1748</v>
          </cell>
          <cell r="AF61">
            <v>1900</v>
          </cell>
          <cell r="AG61">
            <v>92</v>
          </cell>
          <cell r="AH61">
            <v>2020</v>
          </cell>
          <cell r="AI61" t="str">
            <v>Autonomous</v>
          </cell>
          <cell r="AJ61" t="str">
            <v>VJTI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247</v>
          </cell>
          <cell r="AW61">
            <v>25</v>
          </cell>
          <cell r="AX61">
            <v>9.8800000000000008</v>
          </cell>
          <cell r="AY61">
            <v>84.51</v>
          </cell>
          <cell r="AZ61">
            <v>281</v>
          </cell>
          <cell r="BA61">
            <v>29</v>
          </cell>
          <cell r="BB61">
            <v>9.6896551724137936</v>
          </cell>
          <cell r="BC61">
            <v>86</v>
          </cell>
          <cell r="BD61">
            <v>528</v>
          </cell>
          <cell r="BE61">
            <v>54</v>
          </cell>
          <cell r="BF61">
            <v>9.7777777777777786</v>
          </cell>
          <cell r="BG61">
            <v>220</v>
          </cell>
          <cell r="BH61">
            <v>24</v>
          </cell>
          <cell r="BI61">
            <v>9.1666666666666661</v>
          </cell>
          <cell r="BJ61">
            <v>97.424999999999997</v>
          </cell>
          <cell r="BK61">
            <v>266</v>
          </cell>
          <cell r="BL61">
            <v>29</v>
          </cell>
          <cell r="BM61">
            <v>9.1724137931034484</v>
          </cell>
          <cell r="BN61">
            <v>93.644999999999996</v>
          </cell>
          <cell r="BO61">
            <v>486</v>
          </cell>
          <cell r="BP61">
            <v>53</v>
          </cell>
          <cell r="BQ61">
            <v>9.1698113207547163</v>
          </cell>
          <cell r="BR61">
            <v>235</v>
          </cell>
          <cell r="BS61">
            <v>24</v>
          </cell>
          <cell r="BT61">
            <v>9.7916666666666661</v>
          </cell>
          <cell r="BU61">
            <v>90.394999999999996</v>
          </cell>
          <cell r="BV61">
            <v>235</v>
          </cell>
          <cell r="BW61">
            <v>24</v>
          </cell>
          <cell r="BX61">
            <v>9.7916666666666661</v>
          </cell>
          <cell r="BY61">
            <v>260</v>
          </cell>
          <cell r="BZ61">
            <v>26</v>
          </cell>
          <cell r="CA61">
            <v>10</v>
          </cell>
          <cell r="CB61">
            <v>1509</v>
          </cell>
          <cell r="CC61">
            <v>157</v>
          </cell>
          <cell r="CD61">
            <v>9.6114649681528661</v>
          </cell>
          <cell r="CE61">
            <v>90</v>
          </cell>
          <cell r="CF61"/>
          <cell r="CG61"/>
          <cell r="CH61"/>
          <cell r="CI61"/>
          <cell r="CJ61"/>
          <cell r="CK61"/>
          <cell r="CL61"/>
          <cell r="CM61"/>
          <cell r="CN61"/>
          <cell r="CO61"/>
          <cell r="CP61"/>
          <cell r="CQ61"/>
          <cell r="CR61"/>
          <cell r="CS61"/>
          <cell r="CT61"/>
          <cell r="CU61"/>
          <cell r="CV61"/>
          <cell r="CW61"/>
          <cell r="CX61"/>
          <cell r="CY61"/>
          <cell r="CZ61"/>
          <cell r="DA61"/>
          <cell r="DB61"/>
          <cell r="DC61"/>
          <cell r="DD61"/>
          <cell r="DE61"/>
          <cell r="DF61"/>
          <cell r="DG61"/>
          <cell r="DH61"/>
          <cell r="DI61"/>
          <cell r="DJ61">
            <v>0</v>
          </cell>
          <cell r="DK61">
            <v>0</v>
          </cell>
          <cell r="DL61">
            <v>2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/>
          <cell r="DW61"/>
          <cell r="DX61"/>
          <cell r="DY61"/>
          <cell r="DZ61"/>
          <cell r="EA61" t="str">
            <v>Higher Studies</v>
          </cell>
          <cell r="EB61" t="str">
            <v>Higher Studies</v>
          </cell>
          <cell r="EC61"/>
          <cell r="ED61" t="str">
            <v>CAT-3</v>
          </cell>
          <cell r="EE61"/>
          <cell r="EF61"/>
          <cell r="EG61"/>
          <cell r="EH61"/>
          <cell r="EI61"/>
          <cell r="EJ61"/>
          <cell r="EK61"/>
          <cell r="EL61"/>
          <cell r="EM61"/>
          <cell r="EN61">
            <v>5</v>
          </cell>
          <cell r="EO61">
            <v>0</v>
          </cell>
          <cell r="EP61">
            <v>5</v>
          </cell>
          <cell r="EQ61">
            <v>10</v>
          </cell>
          <cell r="ER61">
            <v>66.666666666666657</v>
          </cell>
          <cell r="ES61" t="str">
            <v>Yes</v>
          </cell>
          <cell r="ET61" t="str">
            <v>https://drive.google.com/open?id=10LVKBlEf2YhoFfqiEOvfv5BPf8V2dOGS</v>
          </cell>
          <cell r="EU61" t="str">
            <v>NA</v>
          </cell>
          <cell r="EV61" t="str">
            <v>No</v>
          </cell>
          <cell r="EW61"/>
          <cell r="EX61"/>
          <cell r="EY61" t="str">
            <v>AB</v>
          </cell>
          <cell r="EZ61"/>
          <cell r="FA61" t="str">
            <v>20-CIVILA56-23</v>
          </cell>
          <cell r="FB61" t="str">
            <v>CIVIL-A</v>
          </cell>
          <cell r="FC61">
            <v>56</v>
          </cell>
        </row>
        <row r="62">
          <cell r="C62" t="str">
            <v>20-CIVILA57-23</v>
          </cell>
          <cell r="D62">
            <v>57</v>
          </cell>
          <cell r="E62" t="str">
            <v>GUPTA NISHANT MANOJ RITA</v>
          </cell>
          <cell r="F62" t="str">
            <v>20-CIVILA57-23</v>
          </cell>
          <cell r="G62" t="str">
            <v>Male</v>
          </cell>
          <cell r="H62">
            <v>36883</v>
          </cell>
          <cell r="I62">
            <v>7021948873</v>
          </cell>
          <cell r="J62"/>
          <cell r="K62" t="str">
            <v>nishantg987@gmail.com</v>
          </cell>
          <cell r="L62" t="str">
            <v>1032200676@tcetmumbai.in</v>
          </cell>
          <cell r="M62" t="str">
            <v>E-52 Jharokha 2 Akurli Road Kandivali East</v>
          </cell>
          <cell r="N62" t="str">
            <v>Family Business</v>
          </cell>
          <cell r="O62" t="str">
            <v>5 Lacs to  10Lacs</v>
          </cell>
          <cell r="P62" t="str">
            <v>Normal</v>
          </cell>
          <cell r="Q62" t="str">
            <v>Open</v>
          </cell>
          <cell r="R62">
            <v>2019</v>
          </cell>
          <cell r="S62" t="str">
            <v>DSE</v>
          </cell>
          <cell r="T62" t="str">
            <v>NA</v>
          </cell>
          <cell r="U62" t="str">
            <v>DSE</v>
          </cell>
          <cell r="V62" t="str">
            <v>NA</v>
          </cell>
          <cell r="W62" t="str">
            <v>NA</v>
          </cell>
          <cell r="X62" t="str">
            <v>CAP-Minority</v>
          </cell>
          <cell r="Y62">
            <v>410</v>
          </cell>
          <cell r="Z62">
            <v>500</v>
          </cell>
          <cell r="AA62">
            <v>82</v>
          </cell>
          <cell r="AB62">
            <v>2017</v>
          </cell>
          <cell r="AC62" t="str">
            <v>MAHARASHTRA STATE BOARD OF SECONDARY AND HIGHER SECONDARY EDUCATION</v>
          </cell>
          <cell r="AD62" t="str">
            <v>Childrens Academy</v>
          </cell>
          <cell r="AE62">
            <v>1552</v>
          </cell>
          <cell r="AF62">
            <v>1900</v>
          </cell>
          <cell r="AG62">
            <v>81.684210526315795</v>
          </cell>
          <cell r="AH62">
            <v>2020</v>
          </cell>
          <cell r="AI62" t="str">
            <v>Maharashtra State Board of Technical Education</v>
          </cell>
          <cell r="AJ62" t="str">
            <v>Thakur polytechnic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210</v>
          </cell>
          <cell r="AW62">
            <v>25</v>
          </cell>
          <cell r="AX62">
            <v>8.4</v>
          </cell>
          <cell r="AY62">
            <v>99.54</v>
          </cell>
          <cell r="AZ62">
            <v>269</v>
          </cell>
          <cell r="BA62">
            <v>29</v>
          </cell>
          <cell r="BB62">
            <v>9.2758620689655178</v>
          </cell>
          <cell r="BC62">
            <v>84</v>
          </cell>
          <cell r="BD62">
            <v>479</v>
          </cell>
          <cell r="BE62">
            <v>54</v>
          </cell>
          <cell r="BF62">
            <v>8.8703703703703702</v>
          </cell>
          <cell r="BG62">
            <v>199</v>
          </cell>
          <cell r="BH62">
            <v>24</v>
          </cell>
          <cell r="BI62">
            <v>8.2916666666666661</v>
          </cell>
          <cell r="BJ62">
            <v>97.87</v>
          </cell>
          <cell r="BK62">
            <v>227.07</v>
          </cell>
          <cell r="BL62">
            <v>29</v>
          </cell>
          <cell r="BM62">
            <v>7.83</v>
          </cell>
          <cell r="BN62">
            <v>98.803333333333342</v>
          </cell>
          <cell r="BO62">
            <v>426.07</v>
          </cell>
          <cell r="BP62">
            <v>53</v>
          </cell>
          <cell r="BQ62">
            <v>8.0390566037735844</v>
          </cell>
          <cell r="BR62">
            <v>171</v>
          </cell>
          <cell r="BS62">
            <v>24</v>
          </cell>
          <cell r="BT62">
            <v>7.125</v>
          </cell>
          <cell r="BU62">
            <v>95.053333333333342</v>
          </cell>
          <cell r="BV62">
            <v>171</v>
          </cell>
          <cell r="BW62">
            <v>24</v>
          </cell>
          <cell r="BX62">
            <v>7.125</v>
          </cell>
          <cell r="BY62">
            <v>233</v>
          </cell>
          <cell r="BZ62">
            <v>26</v>
          </cell>
          <cell r="CA62">
            <v>8.9615384615384617</v>
          </cell>
          <cell r="CB62">
            <v>1309.07</v>
          </cell>
          <cell r="CC62">
            <v>157</v>
          </cell>
          <cell r="CD62">
            <v>8.3380254777070064</v>
          </cell>
          <cell r="CE62">
            <v>94</v>
          </cell>
          <cell r="CF62"/>
          <cell r="CG62"/>
          <cell r="CH62"/>
          <cell r="CI62"/>
          <cell r="CJ62"/>
          <cell r="CK62"/>
          <cell r="CL62"/>
          <cell r="CM62"/>
          <cell r="CN62"/>
          <cell r="CO62"/>
          <cell r="CP62"/>
          <cell r="CQ62"/>
          <cell r="CR62"/>
          <cell r="CS62"/>
          <cell r="CT62"/>
          <cell r="CU62"/>
          <cell r="CV62"/>
          <cell r="CW62"/>
          <cell r="CX62"/>
          <cell r="CY62"/>
          <cell r="CZ62"/>
          <cell r="DA62"/>
          <cell r="DB62"/>
          <cell r="DC62"/>
          <cell r="DD62"/>
          <cell r="DE62"/>
          <cell r="DF62"/>
          <cell r="DG62"/>
          <cell r="DH62"/>
          <cell r="DI62"/>
          <cell r="DJ62">
            <v>0</v>
          </cell>
          <cell r="DK62">
            <v>0</v>
          </cell>
          <cell r="DL62">
            <v>2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 t="str">
            <v>Kalpataru Ltd</v>
          </cell>
          <cell r="DW62"/>
          <cell r="DX62"/>
          <cell r="DY62"/>
          <cell r="DZ62">
            <v>3.25</v>
          </cell>
          <cell r="EA62" t="str">
            <v>Higher Studies</v>
          </cell>
          <cell r="EB62" t="str">
            <v>Higher Studies</v>
          </cell>
          <cell r="EC62"/>
          <cell r="ED62" t="str">
            <v>CAT-3</v>
          </cell>
          <cell r="EE62"/>
          <cell r="EF62"/>
          <cell r="EG62"/>
          <cell r="EH62"/>
          <cell r="EI62"/>
          <cell r="EJ62"/>
          <cell r="EK62"/>
          <cell r="EL62"/>
          <cell r="EM62"/>
          <cell r="EN62">
            <v>5</v>
          </cell>
          <cell r="EO62">
            <v>0</v>
          </cell>
          <cell r="EP62">
            <v>5</v>
          </cell>
          <cell r="EQ62">
            <v>10</v>
          </cell>
          <cell r="ER62">
            <v>66.666666666666657</v>
          </cell>
          <cell r="ES62" t="str">
            <v>Yes</v>
          </cell>
          <cell r="ET62" t="str">
            <v>https://drive.google.com/open?id=1KEKcXxPZ8Nbbpn68mB6NDCZHw8Bez7oi</v>
          </cell>
          <cell r="EU62" t="str">
            <v>NA</v>
          </cell>
          <cell r="EV62" t="str">
            <v>No</v>
          </cell>
          <cell r="EW62"/>
          <cell r="EX62"/>
          <cell r="EY62" t="str">
            <v>AB</v>
          </cell>
          <cell r="EZ62"/>
          <cell r="FA62" t="str">
            <v>20-CIVILA57-23</v>
          </cell>
          <cell r="FB62" t="str">
            <v>CIVIL-A</v>
          </cell>
          <cell r="FC62">
            <v>57</v>
          </cell>
        </row>
        <row r="63">
          <cell r="C63" t="str">
            <v>20-CIVILA58-23</v>
          </cell>
          <cell r="D63">
            <v>58</v>
          </cell>
          <cell r="E63" t="str">
            <v>GUPTA SATYANARAYAN HARIRAM</v>
          </cell>
          <cell r="F63" t="str">
            <v>20-CIVILA58-23</v>
          </cell>
          <cell r="G63" t="str">
            <v>Male</v>
          </cell>
          <cell r="H63">
            <v>37137</v>
          </cell>
          <cell r="I63">
            <v>9004553766</v>
          </cell>
          <cell r="J63"/>
          <cell r="K63" t="str">
            <v xml:space="preserve">satyanarayanhgupta632@gmail.com </v>
          </cell>
          <cell r="L63" t="str">
            <v>1032200664@tcetmumbai.in</v>
          </cell>
          <cell r="M63" t="str">
            <v>29/22, Rameshwar Society, S.V.P. Nagar, Mahada, Andheri (W), Mumbai-400053</v>
          </cell>
          <cell r="N63" t="str">
            <v>Family Business</v>
          </cell>
          <cell r="O63" t="str">
            <v>5 Lacs to  10Lacs</v>
          </cell>
          <cell r="P63" t="str">
            <v>Normal</v>
          </cell>
          <cell r="Q63" t="str">
            <v>Open</v>
          </cell>
          <cell r="R63">
            <v>2020</v>
          </cell>
          <cell r="S63" t="str">
            <v>DSE</v>
          </cell>
          <cell r="T63" t="str">
            <v>NA</v>
          </cell>
          <cell r="U63" t="str">
            <v>DSE</v>
          </cell>
          <cell r="V63" t="str">
            <v>NA</v>
          </cell>
          <cell r="W63" t="str">
            <v>NA</v>
          </cell>
          <cell r="X63" t="str">
            <v>CAP-Minority</v>
          </cell>
          <cell r="Y63">
            <v>359</v>
          </cell>
          <cell r="Z63">
            <v>500</v>
          </cell>
          <cell r="AA63">
            <v>71.8</v>
          </cell>
          <cell r="AB63">
            <v>2017</v>
          </cell>
          <cell r="AC63" t="str">
            <v>MAHARASHTRA STATE BOARD OF SECONDARY AND HIGHER SECONDARY EDUCATION</v>
          </cell>
          <cell r="AD63" t="str">
            <v xml:space="preserve">Gyan Kendra secondary high school </v>
          </cell>
          <cell r="AE63">
            <v>1696</v>
          </cell>
          <cell r="AF63">
            <v>1900</v>
          </cell>
          <cell r="AG63">
            <v>89.26315789473685</v>
          </cell>
          <cell r="AH63">
            <v>2020</v>
          </cell>
          <cell r="AI63" t="str">
            <v>Maharashtra State Board of Technical Education</v>
          </cell>
          <cell r="AJ63" t="str">
            <v>Thakur polytechnic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232</v>
          </cell>
          <cell r="AW63">
            <v>25</v>
          </cell>
          <cell r="AX63">
            <v>9.2799999999999994</v>
          </cell>
          <cell r="AY63">
            <v>95.85</v>
          </cell>
          <cell r="AZ63">
            <v>275</v>
          </cell>
          <cell r="BA63">
            <v>29</v>
          </cell>
          <cell r="BB63">
            <v>9.4827586206896548</v>
          </cell>
          <cell r="BC63">
            <v>85</v>
          </cell>
          <cell r="BD63">
            <v>507</v>
          </cell>
          <cell r="BE63">
            <v>54</v>
          </cell>
          <cell r="BF63">
            <v>9.3888888888888893</v>
          </cell>
          <cell r="BG63">
            <v>207</v>
          </cell>
          <cell r="BH63">
            <v>24</v>
          </cell>
          <cell r="BI63">
            <v>8.625</v>
          </cell>
          <cell r="BJ63">
            <v>86.5</v>
          </cell>
          <cell r="BK63">
            <v>228</v>
          </cell>
          <cell r="BL63">
            <v>29</v>
          </cell>
          <cell r="BM63">
            <v>7.8620689655172411</v>
          </cell>
          <cell r="BN63">
            <v>93.783333333333346</v>
          </cell>
          <cell r="BO63">
            <v>435</v>
          </cell>
          <cell r="BP63">
            <v>53</v>
          </cell>
          <cell r="BQ63">
            <v>8.2075471698113205</v>
          </cell>
          <cell r="BR63">
            <v>225</v>
          </cell>
          <cell r="BS63">
            <v>24</v>
          </cell>
          <cell r="BT63">
            <v>9.375</v>
          </cell>
          <cell r="BU63">
            <v>90.283333333333346</v>
          </cell>
          <cell r="BV63">
            <v>225</v>
          </cell>
          <cell r="BW63">
            <v>24</v>
          </cell>
          <cell r="BX63">
            <v>9.375</v>
          </cell>
          <cell r="BY63">
            <v>247</v>
          </cell>
          <cell r="BZ63">
            <v>26</v>
          </cell>
          <cell r="CA63">
            <v>9.5</v>
          </cell>
          <cell r="CB63">
            <v>1414</v>
          </cell>
          <cell r="CC63">
            <v>157</v>
          </cell>
          <cell r="CD63">
            <v>9.0063694267515917</v>
          </cell>
          <cell r="CE63">
            <v>90</v>
          </cell>
          <cell r="CF63"/>
          <cell r="CG63"/>
          <cell r="CH63"/>
          <cell r="CI63"/>
          <cell r="CJ63"/>
          <cell r="CK63"/>
          <cell r="CL63"/>
          <cell r="CM63"/>
          <cell r="CN63"/>
          <cell r="CO63"/>
          <cell r="CP63"/>
          <cell r="CQ63"/>
          <cell r="CR63"/>
          <cell r="CS63"/>
          <cell r="CT63"/>
          <cell r="CU63"/>
          <cell r="CV63"/>
          <cell r="CW63"/>
          <cell r="CX63"/>
          <cell r="CY63"/>
          <cell r="CZ63"/>
          <cell r="DA63"/>
          <cell r="DB63"/>
          <cell r="DC63"/>
          <cell r="DD63"/>
          <cell r="DE63"/>
          <cell r="DF63"/>
          <cell r="DG63"/>
          <cell r="DH63"/>
          <cell r="DI63"/>
          <cell r="DJ63">
            <v>0</v>
          </cell>
          <cell r="DK63">
            <v>0</v>
          </cell>
          <cell r="DL63">
            <v>2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/>
          <cell r="DW63"/>
          <cell r="DX63"/>
          <cell r="DY63"/>
          <cell r="DZ63"/>
          <cell r="EA63" t="str">
            <v>Higher Studies</v>
          </cell>
          <cell r="EB63" t="str">
            <v>Higher Studies</v>
          </cell>
          <cell r="EC63"/>
          <cell r="ED63" t="str">
            <v>CAT-3</v>
          </cell>
          <cell r="EE63"/>
          <cell r="EF63"/>
          <cell r="EG63"/>
          <cell r="EH63"/>
          <cell r="EI63"/>
          <cell r="EJ63"/>
          <cell r="EK63"/>
          <cell r="EL63"/>
          <cell r="EM63"/>
          <cell r="EN63">
            <v>5</v>
          </cell>
          <cell r="EO63">
            <v>0</v>
          </cell>
          <cell r="EP63">
            <v>5</v>
          </cell>
          <cell r="EQ63">
            <v>10</v>
          </cell>
          <cell r="ER63">
            <v>66.666666666666657</v>
          </cell>
          <cell r="ES63" t="str">
            <v>Yes</v>
          </cell>
          <cell r="ET63" t="str">
            <v>https://drive.google.com/open?id=1XCFg_L9eChQOycw2p7SI5iOOOXnRSCjP</v>
          </cell>
          <cell r="EU63" t="str">
            <v>NA</v>
          </cell>
          <cell r="EV63" t="str">
            <v>No</v>
          </cell>
          <cell r="EW63"/>
          <cell r="EX63"/>
          <cell r="EY63" t="str">
            <v>AB</v>
          </cell>
          <cell r="EZ63"/>
          <cell r="FA63" t="str">
            <v>20-CIVILA58-23</v>
          </cell>
          <cell r="FB63" t="str">
            <v>CIVIL-A</v>
          </cell>
          <cell r="FC63">
            <v>58</v>
          </cell>
        </row>
        <row r="64">
          <cell r="C64" t="str">
            <v>20-CIVILA59-23</v>
          </cell>
          <cell r="D64">
            <v>59</v>
          </cell>
          <cell r="E64" t="str">
            <v>JAIN DAKSH ROSHAN MANISHA</v>
          </cell>
          <cell r="F64" t="str">
            <v>20-CIVILA59-23</v>
          </cell>
          <cell r="G64" t="str">
            <v>Male</v>
          </cell>
          <cell r="H64">
            <v>37192</v>
          </cell>
          <cell r="I64">
            <v>8169917930</v>
          </cell>
          <cell r="J64"/>
          <cell r="K64" t="str">
            <v>Dakshjain20014@gmail.com</v>
          </cell>
          <cell r="L64" t="str">
            <v>1032200658@tcetmumbai.in</v>
          </cell>
          <cell r="M64" t="str">
            <v>Flat no 5,Sai kurir co op housing society,plot no 91,tilak road no 5,near siddharth hospital,goregaon west,mumbai</v>
          </cell>
          <cell r="N64" t="str">
            <v>Service</v>
          </cell>
          <cell r="O64" t="str">
            <v>Below  5 Lacs</v>
          </cell>
          <cell r="P64" t="str">
            <v>Normal</v>
          </cell>
          <cell r="Q64" t="str">
            <v>Open</v>
          </cell>
          <cell r="R64">
            <v>2019</v>
          </cell>
          <cell r="S64" t="str">
            <v>DSE</v>
          </cell>
          <cell r="T64" t="str">
            <v>NA</v>
          </cell>
          <cell r="U64" t="str">
            <v>DSE</v>
          </cell>
          <cell r="V64" t="str">
            <v>NA</v>
          </cell>
          <cell r="W64" t="str">
            <v>NA</v>
          </cell>
          <cell r="X64" t="str">
            <v>CAP-Minority</v>
          </cell>
          <cell r="Y64">
            <v>360</v>
          </cell>
          <cell r="Z64">
            <v>500</v>
          </cell>
          <cell r="AA64">
            <v>72</v>
          </cell>
          <cell r="AB64">
            <v>2017</v>
          </cell>
          <cell r="AC64" t="str">
            <v>Indian Certificate of Secondary Education</v>
          </cell>
          <cell r="AD64" t="str">
            <v>Shri balaji international school</v>
          </cell>
          <cell r="AE64">
            <v>1738</v>
          </cell>
          <cell r="AF64">
            <v>1900</v>
          </cell>
          <cell r="AG64">
            <v>91.47</v>
          </cell>
          <cell r="AH64">
            <v>2020</v>
          </cell>
          <cell r="AI64" t="str">
            <v>Maharashtra State Board of Technical Education</v>
          </cell>
          <cell r="AJ64" t="str">
            <v>Thakur polytechnic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238</v>
          </cell>
          <cell r="AW64">
            <v>25</v>
          </cell>
          <cell r="AX64">
            <v>9.52</v>
          </cell>
          <cell r="AY64">
            <v>96.74</v>
          </cell>
          <cell r="AZ64">
            <v>276</v>
          </cell>
          <cell r="BA64">
            <v>29</v>
          </cell>
          <cell r="BB64">
            <v>9.5172413793103452</v>
          </cell>
          <cell r="BC64">
            <v>86</v>
          </cell>
          <cell r="BD64">
            <v>514</v>
          </cell>
          <cell r="BE64">
            <v>54</v>
          </cell>
          <cell r="BF64">
            <v>9.518518518518519</v>
          </cell>
          <cell r="BG64">
            <v>210</v>
          </cell>
          <cell r="BH64">
            <v>24</v>
          </cell>
          <cell r="BI64">
            <v>8.75</v>
          </cell>
          <cell r="BJ64">
            <v>87</v>
          </cell>
          <cell r="BK64">
            <v>247</v>
          </cell>
          <cell r="BL64">
            <v>29</v>
          </cell>
          <cell r="BM64">
            <v>8.5172413793103452</v>
          </cell>
          <cell r="BN64">
            <v>94.24666666666667</v>
          </cell>
          <cell r="BO64">
            <v>457</v>
          </cell>
          <cell r="BP64">
            <v>53</v>
          </cell>
          <cell r="BQ64">
            <v>8.6226415094339615</v>
          </cell>
          <cell r="BR64">
            <v>216</v>
          </cell>
          <cell r="BS64">
            <v>24</v>
          </cell>
          <cell r="BT64">
            <v>9</v>
          </cell>
          <cell r="BU64">
            <v>90.99666666666667</v>
          </cell>
          <cell r="BV64">
            <v>216</v>
          </cell>
          <cell r="BW64">
            <v>24</v>
          </cell>
          <cell r="BX64">
            <v>9</v>
          </cell>
          <cell r="BY64">
            <v>251</v>
          </cell>
          <cell r="BZ64">
            <v>26</v>
          </cell>
          <cell r="CA64">
            <v>9.6538461538461533</v>
          </cell>
          <cell r="CB64">
            <v>1438</v>
          </cell>
          <cell r="CC64">
            <v>157</v>
          </cell>
          <cell r="CD64">
            <v>9.1592356687898082</v>
          </cell>
          <cell r="CE64">
            <v>90</v>
          </cell>
          <cell r="CF64"/>
          <cell r="CG64"/>
          <cell r="CH64"/>
          <cell r="CI64"/>
          <cell r="CJ64"/>
          <cell r="CK64"/>
          <cell r="CL64"/>
          <cell r="CM64"/>
          <cell r="CN64"/>
          <cell r="CO64"/>
          <cell r="CP64"/>
          <cell r="CQ64"/>
          <cell r="CR64"/>
          <cell r="CS64"/>
          <cell r="CT64"/>
          <cell r="CU64"/>
          <cell r="CV64"/>
          <cell r="CW64"/>
          <cell r="CX64"/>
          <cell r="CY64"/>
          <cell r="CZ64"/>
          <cell r="DA64"/>
          <cell r="DB64"/>
          <cell r="DC64"/>
          <cell r="DD64"/>
          <cell r="DE64"/>
          <cell r="DF64"/>
          <cell r="DG64"/>
          <cell r="DH64"/>
          <cell r="DI64"/>
          <cell r="DJ64">
            <v>0</v>
          </cell>
          <cell r="DK64">
            <v>0</v>
          </cell>
          <cell r="DL64">
            <v>2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/>
          <cell r="DW64"/>
          <cell r="DX64"/>
          <cell r="DY64"/>
          <cell r="DZ64"/>
          <cell r="EA64" t="str">
            <v>Not Given</v>
          </cell>
          <cell r="EB64" t="str">
            <v>Not Given</v>
          </cell>
          <cell r="EC64"/>
          <cell r="ED64" t="str">
            <v>CAT-3</v>
          </cell>
          <cell r="EE64"/>
          <cell r="EF64"/>
          <cell r="EG64"/>
          <cell r="EH64"/>
          <cell r="EI64"/>
          <cell r="EJ64"/>
          <cell r="EK64"/>
          <cell r="EL64"/>
          <cell r="EM64"/>
          <cell r="EN64">
            <v>5</v>
          </cell>
          <cell r="EO64">
            <v>0</v>
          </cell>
          <cell r="EP64">
            <v>5</v>
          </cell>
          <cell r="EQ64">
            <v>10</v>
          </cell>
          <cell r="ER64">
            <v>66.666666666666657</v>
          </cell>
          <cell r="ES64" t="str">
            <v>No</v>
          </cell>
          <cell r="ET64"/>
          <cell r="EU64"/>
          <cell r="EV64"/>
          <cell r="EW64"/>
          <cell r="EX64"/>
          <cell r="EY64" t="str">
            <v>AB</v>
          </cell>
          <cell r="EZ64"/>
          <cell r="FA64" t="str">
            <v>20-CIVILA59-23</v>
          </cell>
          <cell r="FB64" t="str">
            <v>CIVIL-A</v>
          </cell>
          <cell r="FC64">
            <v>59</v>
          </cell>
        </row>
        <row r="65">
          <cell r="C65" t="str">
            <v>20-CIVILA60-23</v>
          </cell>
          <cell r="D65">
            <v>60</v>
          </cell>
          <cell r="E65" t="str">
            <v>JAIN VINIT UTTAMCHAND SOHINI</v>
          </cell>
          <cell r="F65" t="str">
            <v>20-CIVILA60-23</v>
          </cell>
          <cell r="G65" t="str">
            <v>Male</v>
          </cell>
          <cell r="H65">
            <v>37308</v>
          </cell>
          <cell r="I65">
            <v>9820700768</v>
          </cell>
          <cell r="J65"/>
          <cell r="K65" t="str">
            <v>vinitjain618@gmail.com</v>
          </cell>
          <cell r="L65" t="str">
            <v>1032200655@tcetmumbai.in</v>
          </cell>
          <cell r="M65" t="str">
            <v>130/A,Ashirwad building,Road no.1, Jawahar nagar, Goregaon west.</v>
          </cell>
          <cell r="N65" t="str">
            <v>Family Business</v>
          </cell>
          <cell r="O65" t="str">
            <v>5 Lacs to  10Lacs</v>
          </cell>
          <cell r="P65" t="str">
            <v>Normal</v>
          </cell>
          <cell r="Q65" t="str">
            <v>Open</v>
          </cell>
          <cell r="R65">
            <v>2019</v>
          </cell>
          <cell r="S65" t="str">
            <v>DSE</v>
          </cell>
          <cell r="T65" t="str">
            <v>NA</v>
          </cell>
          <cell r="U65" t="str">
            <v>DSE</v>
          </cell>
          <cell r="V65" t="str">
            <v>NA</v>
          </cell>
          <cell r="W65" t="str">
            <v>NA</v>
          </cell>
          <cell r="X65" t="str">
            <v>CAP-Minority</v>
          </cell>
          <cell r="Y65">
            <v>403</v>
          </cell>
          <cell r="Z65">
            <v>500</v>
          </cell>
          <cell r="AA65">
            <v>80.600000000000009</v>
          </cell>
          <cell r="AB65">
            <v>2017</v>
          </cell>
          <cell r="AC65" t="str">
            <v>MAHARASHTRA STATE BOARD OF SECONDARY AND HIGHER SECONDARY EDUCATION</v>
          </cell>
          <cell r="AD65" t="str">
            <v>MOUNT MARY HIGH SCHOOL</v>
          </cell>
          <cell r="AE65">
            <v>1811</v>
          </cell>
          <cell r="AF65">
            <v>1900</v>
          </cell>
          <cell r="AG65">
            <v>95.315789473684205</v>
          </cell>
          <cell r="AH65">
            <v>2020</v>
          </cell>
          <cell r="AI65" t="str">
            <v>Maharashtra State Board of Technical Education</v>
          </cell>
          <cell r="AJ65" t="str">
            <v>Thakur polytechnic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247</v>
          </cell>
          <cell r="AW65">
            <v>25</v>
          </cell>
          <cell r="AX65">
            <v>9.8800000000000008</v>
          </cell>
          <cell r="AY65">
            <v>75</v>
          </cell>
          <cell r="AZ65">
            <v>275</v>
          </cell>
          <cell r="BA65">
            <v>29</v>
          </cell>
          <cell r="BB65">
            <v>9.4827586206896548</v>
          </cell>
          <cell r="BC65">
            <v>87</v>
          </cell>
          <cell r="BD65">
            <v>522</v>
          </cell>
          <cell r="BE65">
            <v>54</v>
          </cell>
          <cell r="BF65">
            <v>9.6666666666666661</v>
          </cell>
          <cell r="BG65">
            <v>224</v>
          </cell>
          <cell r="BH65">
            <v>24</v>
          </cell>
          <cell r="BI65">
            <v>9.3333333333333339</v>
          </cell>
          <cell r="BJ65">
            <v>96.94</v>
          </cell>
          <cell r="BK65">
            <v>255</v>
          </cell>
          <cell r="BL65">
            <v>29</v>
          </cell>
          <cell r="BM65">
            <v>8.7931034482758612</v>
          </cell>
          <cell r="BN65">
            <v>89.98</v>
          </cell>
          <cell r="BO65">
            <v>479</v>
          </cell>
          <cell r="BP65">
            <v>53</v>
          </cell>
          <cell r="BQ65">
            <v>9.0377358490566042</v>
          </cell>
          <cell r="BR65">
            <v>240</v>
          </cell>
          <cell r="BS65">
            <v>24</v>
          </cell>
          <cell r="BT65">
            <v>10</v>
          </cell>
          <cell r="BU65">
            <v>87.23</v>
          </cell>
          <cell r="BV65">
            <v>240</v>
          </cell>
          <cell r="BW65">
            <v>24</v>
          </cell>
          <cell r="BX65">
            <v>10</v>
          </cell>
          <cell r="BY65">
            <v>254</v>
          </cell>
          <cell r="BZ65">
            <v>26</v>
          </cell>
          <cell r="CA65">
            <v>9.7692307692307701</v>
          </cell>
          <cell r="CB65">
            <v>1495</v>
          </cell>
          <cell r="CC65">
            <v>157</v>
          </cell>
          <cell r="CD65">
            <v>9.5222929936305736</v>
          </cell>
          <cell r="CE65">
            <v>87</v>
          </cell>
          <cell r="CF65"/>
          <cell r="CG65"/>
          <cell r="CH65"/>
          <cell r="CI65"/>
          <cell r="CJ65"/>
          <cell r="CK65"/>
          <cell r="CL65"/>
          <cell r="CM65"/>
          <cell r="CN65">
            <v>13</v>
          </cell>
          <cell r="CO65">
            <v>60</v>
          </cell>
          <cell r="CP65">
            <v>45</v>
          </cell>
          <cell r="CQ65">
            <v>50</v>
          </cell>
          <cell r="CR65">
            <v>4</v>
          </cell>
          <cell r="CS65">
            <v>20</v>
          </cell>
          <cell r="CT65">
            <v>17</v>
          </cell>
          <cell r="CU65">
            <v>0</v>
          </cell>
          <cell r="CV65">
            <v>16</v>
          </cell>
          <cell r="CW65">
            <v>0</v>
          </cell>
          <cell r="CX65"/>
          <cell r="CY65"/>
          <cell r="CZ65"/>
          <cell r="DA65">
            <v>0</v>
          </cell>
          <cell r="DB65">
            <v>10</v>
          </cell>
          <cell r="DC65">
            <v>0</v>
          </cell>
          <cell r="DD65">
            <v>1</v>
          </cell>
          <cell r="DE65">
            <v>21</v>
          </cell>
          <cell r="DF65">
            <v>5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2</v>
          </cell>
          <cell r="DM65">
            <v>0</v>
          </cell>
          <cell r="DN65">
            <v>0</v>
          </cell>
          <cell r="DO65" t="str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4</v>
          </cell>
          <cell r="DV65"/>
          <cell r="DW65"/>
          <cell r="DX65"/>
          <cell r="DY65"/>
          <cell r="DZ65"/>
          <cell r="EA65" t="str">
            <v>Higher Studies</v>
          </cell>
          <cell r="EB65" t="str">
            <v>Higher Studies</v>
          </cell>
          <cell r="EC65"/>
          <cell r="ED65" t="str">
            <v>CAT-3</v>
          </cell>
          <cell r="EE65"/>
          <cell r="EF65"/>
          <cell r="EG65"/>
          <cell r="EH65"/>
          <cell r="EI65"/>
          <cell r="EJ65"/>
          <cell r="EK65"/>
          <cell r="EL65"/>
          <cell r="EM65"/>
          <cell r="EN65">
            <v>5</v>
          </cell>
          <cell r="EO65">
            <v>1</v>
          </cell>
          <cell r="EP65">
            <v>5</v>
          </cell>
          <cell r="EQ65">
            <v>11</v>
          </cell>
          <cell r="ER65">
            <v>73.333333333333329</v>
          </cell>
          <cell r="ES65" t="str">
            <v>Yes</v>
          </cell>
          <cell r="ET65" t="str">
            <v>https://drive.google.com/open?id=10hp5oAnz2Utpn0FcLBYyjG6_svvNGCBa</v>
          </cell>
          <cell r="EU65" t="str">
            <v>NA</v>
          </cell>
          <cell r="EV65" t="str">
            <v>Yes</v>
          </cell>
          <cell r="EW65" t="str">
            <v>pay_HyW7tBJSVLOWJ6</v>
          </cell>
          <cell r="EX65"/>
          <cell r="EY65" t="str">
            <v>AB</v>
          </cell>
          <cell r="EZ65" t="str">
            <v>Batch 3</v>
          </cell>
          <cell r="FA65" t="str">
            <v>20-CIVILA60-23</v>
          </cell>
          <cell r="FB65" t="str">
            <v>CIVIL-A</v>
          </cell>
          <cell r="FC65">
            <v>60</v>
          </cell>
        </row>
        <row r="66">
          <cell r="C66" t="str">
            <v>20-CIVILA61-23</v>
          </cell>
          <cell r="D66">
            <v>61</v>
          </cell>
          <cell r="E66" t="str">
            <v>KAMBLE HRITIK JAGANNATH BABYNANDA</v>
          </cell>
          <cell r="F66" t="str">
            <v>20-CIVILA61-23</v>
          </cell>
          <cell r="G66" t="str">
            <v>Male</v>
          </cell>
          <cell r="H66">
            <v>36437</v>
          </cell>
          <cell r="I66">
            <v>8104518319</v>
          </cell>
          <cell r="J66"/>
          <cell r="K66" t="str">
            <v>hjkamble04@gmail.com</v>
          </cell>
          <cell r="L66" t="str">
            <v>1032200642@tcetmumbai.in</v>
          </cell>
          <cell r="M66" t="str">
            <v>126, Garib Nagar, Jay Bhawani Chawl, AS marg, Powai Mumbai 400076</v>
          </cell>
          <cell r="N66" t="str">
            <v>Any other</v>
          </cell>
          <cell r="O66" t="str">
            <v>Below  5 Lacs</v>
          </cell>
          <cell r="P66" t="str">
            <v>Normal</v>
          </cell>
          <cell r="Q66" t="str">
            <v>Open</v>
          </cell>
          <cell r="R66">
            <v>2019</v>
          </cell>
          <cell r="S66" t="str">
            <v>DSE</v>
          </cell>
          <cell r="T66" t="str">
            <v>NA</v>
          </cell>
          <cell r="U66" t="str">
            <v>DSE</v>
          </cell>
          <cell r="V66" t="str">
            <v>NA</v>
          </cell>
          <cell r="W66" t="str">
            <v>NA</v>
          </cell>
          <cell r="X66" t="str">
            <v>CAP-Minority</v>
          </cell>
          <cell r="Y66">
            <v>387</v>
          </cell>
          <cell r="Z66">
            <v>500</v>
          </cell>
          <cell r="AA66">
            <v>77.400000000000006</v>
          </cell>
          <cell r="AB66">
            <v>2015</v>
          </cell>
          <cell r="AC66" t="str">
            <v>MAHARASHTRA STATE BOARD OF SECONDARY AND HIGHER SECONDARY EDUCATION</v>
          </cell>
          <cell r="AD66"/>
          <cell r="AE66">
            <v>1749</v>
          </cell>
          <cell r="AF66">
            <v>1900</v>
          </cell>
          <cell r="AG66">
            <v>92.05</v>
          </cell>
          <cell r="AH66">
            <v>2020</v>
          </cell>
          <cell r="AI66" t="str">
            <v>Maharashtra State Board of Technical Education</v>
          </cell>
          <cell r="AJ66" t="str">
            <v>Agnel Polytechnic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213</v>
          </cell>
          <cell r="AW66">
            <v>25</v>
          </cell>
          <cell r="AX66">
            <v>8.52</v>
          </cell>
          <cell r="AY66">
            <v>75</v>
          </cell>
          <cell r="AZ66">
            <v>259</v>
          </cell>
          <cell r="BA66">
            <v>29</v>
          </cell>
          <cell r="BB66">
            <v>8.931034482758621</v>
          </cell>
          <cell r="BC66">
            <v>88</v>
          </cell>
          <cell r="BD66">
            <v>472</v>
          </cell>
          <cell r="BE66">
            <v>54</v>
          </cell>
          <cell r="BF66">
            <v>8.7407407407407405</v>
          </cell>
          <cell r="BG66">
            <v>194</v>
          </cell>
          <cell r="BH66">
            <v>24</v>
          </cell>
          <cell r="BI66">
            <v>8.0833333333333339</v>
          </cell>
          <cell r="BJ66">
            <v>91.325000000000003</v>
          </cell>
          <cell r="BK66">
            <v>0</v>
          </cell>
          <cell r="BL66">
            <v>29</v>
          </cell>
          <cell r="BM66">
            <v>0</v>
          </cell>
          <cell r="BN66">
            <v>88.441666666666663</v>
          </cell>
          <cell r="BO66">
            <v>194</v>
          </cell>
          <cell r="BP66">
            <v>53</v>
          </cell>
          <cell r="BQ66">
            <v>3.6603773584905661</v>
          </cell>
          <cell r="BR66">
            <v>183</v>
          </cell>
          <cell r="BS66">
            <v>24</v>
          </cell>
          <cell r="BT66">
            <v>7.625</v>
          </cell>
          <cell r="BU66">
            <v>85.691666666666663</v>
          </cell>
          <cell r="BV66">
            <v>183</v>
          </cell>
          <cell r="BW66">
            <v>24</v>
          </cell>
          <cell r="BX66">
            <v>7.625</v>
          </cell>
          <cell r="BY66">
            <v>214</v>
          </cell>
          <cell r="BZ66">
            <v>26</v>
          </cell>
          <cell r="CA66">
            <v>8.2307692307692299</v>
          </cell>
          <cell r="CB66">
            <v>1063</v>
          </cell>
          <cell r="CC66">
            <v>157</v>
          </cell>
          <cell r="CD66">
            <v>6.7707006369426752</v>
          </cell>
          <cell r="CE66">
            <v>85</v>
          </cell>
          <cell r="CF66"/>
          <cell r="CG66"/>
          <cell r="CH66"/>
          <cell r="CI66"/>
          <cell r="CJ66"/>
          <cell r="CK66"/>
          <cell r="CL66"/>
          <cell r="CM66"/>
          <cell r="CN66">
            <v>4</v>
          </cell>
          <cell r="CO66">
            <v>60</v>
          </cell>
          <cell r="CP66">
            <v>5</v>
          </cell>
          <cell r="CQ66">
            <v>50</v>
          </cell>
          <cell r="CR66">
            <v>9</v>
          </cell>
          <cell r="CS66">
            <v>15</v>
          </cell>
          <cell r="CT66">
            <v>38</v>
          </cell>
          <cell r="CU66">
            <v>0</v>
          </cell>
          <cell r="CV66">
            <v>16</v>
          </cell>
          <cell r="CW66">
            <v>0</v>
          </cell>
          <cell r="CX66">
            <v>74</v>
          </cell>
          <cell r="CY66">
            <v>74</v>
          </cell>
          <cell r="CZ66">
            <v>10.99554234769688</v>
          </cell>
          <cell r="DA66">
            <v>1</v>
          </cell>
          <cell r="DB66">
            <v>9</v>
          </cell>
          <cell r="DC66">
            <v>10</v>
          </cell>
          <cell r="DD66">
            <v>0</v>
          </cell>
          <cell r="DE66">
            <v>22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2</v>
          </cell>
          <cell r="DM66">
            <v>0</v>
          </cell>
          <cell r="DN66">
            <v>0</v>
          </cell>
          <cell r="DO66" t="str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4</v>
          </cell>
          <cell r="DU66">
            <v>7</v>
          </cell>
          <cell r="DV66" t="str">
            <v>JMC Project</v>
          </cell>
          <cell r="DW66" t="str">
            <v>KT</v>
          </cell>
          <cell r="DX66"/>
          <cell r="DY66" t="str">
            <v>Placed</v>
          </cell>
          <cell r="DZ66">
            <v>4.5</v>
          </cell>
          <cell r="EA66" t="str">
            <v>Placement</v>
          </cell>
          <cell r="EB66" t="str">
            <v>Placement</v>
          </cell>
          <cell r="EC66"/>
          <cell r="ED66" t="str">
            <v>CAT-3</v>
          </cell>
          <cell r="EE66"/>
          <cell r="EF66"/>
          <cell r="EG66"/>
          <cell r="EH66"/>
          <cell r="EI66"/>
          <cell r="EJ66"/>
          <cell r="EK66"/>
          <cell r="EL66"/>
          <cell r="EM66"/>
          <cell r="EN66">
            <v>3</v>
          </cell>
          <cell r="EO66">
            <v>1</v>
          </cell>
          <cell r="EP66">
            <v>5</v>
          </cell>
          <cell r="EQ66">
            <v>9</v>
          </cell>
          <cell r="ER66">
            <v>60</v>
          </cell>
          <cell r="ES66" t="str">
            <v>Yes</v>
          </cell>
          <cell r="ET66" t="str">
            <v>https://drive.google.com/open?id=1IhkAa4jfA2iMlIZuazhqAeRVUIEBTIov</v>
          </cell>
          <cell r="EU66" t="str">
            <v>Core Companies</v>
          </cell>
          <cell r="EV66" t="str">
            <v>Yes</v>
          </cell>
          <cell r="EW66" t="str">
            <v>Yes</v>
          </cell>
          <cell r="EX66"/>
          <cell r="EY66" t="str">
            <v>AB</v>
          </cell>
          <cell r="EZ66" t="str">
            <v>Batch 4</v>
          </cell>
          <cell r="FA66" t="str">
            <v>20-CIVILA61-23</v>
          </cell>
          <cell r="FB66" t="str">
            <v>CIVIL-A</v>
          </cell>
          <cell r="FC66">
            <v>61</v>
          </cell>
        </row>
        <row r="67">
          <cell r="C67" t="str">
            <v>20-CIVILA62-23</v>
          </cell>
          <cell r="D67">
            <v>62</v>
          </cell>
          <cell r="E67" t="str">
            <v>KASLIWAL SAMAY SACHIN</v>
          </cell>
          <cell r="F67" t="str">
            <v>20-CIVILA62-23</v>
          </cell>
          <cell r="G67" t="str">
            <v>Male</v>
          </cell>
          <cell r="H67">
            <v>37099</v>
          </cell>
          <cell r="I67">
            <v>9834563668</v>
          </cell>
          <cell r="J67"/>
          <cell r="K67" t="str">
            <v>samaykasliwal7@gmail.com</v>
          </cell>
          <cell r="L67" t="str">
            <v>1032200662@tcetmumbai.in</v>
          </cell>
          <cell r="M67" t="str">
            <v>Flat. no. 1 plot no. 7 Mahalaxmi supreme Ramkrishna Nagar Grakheda Aurangabad</v>
          </cell>
          <cell r="N67" t="str">
            <v>Service</v>
          </cell>
          <cell r="O67" t="str">
            <v>5 Lacs to  10Lacs</v>
          </cell>
          <cell r="P67" t="str">
            <v>Normal</v>
          </cell>
          <cell r="Q67" t="str">
            <v>Open</v>
          </cell>
          <cell r="R67">
            <v>2019</v>
          </cell>
          <cell r="S67" t="str">
            <v>DSE</v>
          </cell>
          <cell r="T67" t="str">
            <v>NA</v>
          </cell>
          <cell r="U67" t="str">
            <v>DSE</v>
          </cell>
          <cell r="V67" t="str">
            <v>NA</v>
          </cell>
          <cell r="W67" t="str">
            <v>NA</v>
          </cell>
          <cell r="X67" t="str">
            <v>CAP-Minority</v>
          </cell>
          <cell r="Y67">
            <v>371</v>
          </cell>
          <cell r="Z67">
            <v>500</v>
          </cell>
          <cell r="AA67">
            <v>74.2</v>
          </cell>
          <cell r="AB67">
            <v>2017</v>
          </cell>
          <cell r="AC67" t="str">
            <v>CENTRAL BOARD OF SECONDARY EDUCATION</v>
          </cell>
          <cell r="AD67" t="str">
            <v>Stepping Stones High School</v>
          </cell>
          <cell r="AE67">
            <v>1710</v>
          </cell>
          <cell r="AF67">
            <v>1900</v>
          </cell>
          <cell r="AG67">
            <v>90</v>
          </cell>
          <cell r="AH67">
            <v>2020</v>
          </cell>
          <cell r="AI67" t="str">
            <v>Maharashtra State Board of Technical Education</v>
          </cell>
          <cell r="AJ67" t="str">
            <v>MGM's Polytechnic A'Bad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227</v>
          </cell>
          <cell r="AW67">
            <v>25</v>
          </cell>
          <cell r="AX67">
            <v>9.08</v>
          </cell>
          <cell r="AY67">
            <v>94.88</v>
          </cell>
          <cell r="AZ67">
            <v>255</v>
          </cell>
          <cell r="BA67">
            <v>29</v>
          </cell>
          <cell r="BB67">
            <v>8.7931034482758612</v>
          </cell>
          <cell r="BC67">
            <v>89</v>
          </cell>
          <cell r="BD67">
            <v>482</v>
          </cell>
          <cell r="BE67">
            <v>54</v>
          </cell>
          <cell r="BF67">
            <v>8.9259259259259256</v>
          </cell>
          <cell r="BG67">
            <v>199</v>
          </cell>
          <cell r="BH67">
            <v>24</v>
          </cell>
          <cell r="BI67">
            <v>8.2916666666666661</v>
          </cell>
          <cell r="BJ67">
            <v>97.35</v>
          </cell>
          <cell r="BK67">
            <v>248</v>
          </cell>
          <cell r="BL67">
            <v>29</v>
          </cell>
          <cell r="BM67">
            <v>8.5517241379310338</v>
          </cell>
          <cell r="BN67">
            <v>97.076666666666668</v>
          </cell>
          <cell r="BO67">
            <v>447</v>
          </cell>
          <cell r="BP67">
            <v>53</v>
          </cell>
          <cell r="BQ67">
            <v>8.433962264150944</v>
          </cell>
          <cell r="BR67">
            <v>181</v>
          </cell>
          <cell r="BS67">
            <v>24</v>
          </cell>
          <cell r="BT67">
            <v>7.541666666666667</v>
          </cell>
          <cell r="BU67">
            <v>94.576666666666668</v>
          </cell>
          <cell r="BV67">
            <v>181</v>
          </cell>
          <cell r="BW67">
            <v>24</v>
          </cell>
          <cell r="BX67">
            <v>7.541666666666667</v>
          </cell>
          <cell r="BY67">
            <v>244</v>
          </cell>
          <cell r="BZ67">
            <v>26</v>
          </cell>
          <cell r="CA67">
            <v>9.384615384615385</v>
          </cell>
          <cell r="CB67">
            <v>1354</v>
          </cell>
          <cell r="CC67">
            <v>157</v>
          </cell>
          <cell r="CD67">
            <v>8.6242038216560513</v>
          </cell>
          <cell r="CE67">
            <v>94</v>
          </cell>
          <cell r="CF67"/>
          <cell r="CG67"/>
          <cell r="CH67"/>
          <cell r="CI67"/>
          <cell r="CJ67"/>
          <cell r="CK67"/>
          <cell r="CL67"/>
          <cell r="CM67"/>
          <cell r="CN67"/>
          <cell r="CO67"/>
          <cell r="CP67"/>
          <cell r="CQ67"/>
          <cell r="CR67"/>
          <cell r="CS67"/>
          <cell r="CT67"/>
          <cell r="CU67"/>
          <cell r="CV67"/>
          <cell r="CW67"/>
          <cell r="CX67"/>
          <cell r="CY67"/>
          <cell r="CZ67"/>
          <cell r="DA67"/>
          <cell r="DB67"/>
          <cell r="DC67"/>
          <cell r="DD67"/>
          <cell r="DE67"/>
          <cell r="DF67"/>
          <cell r="DG67"/>
          <cell r="DH67"/>
          <cell r="DI67"/>
          <cell r="DJ67">
            <v>0</v>
          </cell>
          <cell r="DK67">
            <v>0</v>
          </cell>
          <cell r="DL67">
            <v>2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/>
          <cell r="DW67"/>
          <cell r="DX67"/>
          <cell r="DY67"/>
          <cell r="DZ67">
            <v>4.5</v>
          </cell>
          <cell r="EA67" t="str">
            <v>Higher Studies</v>
          </cell>
          <cell r="EB67" t="str">
            <v>Higher Studies</v>
          </cell>
          <cell r="EC67"/>
          <cell r="ED67" t="str">
            <v>CAT-3</v>
          </cell>
          <cell r="EE67"/>
          <cell r="EF67"/>
          <cell r="EG67"/>
          <cell r="EH67"/>
          <cell r="EI67"/>
          <cell r="EJ67"/>
          <cell r="EK67"/>
          <cell r="EL67"/>
          <cell r="EM67"/>
          <cell r="EN67">
            <v>5</v>
          </cell>
          <cell r="EO67">
            <v>0</v>
          </cell>
          <cell r="EP67">
            <v>5</v>
          </cell>
          <cell r="EQ67">
            <v>10</v>
          </cell>
          <cell r="ER67">
            <v>66.666666666666657</v>
          </cell>
          <cell r="ES67" t="str">
            <v>Yes</v>
          </cell>
          <cell r="ET67" t="str">
            <v>https://drive.google.com/open?id=1u15SivgqN0-HR7AvkgNgQ2-RjYmhxagw</v>
          </cell>
          <cell r="EU67" t="str">
            <v>NA</v>
          </cell>
          <cell r="EV67" t="str">
            <v>No</v>
          </cell>
          <cell r="EW67"/>
          <cell r="EX67"/>
          <cell r="EY67" t="str">
            <v>Present</v>
          </cell>
          <cell r="EZ67"/>
          <cell r="FA67" t="str">
            <v>20-CIVILA62-23</v>
          </cell>
          <cell r="FB67" t="str">
            <v>CIVIL-A</v>
          </cell>
          <cell r="FC67">
            <v>62</v>
          </cell>
        </row>
        <row r="68">
          <cell r="C68" t="str">
            <v>20-CIVILA63-23</v>
          </cell>
          <cell r="D68">
            <v>63</v>
          </cell>
          <cell r="E68" t="str">
            <v>LIMMAVAT MUKESH INDREKUMAR</v>
          </cell>
          <cell r="F68" t="str">
            <v>20-CIVILA63-23</v>
          </cell>
          <cell r="G68" t="str">
            <v>Male</v>
          </cell>
          <cell r="H68">
            <v>36275</v>
          </cell>
          <cell r="I68">
            <v>8828487301</v>
          </cell>
          <cell r="J68"/>
          <cell r="K68" t="str">
            <v>mukesh.limmavat@gmail.com</v>
          </cell>
          <cell r="L68" t="str">
            <v>1032200661@tcetmumbai.in</v>
          </cell>
          <cell r="M68" t="str">
            <v>A/301, devniketan , sant Mirabai road, ghartan pada no.2 Dahisar east</v>
          </cell>
          <cell r="N68" t="str">
            <v>Self-employed</v>
          </cell>
          <cell r="O68" t="str">
            <v>5 Lacs to  10Lacs</v>
          </cell>
          <cell r="P68" t="str">
            <v>Normal</v>
          </cell>
          <cell r="Q68" t="str">
            <v>Open</v>
          </cell>
          <cell r="R68">
            <v>2019</v>
          </cell>
          <cell r="S68" t="str">
            <v>DSE</v>
          </cell>
          <cell r="T68" t="str">
            <v>NA</v>
          </cell>
          <cell r="U68" t="str">
            <v>DSE</v>
          </cell>
          <cell r="V68" t="str">
            <v>NA</v>
          </cell>
          <cell r="W68" t="str">
            <v>NA</v>
          </cell>
          <cell r="X68" t="str">
            <v>CAP-Minority</v>
          </cell>
          <cell r="Y68">
            <v>338</v>
          </cell>
          <cell r="Z68">
            <v>500</v>
          </cell>
          <cell r="AA68">
            <v>67.600000000000009</v>
          </cell>
          <cell r="AB68">
            <v>2016</v>
          </cell>
          <cell r="AC68" t="str">
            <v>MAHARASHTRA STATE BOARD OF SECONDARY AND HIGHER SECONDARY EDUCATION</v>
          </cell>
          <cell r="AD68" t="str">
            <v>SVPV Dahisar east</v>
          </cell>
          <cell r="AE68">
            <v>1712</v>
          </cell>
          <cell r="AF68">
            <v>1900</v>
          </cell>
          <cell r="AG68">
            <v>90.10526315789474</v>
          </cell>
          <cell r="AH68">
            <v>2020</v>
          </cell>
          <cell r="AI68" t="str">
            <v>Maharashtra State Board of Technical Education</v>
          </cell>
          <cell r="AJ68" t="str">
            <v>Thakur polytechnic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215</v>
          </cell>
          <cell r="AW68">
            <v>25</v>
          </cell>
          <cell r="AX68">
            <v>8.6</v>
          </cell>
          <cell r="AY68">
            <v>84.65</v>
          </cell>
          <cell r="AZ68">
            <v>266</v>
          </cell>
          <cell r="BA68">
            <v>29</v>
          </cell>
          <cell r="BB68">
            <v>9.1724137931034484</v>
          </cell>
          <cell r="BC68">
            <v>90</v>
          </cell>
          <cell r="BD68">
            <v>481</v>
          </cell>
          <cell r="BE68">
            <v>54</v>
          </cell>
          <cell r="BF68">
            <v>8.9074074074074066</v>
          </cell>
          <cell r="BG68">
            <v>209</v>
          </cell>
          <cell r="BH68">
            <v>24</v>
          </cell>
          <cell r="BI68">
            <v>8.7083333333333339</v>
          </cell>
          <cell r="BJ68">
            <v>92.525000000000006</v>
          </cell>
          <cell r="BK68">
            <v>263</v>
          </cell>
          <cell r="BL68">
            <v>29</v>
          </cell>
          <cell r="BM68">
            <v>9.068965517241379</v>
          </cell>
          <cell r="BN68">
            <v>91.725000000000009</v>
          </cell>
          <cell r="BO68">
            <v>472</v>
          </cell>
          <cell r="BP68">
            <v>53</v>
          </cell>
          <cell r="BQ68">
            <v>8.9056603773584904</v>
          </cell>
          <cell r="BR68">
            <v>221</v>
          </cell>
          <cell r="BS68">
            <v>24</v>
          </cell>
          <cell r="BT68">
            <v>9.2083333333333339</v>
          </cell>
          <cell r="BU68">
            <v>89.725000000000009</v>
          </cell>
          <cell r="BV68">
            <v>221</v>
          </cell>
          <cell r="BW68">
            <v>24</v>
          </cell>
          <cell r="BX68">
            <v>9.2083333333333339</v>
          </cell>
          <cell r="BY68">
            <v>256</v>
          </cell>
          <cell r="BZ68">
            <v>26</v>
          </cell>
          <cell r="CA68">
            <v>9.8461538461538467</v>
          </cell>
          <cell r="CB68">
            <v>1430</v>
          </cell>
          <cell r="CC68">
            <v>157</v>
          </cell>
          <cell r="CD68">
            <v>9.1082802547770694</v>
          </cell>
          <cell r="CE68">
            <v>90</v>
          </cell>
          <cell r="CF68"/>
          <cell r="CG68"/>
          <cell r="CH68"/>
          <cell r="CI68"/>
          <cell r="CJ68"/>
          <cell r="CK68"/>
          <cell r="CL68"/>
          <cell r="CM68"/>
          <cell r="CN68"/>
          <cell r="CO68"/>
          <cell r="CP68"/>
          <cell r="CQ68"/>
          <cell r="CR68"/>
          <cell r="CS68"/>
          <cell r="CT68"/>
          <cell r="CU68"/>
          <cell r="CV68"/>
          <cell r="CW68"/>
          <cell r="CX68"/>
          <cell r="CY68"/>
          <cell r="CZ68"/>
          <cell r="DA68"/>
          <cell r="DB68"/>
          <cell r="DC68"/>
          <cell r="DD68"/>
          <cell r="DE68"/>
          <cell r="DF68"/>
          <cell r="DG68"/>
          <cell r="DH68"/>
          <cell r="DI68"/>
          <cell r="DJ68">
            <v>0</v>
          </cell>
          <cell r="DK68">
            <v>0</v>
          </cell>
          <cell r="DL68">
            <v>2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/>
          <cell r="DW68"/>
          <cell r="DX68"/>
          <cell r="DY68"/>
          <cell r="DZ68"/>
          <cell r="EA68" t="str">
            <v>Higher Studies</v>
          </cell>
          <cell r="EB68" t="str">
            <v>Higher Studies</v>
          </cell>
          <cell r="EC68"/>
          <cell r="ED68" t="str">
            <v>CAT-3</v>
          </cell>
          <cell r="EE68"/>
          <cell r="EF68"/>
          <cell r="EG68"/>
          <cell r="EH68"/>
          <cell r="EI68"/>
          <cell r="EJ68"/>
          <cell r="EK68"/>
          <cell r="EL68"/>
          <cell r="EM68"/>
          <cell r="EN68">
            <v>5</v>
          </cell>
          <cell r="EO68">
            <v>0</v>
          </cell>
          <cell r="EP68">
            <v>5</v>
          </cell>
          <cell r="EQ68">
            <v>10</v>
          </cell>
          <cell r="ER68">
            <v>66.666666666666657</v>
          </cell>
          <cell r="ES68" t="str">
            <v>Yes</v>
          </cell>
          <cell r="ET68" t="str">
            <v>https://drive.google.com/open?id=1r67nPy0tm-kBk8H9crnAmjsVicrqXM3X</v>
          </cell>
          <cell r="EU68" t="str">
            <v>NA</v>
          </cell>
          <cell r="EV68" t="str">
            <v>No</v>
          </cell>
          <cell r="EW68"/>
          <cell r="EX68"/>
          <cell r="EY68" t="str">
            <v>AB</v>
          </cell>
          <cell r="EZ68"/>
          <cell r="FA68" t="str">
            <v>20-CIVILA63-23</v>
          </cell>
          <cell r="FB68" t="str">
            <v>CIVIL-A</v>
          </cell>
          <cell r="FC68">
            <v>63</v>
          </cell>
        </row>
        <row r="69">
          <cell r="C69" t="str">
            <v>20-CIVILA64-23</v>
          </cell>
          <cell r="D69">
            <v>64</v>
          </cell>
          <cell r="E69" t="str">
            <v>MADHANI DHRUV VINOD VINITA</v>
          </cell>
          <cell r="F69" t="str">
            <v>20-CIVILA64-23</v>
          </cell>
          <cell r="G69" t="str">
            <v>Male</v>
          </cell>
          <cell r="H69">
            <v>36885</v>
          </cell>
          <cell r="I69">
            <v>9819892826</v>
          </cell>
          <cell r="J69"/>
          <cell r="K69" t="str">
            <v>dhruvmadhani25@gmail.com</v>
          </cell>
          <cell r="L69" t="str">
            <v>1032200675@tcetmumbai.in</v>
          </cell>
          <cell r="M69" t="str">
            <v xml:space="preserve">C/504 Satra park kastur park shimpoli road opposite reliance mall borivali west </v>
          </cell>
          <cell r="N69" t="str">
            <v>Family Business</v>
          </cell>
          <cell r="O69" t="str">
            <v>5 Lacs to  10Lacs</v>
          </cell>
          <cell r="P69" t="str">
            <v>Normal</v>
          </cell>
          <cell r="Q69" t="str">
            <v>Open</v>
          </cell>
          <cell r="R69">
            <v>2019</v>
          </cell>
          <cell r="S69" t="str">
            <v>DSE</v>
          </cell>
          <cell r="T69" t="str">
            <v>NA</v>
          </cell>
          <cell r="U69" t="str">
            <v>DSE</v>
          </cell>
          <cell r="V69" t="str">
            <v>NA</v>
          </cell>
          <cell r="W69" t="str">
            <v>NA</v>
          </cell>
          <cell r="X69" t="str">
            <v>CAP-Minority</v>
          </cell>
          <cell r="Y69">
            <v>441</v>
          </cell>
          <cell r="Z69">
            <v>500</v>
          </cell>
          <cell r="AA69">
            <v>88.2</v>
          </cell>
          <cell r="AB69">
            <v>2017</v>
          </cell>
          <cell r="AC69" t="str">
            <v>CENTRAL BOARD OF SECONDARY EDUCATION</v>
          </cell>
          <cell r="AD69" t="str">
            <v>M.KV.V International Vidyalaya</v>
          </cell>
          <cell r="AE69">
            <v>1232</v>
          </cell>
          <cell r="AF69">
            <v>1500</v>
          </cell>
          <cell r="AG69">
            <v>82.13333333333334</v>
          </cell>
          <cell r="AH69">
            <v>2020</v>
          </cell>
          <cell r="AI69" t="str">
            <v>Autonomous</v>
          </cell>
          <cell r="AJ69" t="str">
            <v xml:space="preserve">Shri Bhagubhai Mafatlal Polytechnic 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242</v>
          </cell>
          <cell r="AW69">
            <v>25</v>
          </cell>
          <cell r="AX69">
            <v>9.68</v>
          </cell>
          <cell r="AY69">
            <v>97.7</v>
          </cell>
          <cell r="AZ69">
            <v>275</v>
          </cell>
          <cell r="BA69">
            <v>29</v>
          </cell>
          <cell r="BB69">
            <v>9.4827586206896548</v>
          </cell>
          <cell r="BC69">
            <v>89</v>
          </cell>
          <cell r="BD69">
            <v>517</v>
          </cell>
          <cell r="BE69">
            <v>54</v>
          </cell>
          <cell r="BF69">
            <v>9.5740740740740744</v>
          </cell>
          <cell r="BG69">
            <v>214</v>
          </cell>
          <cell r="BH69">
            <v>24</v>
          </cell>
          <cell r="BI69">
            <v>8.9166666666666661</v>
          </cell>
          <cell r="BJ69">
            <v>89.13</v>
          </cell>
          <cell r="BK69">
            <v>254</v>
          </cell>
          <cell r="BL69">
            <v>29</v>
          </cell>
          <cell r="BM69">
            <v>8.7586206896551726</v>
          </cell>
          <cell r="BN69">
            <v>94.61</v>
          </cell>
          <cell r="BO69">
            <v>468</v>
          </cell>
          <cell r="BP69">
            <v>53</v>
          </cell>
          <cell r="BQ69">
            <v>8.8301886792452837</v>
          </cell>
          <cell r="BR69">
            <v>207</v>
          </cell>
          <cell r="BS69">
            <v>24</v>
          </cell>
          <cell r="BT69">
            <v>8.625</v>
          </cell>
          <cell r="BU69">
            <v>92.61</v>
          </cell>
          <cell r="BV69">
            <v>207</v>
          </cell>
          <cell r="BW69">
            <v>24</v>
          </cell>
          <cell r="BX69">
            <v>8.625</v>
          </cell>
          <cell r="BY69">
            <v>249</v>
          </cell>
          <cell r="BZ69">
            <v>26</v>
          </cell>
          <cell r="CA69">
            <v>9.5769230769230766</v>
          </cell>
          <cell r="CB69">
            <v>1441</v>
          </cell>
          <cell r="CC69">
            <v>157</v>
          </cell>
          <cell r="CD69">
            <v>9.1783439490445868</v>
          </cell>
          <cell r="CE69">
            <v>92</v>
          </cell>
          <cell r="CF69"/>
          <cell r="CG69"/>
          <cell r="CH69"/>
          <cell r="CI69"/>
          <cell r="CJ69"/>
          <cell r="CK69"/>
          <cell r="CL69"/>
          <cell r="CM69"/>
          <cell r="CN69">
            <v>13</v>
          </cell>
          <cell r="CO69">
            <v>60</v>
          </cell>
          <cell r="CP69">
            <v>38</v>
          </cell>
          <cell r="CQ69">
            <v>50</v>
          </cell>
          <cell r="CR69">
            <v>16</v>
          </cell>
          <cell r="CS69">
            <v>8</v>
          </cell>
          <cell r="CT69">
            <v>67</v>
          </cell>
          <cell r="CU69">
            <v>0</v>
          </cell>
          <cell r="CV69">
            <v>16</v>
          </cell>
          <cell r="CW69">
            <v>0</v>
          </cell>
          <cell r="CX69"/>
          <cell r="CY69"/>
          <cell r="CZ69"/>
          <cell r="DA69">
            <v>0</v>
          </cell>
          <cell r="DB69">
            <v>10</v>
          </cell>
          <cell r="DC69">
            <v>0</v>
          </cell>
          <cell r="DD69">
            <v>2</v>
          </cell>
          <cell r="DE69">
            <v>20</v>
          </cell>
          <cell r="DF69">
            <v>10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2</v>
          </cell>
          <cell r="DM69">
            <v>0</v>
          </cell>
          <cell r="DN69">
            <v>0</v>
          </cell>
          <cell r="DO69" t="str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11</v>
          </cell>
          <cell r="DV69"/>
          <cell r="DW69"/>
          <cell r="DX69"/>
          <cell r="DY69"/>
          <cell r="DZ69"/>
          <cell r="EA69" t="str">
            <v>Higher Studies</v>
          </cell>
          <cell r="EB69" t="str">
            <v>Higher Studies</v>
          </cell>
          <cell r="EC69"/>
          <cell r="ED69" t="str">
            <v>CAT-3</v>
          </cell>
          <cell r="EE69"/>
          <cell r="EF69"/>
          <cell r="EG69"/>
          <cell r="EH69"/>
          <cell r="EI69"/>
          <cell r="EJ69"/>
          <cell r="EK69"/>
          <cell r="EL69"/>
          <cell r="EM69"/>
          <cell r="EN69">
            <v>5</v>
          </cell>
          <cell r="EO69">
            <v>1</v>
          </cell>
          <cell r="EP69">
            <v>5</v>
          </cell>
          <cell r="EQ69">
            <v>11</v>
          </cell>
          <cell r="ER69">
            <v>73.333333333333329</v>
          </cell>
          <cell r="ES69" t="str">
            <v>Yes</v>
          </cell>
          <cell r="ET69" t="str">
            <v>https://drive.google.com/open?id=11DWggeYSh_xqeatHFEf-RU9ILtaP5FPB</v>
          </cell>
          <cell r="EU69" t="str">
            <v>NA</v>
          </cell>
          <cell r="EV69" t="str">
            <v>Yes</v>
          </cell>
          <cell r="EW69" t="str">
            <v>HyW191yZHHjGSS</v>
          </cell>
          <cell r="EX69"/>
          <cell r="EY69" t="str">
            <v>Present</v>
          </cell>
          <cell r="EZ69" t="str">
            <v>Batch 3</v>
          </cell>
          <cell r="FA69" t="str">
            <v>20-CIVILA64-23</v>
          </cell>
          <cell r="FB69" t="str">
            <v>CIVIL-A</v>
          </cell>
          <cell r="FC69">
            <v>64</v>
          </cell>
        </row>
        <row r="70">
          <cell r="C70" t="str">
            <v>20-CIVILA65-23</v>
          </cell>
          <cell r="D70">
            <v>65</v>
          </cell>
          <cell r="E70" t="str">
            <v>MAURYA AAKASH SHAILESH</v>
          </cell>
          <cell r="F70" t="str">
            <v>20-CIVILA65-23</v>
          </cell>
          <cell r="G70" t="str">
            <v>Male</v>
          </cell>
          <cell r="H70">
            <v>37214</v>
          </cell>
          <cell r="I70">
            <v>8356935822</v>
          </cell>
          <cell r="J70"/>
          <cell r="K70" t="str">
            <v>maurya.aakash35@gmail.com</v>
          </cell>
          <cell r="L70" t="str">
            <v>1032200669@tcetmumbai.in</v>
          </cell>
          <cell r="M70" t="str">
            <v>Ramjag Pal Chawl, ketkipada, Dahisar East, Mumbai</v>
          </cell>
          <cell r="N70" t="str">
            <v>Service</v>
          </cell>
          <cell r="O70" t="str">
            <v>Below  5 Lacs</v>
          </cell>
          <cell r="P70" t="str">
            <v>Normal</v>
          </cell>
          <cell r="Q70" t="str">
            <v>Open</v>
          </cell>
          <cell r="R70">
            <v>2019</v>
          </cell>
          <cell r="S70" t="str">
            <v>DSE</v>
          </cell>
          <cell r="T70" t="str">
            <v>NA</v>
          </cell>
          <cell r="U70" t="str">
            <v>DSE</v>
          </cell>
          <cell r="V70" t="str">
            <v>NA</v>
          </cell>
          <cell r="W70" t="str">
            <v>NA</v>
          </cell>
          <cell r="X70" t="str">
            <v>CAP-Minority</v>
          </cell>
          <cell r="Y70">
            <v>406</v>
          </cell>
          <cell r="Z70">
            <v>500</v>
          </cell>
          <cell r="AA70">
            <v>81.02</v>
          </cell>
          <cell r="AB70">
            <v>2017</v>
          </cell>
          <cell r="AC70" t="str">
            <v>MAHARASHTRA STATE BOARD OF SECONDARY AND HIGHER SECONDARY EDUCATION</v>
          </cell>
          <cell r="AD70" t="str">
            <v>Swami Vivekanand Education Centre Dahisar East</v>
          </cell>
          <cell r="AE70">
            <v>1654</v>
          </cell>
          <cell r="AF70">
            <v>1900</v>
          </cell>
          <cell r="AG70">
            <v>87.05</v>
          </cell>
          <cell r="AH70">
            <v>2020</v>
          </cell>
          <cell r="AI70" t="str">
            <v>Maharashtra State Board of Technical Education</v>
          </cell>
          <cell r="AJ70" t="str">
            <v>Thakur Polytechnic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218</v>
          </cell>
          <cell r="AW70">
            <v>25</v>
          </cell>
          <cell r="AX70">
            <v>8.7200000000000006</v>
          </cell>
          <cell r="AY70">
            <v>86.05</v>
          </cell>
          <cell r="AZ70">
            <v>265</v>
          </cell>
          <cell r="BA70">
            <v>29</v>
          </cell>
          <cell r="BB70">
            <v>9.137931034482758</v>
          </cell>
          <cell r="BC70">
            <v>88</v>
          </cell>
          <cell r="BD70">
            <v>483</v>
          </cell>
          <cell r="BE70">
            <v>54</v>
          </cell>
          <cell r="BF70">
            <v>8.9444444444444446</v>
          </cell>
          <cell r="BG70">
            <v>203</v>
          </cell>
          <cell r="BH70">
            <v>24</v>
          </cell>
          <cell r="BI70">
            <v>8.4583333333333339</v>
          </cell>
          <cell r="BJ70">
            <v>89.59</v>
          </cell>
          <cell r="BK70">
            <v>226</v>
          </cell>
          <cell r="BL70">
            <v>29</v>
          </cell>
          <cell r="BM70">
            <v>7.7931034482758621</v>
          </cell>
          <cell r="BN70">
            <v>91.546666666666667</v>
          </cell>
          <cell r="BO70">
            <v>429</v>
          </cell>
          <cell r="BP70">
            <v>53</v>
          </cell>
          <cell r="BQ70">
            <v>8.0943396226415096</v>
          </cell>
          <cell r="BR70">
            <v>215</v>
          </cell>
          <cell r="BS70">
            <v>24</v>
          </cell>
          <cell r="BT70">
            <v>8.9583333333333339</v>
          </cell>
          <cell r="BU70">
            <v>88.796666666666667</v>
          </cell>
          <cell r="BV70">
            <v>215</v>
          </cell>
          <cell r="BW70">
            <v>24</v>
          </cell>
          <cell r="BX70">
            <v>8.9583333333333339</v>
          </cell>
          <cell r="BY70">
            <v>255</v>
          </cell>
          <cell r="BZ70">
            <v>26</v>
          </cell>
          <cell r="CA70">
            <v>9.8076923076923084</v>
          </cell>
          <cell r="CB70">
            <v>1382</v>
          </cell>
          <cell r="CC70">
            <v>157</v>
          </cell>
          <cell r="CD70">
            <v>8.8025477707006363</v>
          </cell>
          <cell r="CE70">
            <v>88</v>
          </cell>
          <cell r="CF70"/>
          <cell r="CG70"/>
          <cell r="CH70"/>
          <cell r="CI70"/>
          <cell r="CJ70"/>
          <cell r="CK70"/>
          <cell r="CL70"/>
          <cell r="CM70"/>
          <cell r="CN70"/>
          <cell r="CO70"/>
          <cell r="CP70"/>
          <cell r="CQ70"/>
          <cell r="CR70"/>
          <cell r="CS70"/>
          <cell r="CT70"/>
          <cell r="CU70"/>
          <cell r="CV70"/>
          <cell r="CW70"/>
          <cell r="CX70"/>
          <cell r="CY70"/>
          <cell r="CZ70"/>
          <cell r="DA70"/>
          <cell r="DB70"/>
          <cell r="DC70"/>
          <cell r="DD70"/>
          <cell r="DE70"/>
          <cell r="DF70"/>
          <cell r="DG70"/>
          <cell r="DH70"/>
          <cell r="DI70"/>
          <cell r="DJ70">
            <v>0</v>
          </cell>
          <cell r="DK70">
            <v>0</v>
          </cell>
          <cell r="DL70">
            <v>2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/>
          <cell r="DW70"/>
          <cell r="DX70" t="str">
            <v>Absent for Unplaced Meeting</v>
          </cell>
          <cell r="DY70"/>
          <cell r="DZ70"/>
          <cell r="EA70" t="str">
            <v>Placement</v>
          </cell>
          <cell r="EB70" t="str">
            <v>Higher Studies</v>
          </cell>
          <cell r="EC70"/>
          <cell r="ED70" t="str">
            <v>CAT-3</v>
          </cell>
          <cell r="EE70"/>
          <cell r="EF70"/>
          <cell r="EG70"/>
          <cell r="EH70"/>
          <cell r="EI70"/>
          <cell r="EJ70"/>
          <cell r="EK70"/>
          <cell r="EL70"/>
          <cell r="EM70"/>
          <cell r="EN70">
            <v>5</v>
          </cell>
          <cell r="EO70">
            <v>0</v>
          </cell>
          <cell r="EP70">
            <v>5</v>
          </cell>
          <cell r="EQ70">
            <v>10</v>
          </cell>
          <cell r="ER70">
            <v>66.666666666666657</v>
          </cell>
          <cell r="ES70" t="str">
            <v>Yes</v>
          </cell>
          <cell r="ET70" t="str">
            <v>https://drive.google.com/open?id=1Qo0Qq5HeXa2SPA9regtRbZQIlq78XCGd</v>
          </cell>
          <cell r="EU70" t="str">
            <v>Core Companies</v>
          </cell>
          <cell r="EV70" t="str">
            <v>No</v>
          </cell>
          <cell r="EW70"/>
          <cell r="EX70"/>
          <cell r="EY70" t="str">
            <v>AB</v>
          </cell>
          <cell r="EZ70"/>
          <cell r="FA70" t="str">
            <v>20-CIVILA65-23</v>
          </cell>
          <cell r="FB70" t="str">
            <v>CIVIL-A</v>
          </cell>
          <cell r="FC70">
            <v>65</v>
          </cell>
        </row>
        <row r="71">
          <cell r="C71" t="str">
            <v>20-CIVILA66-23</v>
          </cell>
          <cell r="D71">
            <v>66</v>
          </cell>
          <cell r="E71" t="str">
            <v>MEHTA AKSHAT PRAFUL MAYA</v>
          </cell>
          <cell r="F71" t="str">
            <v>20-CIVILA66-23</v>
          </cell>
          <cell r="G71" t="str">
            <v>Male</v>
          </cell>
          <cell r="H71">
            <v>36950</v>
          </cell>
          <cell r="I71">
            <v>7506643890</v>
          </cell>
          <cell r="J71"/>
          <cell r="K71" t="str">
            <v>akshatmehta75066@gmail.com</v>
          </cell>
          <cell r="L71" t="str">
            <v>1032200666@tcetmumbai.in</v>
          </cell>
          <cell r="M71" t="str">
            <v>B1404, Rajsun Floower, Borivali (W), Mumbai-400092</v>
          </cell>
          <cell r="N71" t="str">
            <v>Service</v>
          </cell>
          <cell r="O71" t="str">
            <v>5 Lacs to  10Lacs</v>
          </cell>
          <cell r="P71" t="str">
            <v>Normal</v>
          </cell>
          <cell r="Q71" t="str">
            <v>Open</v>
          </cell>
          <cell r="R71">
            <v>2020</v>
          </cell>
          <cell r="S71" t="str">
            <v>DSE</v>
          </cell>
          <cell r="T71" t="str">
            <v>NA</v>
          </cell>
          <cell r="U71" t="str">
            <v>DSE</v>
          </cell>
          <cell r="V71" t="str">
            <v>NA</v>
          </cell>
          <cell r="W71" t="str">
            <v>NA</v>
          </cell>
          <cell r="X71" t="str">
            <v>CAP-Minority</v>
          </cell>
          <cell r="Y71">
            <v>419</v>
          </cell>
          <cell r="Z71">
            <v>500</v>
          </cell>
          <cell r="AA71">
            <v>83.8</v>
          </cell>
          <cell r="AB71">
            <v>2017</v>
          </cell>
          <cell r="AC71" t="str">
            <v>MAHARASHTRA STATE BOARD OF SECONDARY AND HIGHER SECONDARY EDUCATION</v>
          </cell>
          <cell r="AD71" t="str">
            <v>Swami Vivekanand International School, Kandivali (W)</v>
          </cell>
          <cell r="AE71">
            <v>1684</v>
          </cell>
          <cell r="AF71">
            <v>1900</v>
          </cell>
          <cell r="AG71">
            <v>88.631578947368411</v>
          </cell>
          <cell r="AH71">
            <v>2020</v>
          </cell>
          <cell r="AI71" t="str">
            <v>Maharashtra State Board of Technical Education</v>
          </cell>
          <cell r="AJ71" t="str">
            <v>Thakur Polytechnic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220</v>
          </cell>
          <cell r="AW71">
            <v>25</v>
          </cell>
          <cell r="AX71">
            <v>8.8000000000000007</v>
          </cell>
          <cell r="AY71">
            <v>79.260000000000005</v>
          </cell>
          <cell r="AZ71">
            <v>265</v>
          </cell>
          <cell r="BA71">
            <v>29</v>
          </cell>
          <cell r="BB71">
            <v>9.137931034482758</v>
          </cell>
          <cell r="BC71">
            <v>89</v>
          </cell>
          <cell r="BD71">
            <v>485</v>
          </cell>
          <cell r="BE71">
            <v>54</v>
          </cell>
          <cell r="BF71">
            <v>8.981481481481481</v>
          </cell>
          <cell r="BG71">
            <v>208</v>
          </cell>
          <cell r="BH71">
            <v>24</v>
          </cell>
          <cell r="BI71">
            <v>8.6666666666666661</v>
          </cell>
          <cell r="BJ71">
            <v>96.965000000000003</v>
          </cell>
          <cell r="BK71">
            <v>227</v>
          </cell>
          <cell r="BL71">
            <v>29</v>
          </cell>
          <cell r="BM71">
            <v>7.8275862068965516</v>
          </cell>
          <cell r="BN71">
            <v>91.741666666666674</v>
          </cell>
          <cell r="BO71">
            <v>435</v>
          </cell>
          <cell r="BP71">
            <v>53</v>
          </cell>
          <cell r="BQ71">
            <v>8.2075471698113205</v>
          </cell>
          <cell r="BR71">
            <v>189</v>
          </cell>
          <cell r="BS71">
            <v>24</v>
          </cell>
          <cell r="BT71">
            <v>7.875</v>
          </cell>
          <cell r="BU71">
            <v>89.241666666666674</v>
          </cell>
          <cell r="BV71">
            <v>189</v>
          </cell>
          <cell r="BW71">
            <v>24</v>
          </cell>
          <cell r="BX71">
            <v>7.875</v>
          </cell>
          <cell r="BY71">
            <v>223</v>
          </cell>
          <cell r="BZ71">
            <v>26</v>
          </cell>
          <cell r="CA71">
            <v>8.5769230769230766</v>
          </cell>
          <cell r="CB71">
            <v>1332</v>
          </cell>
          <cell r="CC71">
            <v>157</v>
          </cell>
          <cell r="CD71">
            <v>8.4840764331210199</v>
          </cell>
          <cell r="CE71">
            <v>89</v>
          </cell>
          <cell r="CF71"/>
          <cell r="CG71"/>
          <cell r="CH71"/>
          <cell r="CI71"/>
          <cell r="CJ71"/>
          <cell r="CK71"/>
          <cell r="CL71"/>
          <cell r="CM71"/>
          <cell r="CN71"/>
          <cell r="CO71"/>
          <cell r="CP71"/>
          <cell r="CQ71"/>
          <cell r="CR71"/>
          <cell r="CS71"/>
          <cell r="CT71"/>
          <cell r="CU71"/>
          <cell r="CV71"/>
          <cell r="CW71"/>
          <cell r="CX71"/>
          <cell r="CY71"/>
          <cell r="CZ71"/>
          <cell r="DA71"/>
          <cell r="DB71"/>
          <cell r="DC71"/>
          <cell r="DD71"/>
          <cell r="DE71"/>
          <cell r="DF71"/>
          <cell r="DG71"/>
          <cell r="DH71"/>
          <cell r="DI71"/>
          <cell r="DJ71">
            <v>0</v>
          </cell>
          <cell r="DK71">
            <v>0</v>
          </cell>
          <cell r="DL71">
            <v>2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/>
          <cell r="DW71"/>
          <cell r="DX71"/>
          <cell r="DY71"/>
          <cell r="DZ71"/>
          <cell r="EA71" t="str">
            <v>Higher Studies</v>
          </cell>
          <cell r="EB71" t="str">
            <v>Higher Studies</v>
          </cell>
          <cell r="EC71"/>
          <cell r="ED71" t="str">
            <v>CAT-3</v>
          </cell>
          <cell r="EE71"/>
          <cell r="EF71"/>
          <cell r="EG71"/>
          <cell r="EH71"/>
          <cell r="EI71"/>
          <cell r="EJ71"/>
          <cell r="EK71"/>
          <cell r="EL71"/>
          <cell r="EM71"/>
          <cell r="EN71">
            <v>5</v>
          </cell>
          <cell r="EO71">
            <v>0</v>
          </cell>
          <cell r="EP71">
            <v>5</v>
          </cell>
          <cell r="EQ71">
            <v>10</v>
          </cell>
          <cell r="ER71">
            <v>66.666666666666657</v>
          </cell>
          <cell r="ES71" t="str">
            <v>Yes</v>
          </cell>
          <cell r="ET71" t="str">
            <v>https://drive.google.com/open?id=1buOXrbkughdZQvhOHttoBJwGB8TneDex</v>
          </cell>
          <cell r="EU71" t="str">
            <v>NA</v>
          </cell>
          <cell r="EV71" t="str">
            <v>No</v>
          </cell>
          <cell r="EW71"/>
          <cell r="EX71"/>
          <cell r="EY71" t="str">
            <v>AB</v>
          </cell>
          <cell r="EZ71"/>
          <cell r="FA71" t="str">
            <v>20-CIVILA66-23</v>
          </cell>
          <cell r="FB71" t="str">
            <v>CIVIL-A</v>
          </cell>
          <cell r="FC71">
            <v>66</v>
          </cell>
        </row>
        <row r="72">
          <cell r="C72" t="str">
            <v>20-CIVILA67-23</v>
          </cell>
          <cell r="D72">
            <v>67</v>
          </cell>
          <cell r="E72" t="str">
            <v>BARI DIVYANG RAJENDRA SULOCHANA</v>
          </cell>
          <cell r="F72" t="str">
            <v>20-CIVILA67-23</v>
          </cell>
          <cell r="G72" t="str">
            <v>Male</v>
          </cell>
          <cell r="H72">
            <v>37003</v>
          </cell>
          <cell r="I72">
            <v>9764621516</v>
          </cell>
          <cell r="J72"/>
          <cell r="K72" t="str">
            <v>divyangbari17@gmail.com</v>
          </cell>
          <cell r="L72" t="str">
            <v>1032201003@tcetmumbai.in</v>
          </cell>
          <cell r="M72" t="str">
            <v>Dhakli Dahanu, Tal- Dahanu, Dist Palghar, Pin-401601</v>
          </cell>
          <cell r="N72" t="str">
            <v>Any other</v>
          </cell>
          <cell r="O72" t="str">
            <v>Below  5 Lacs</v>
          </cell>
          <cell r="P72" t="str">
            <v>Normal</v>
          </cell>
          <cell r="Q72" t="str">
            <v>Open</v>
          </cell>
          <cell r="R72">
            <v>2019</v>
          </cell>
          <cell r="S72" t="str">
            <v>DSE</v>
          </cell>
          <cell r="T72" t="str">
            <v>NA</v>
          </cell>
          <cell r="U72" t="str">
            <v>DSE</v>
          </cell>
          <cell r="V72" t="str">
            <v>NA</v>
          </cell>
          <cell r="W72" t="str">
            <v>NA</v>
          </cell>
          <cell r="X72" t="str">
            <v>CAP-Minority</v>
          </cell>
          <cell r="Y72">
            <v>434</v>
          </cell>
          <cell r="Z72">
            <v>500</v>
          </cell>
          <cell r="AA72">
            <v>86.8</v>
          </cell>
          <cell r="AB72">
            <v>2017</v>
          </cell>
          <cell r="AC72" t="str">
            <v>MAHARASHTRA STATE BOARD OF SECONDARY AND HIGHER SECONDARY EDUCATION</v>
          </cell>
          <cell r="AD72"/>
          <cell r="AE72">
            <v>1798</v>
          </cell>
          <cell r="AF72">
            <v>1900</v>
          </cell>
          <cell r="AG72">
            <v>94.63</v>
          </cell>
          <cell r="AH72">
            <v>2020</v>
          </cell>
          <cell r="AI72" t="str">
            <v>Maharashtra State Board of Technical Education</v>
          </cell>
          <cell r="AJ72" t="str">
            <v>St. John College of Engg and Management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231</v>
          </cell>
          <cell r="AW72">
            <v>25</v>
          </cell>
          <cell r="AX72">
            <v>9.24</v>
          </cell>
          <cell r="AY72">
            <v>80.180000000000007</v>
          </cell>
          <cell r="AZ72">
            <v>248</v>
          </cell>
          <cell r="BA72">
            <v>29</v>
          </cell>
          <cell r="BB72">
            <v>8.5517241379310338</v>
          </cell>
          <cell r="BC72">
            <v>90</v>
          </cell>
          <cell r="BD72">
            <v>479</v>
          </cell>
          <cell r="BE72">
            <v>54</v>
          </cell>
          <cell r="BF72">
            <v>8.8703703703703702</v>
          </cell>
          <cell r="BG72">
            <v>221</v>
          </cell>
          <cell r="BH72">
            <v>24</v>
          </cell>
          <cell r="BI72">
            <v>9.2083333333333339</v>
          </cell>
          <cell r="BJ72">
            <v>95.814999999999998</v>
          </cell>
          <cell r="BK72">
            <v>274</v>
          </cell>
          <cell r="BL72">
            <v>29</v>
          </cell>
          <cell r="BM72">
            <v>9.4482758620689662</v>
          </cell>
          <cell r="BN72">
            <v>91.665000000000006</v>
          </cell>
          <cell r="BO72">
            <v>495</v>
          </cell>
          <cell r="BP72">
            <v>53</v>
          </cell>
          <cell r="BQ72">
            <v>9.3396226415094343</v>
          </cell>
          <cell r="BR72">
            <v>230</v>
          </cell>
          <cell r="BS72">
            <v>24</v>
          </cell>
          <cell r="BT72">
            <v>9.5833333333333339</v>
          </cell>
          <cell r="BU72">
            <v>89.415000000000006</v>
          </cell>
          <cell r="BV72">
            <v>230</v>
          </cell>
          <cell r="BW72">
            <v>24</v>
          </cell>
          <cell r="BX72">
            <v>9.5833333333333339</v>
          </cell>
          <cell r="BY72">
            <v>238</v>
          </cell>
          <cell r="BZ72">
            <v>26</v>
          </cell>
          <cell r="CA72">
            <v>9.1538461538461533</v>
          </cell>
          <cell r="CB72">
            <v>1442</v>
          </cell>
          <cell r="CC72">
            <v>157</v>
          </cell>
          <cell r="CD72">
            <v>9.1847133757961785</v>
          </cell>
          <cell r="CE72">
            <v>89</v>
          </cell>
          <cell r="CF72"/>
          <cell r="CG72"/>
          <cell r="CH72"/>
          <cell r="CI72"/>
          <cell r="CJ72"/>
          <cell r="CK72"/>
          <cell r="CL72"/>
          <cell r="CM72"/>
          <cell r="CN72"/>
          <cell r="CO72"/>
          <cell r="CP72"/>
          <cell r="CQ72"/>
          <cell r="CR72">
            <v>22</v>
          </cell>
          <cell r="CS72">
            <v>2</v>
          </cell>
          <cell r="CT72">
            <v>92</v>
          </cell>
          <cell r="CU72">
            <v>10</v>
          </cell>
          <cell r="CV72">
            <v>6</v>
          </cell>
          <cell r="CW72">
            <v>63</v>
          </cell>
          <cell r="CX72">
            <v>451</v>
          </cell>
          <cell r="CY72">
            <v>56.375</v>
          </cell>
          <cell r="CZ72">
            <v>67.01337295690935</v>
          </cell>
          <cell r="DA72">
            <v>8</v>
          </cell>
          <cell r="DB72">
            <v>2</v>
          </cell>
          <cell r="DC72">
            <v>80</v>
          </cell>
          <cell r="DD72">
            <v>16</v>
          </cell>
          <cell r="DE72">
            <v>6</v>
          </cell>
          <cell r="DF72">
            <v>73</v>
          </cell>
          <cell r="DG72">
            <v>2</v>
          </cell>
          <cell r="DH72">
            <v>20</v>
          </cell>
          <cell r="DI72">
            <v>422</v>
          </cell>
          <cell r="DJ72">
            <v>22</v>
          </cell>
          <cell r="DK72">
            <v>2</v>
          </cell>
          <cell r="DL72">
            <v>0</v>
          </cell>
          <cell r="DM72">
            <v>100</v>
          </cell>
          <cell r="DN72">
            <v>0</v>
          </cell>
          <cell r="DO72" t="str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30</v>
          </cell>
          <cell r="DU72">
            <v>62</v>
          </cell>
          <cell r="DV72"/>
          <cell r="DW72"/>
          <cell r="DX72" t="str">
            <v>Absent for Unplaced Meeting</v>
          </cell>
          <cell r="DY72"/>
          <cell r="DZ72"/>
          <cell r="EA72" t="str">
            <v>Placement</v>
          </cell>
          <cell r="EB72" t="str">
            <v>Higher Studies</v>
          </cell>
          <cell r="EC72"/>
          <cell r="ED72" t="str">
            <v>CAT-2</v>
          </cell>
          <cell r="EE72"/>
          <cell r="EF72"/>
          <cell r="EG72"/>
          <cell r="EH72"/>
          <cell r="EI72"/>
          <cell r="EJ72"/>
          <cell r="EK72"/>
          <cell r="EL72"/>
          <cell r="EM72"/>
          <cell r="EN72">
            <v>5</v>
          </cell>
          <cell r="EO72">
            <v>3</v>
          </cell>
          <cell r="EP72">
            <v>5</v>
          </cell>
          <cell r="EQ72">
            <v>13</v>
          </cell>
          <cell r="ER72">
            <v>86.666666666666671</v>
          </cell>
          <cell r="ES72" t="str">
            <v>Yes</v>
          </cell>
          <cell r="ET72" t="str">
            <v>https://drive.google.com/open?id=10VLBrTsZ_8mSHXYMbBJ4nyuFgmt8rZFM</v>
          </cell>
          <cell r="EU72" t="str">
            <v>IT + Core Companies</v>
          </cell>
          <cell r="EV72" t="str">
            <v>Yes</v>
          </cell>
          <cell r="EW72"/>
          <cell r="EX72"/>
          <cell r="EY72" t="str">
            <v>AB</v>
          </cell>
          <cell r="EZ72" t="str">
            <v>Batch 4</v>
          </cell>
          <cell r="FA72" t="str">
            <v>20-CIVILA67-23</v>
          </cell>
          <cell r="FB72" t="str">
            <v>CIVIL-A</v>
          </cell>
          <cell r="FC72">
            <v>67</v>
          </cell>
        </row>
        <row r="73">
          <cell r="C73" t="str">
            <v>20-CIVILA68-23</v>
          </cell>
          <cell r="D73">
            <v>68</v>
          </cell>
          <cell r="E73" t="str">
            <v>CHOPDE SWAPNIL MUKUND SANGITA</v>
          </cell>
          <cell r="F73" t="str">
            <v>20-CIVILA68-23</v>
          </cell>
          <cell r="G73" t="str">
            <v>Male</v>
          </cell>
          <cell r="H73">
            <v>37086</v>
          </cell>
          <cell r="I73">
            <v>9022229549</v>
          </cell>
          <cell r="J73"/>
          <cell r="K73" t="str">
            <v>swapnilchopde19@gmail.com</v>
          </cell>
          <cell r="L73" t="str">
            <v>1032200921@tcetmumbai.in</v>
          </cell>
          <cell r="M73" t="str">
            <v>11/84, Unnat Nagar, MG Road, Goregaon West, Mumbai 400104</v>
          </cell>
          <cell r="N73" t="str">
            <v>Service</v>
          </cell>
          <cell r="O73" t="str">
            <v>Below  5 Lacs</v>
          </cell>
          <cell r="P73" t="str">
            <v>Normal</v>
          </cell>
          <cell r="Q73" t="str">
            <v>Open</v>
          </cell>
          <cell r="R73">
            <v>2019</v>
          </cell>
          <cell r="S73" t="str">
            <v>DSE</v>
          </cell>
          <cell r="T73" t="str">
            <v>NA</v>
          </cell>
          <cell r="U73" t="str">
            <v>DSE</v>
          </cell>
          <cell r="V73" t="str">
            <v>NA</v>
          </cell>
          <cell r="W73" t="str">
            <v>NA</v>
          </cell>
          <cell r="X73" t="str">
            <v>CAP-Minority</v>
          </cell>
          <cell r="Y73">
            <v>416</v>
          </cell>
          <cell r="Z73">
            <v>500</v>
          </cell>
          <cell r="AA73">
            <v>83.2</v>
          </cell>
          <cell r="AB73">
            <v>2017</v>
          </cell>
          <cell r="AC73" t="str">
            <v>MAHARASHTRA STATE BOARD OF SECONDARY AND HIGHER SECONDARY EDUCATION</v>
          </cell>
          <cell r="AD73"/>
          <cell r="AE73">
            <v>1804</v>
          </cell>
          <cell r="AF73">
            <v>1900</v>
          </cell>
          <cell r="AG73">
            <v>94.95</v>
          </cell>
          <cell r="AH73">
            <v>2020</v>
          </cell>
          <cell r="AI73" t="str">
            <v>Maharashtra State Board of Technical Education</v>
          </cell>
          <cell r="AJ73" t="str">
            <v>Thakur Polytechnic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221</v>
          </cell>
          <cell r="AW73">
            <v>25</v>
          </cell>
          <cell r="AX73">
            <v>8.84</v>
          </cell>
          <cell r="AY73">
            <v>94.93</v>
          </cell>
          <cell r="AZ73">
            <v>269</v>
          </cell>
          <cell r="BA73">
            <v>29</v>
          </cell>
          <cell r="BB73">
            <v>9.2758620689655178</v>
          </cell>
          <cell r="BC73">
            <v>87</v>
          </cell>
          <cell r="BD73">
            <v>490</v>
          </cell>
          <cell r="BE73">
            <v>54</v>
          </cell>
          <cell r="BF73">
            <v>9.0740740740740744</v>
          </cell>
          <cell r="BG73">
            <v>206</v>
          </cell>
          <cell r="BH73">
            <v>24</v>
          </cell>
          <cell r="BI73">
            <v>8.5833333333333339</v>
          </cell>
          <cell r="BJ73">
            <v>94.43</v>
          </cell>
          <cell r="BK73">
            <v>226</v>
          </cell>
          <cell r="BL73">
            <v>29</v>
          </cell>
          <cell r="BM73">
            <v>7.7931034482758621</v>
          </cell>
          <cell r="BN73">
            <v>96.12</v>
          </cell>
          <cell r="BO73">
            <v>432</v>
          </cell>
          <cell r="BP73">
            <v>53</v>
          </cell>
          <cell r="BQ73">
            <v>8.1509433962264151</v>
          </cell>
          <cell r="BR73">
            <v>210</v>
          </cell>
          <cell r="BS73">
            <v>24</v>
          </cell>
          <cell r="BT73">
            <v>8.75</v>
          </cell>
          <cell r="BU73">
            <v>93.12</v>
          </cell>
          <cell r="BV73">
            <v>210</v>
          </cell>
          <cell r="BW73">
            <v>24</v>
          </cell>
          <cell r="BX73">
            <v>8.75</v>
          </cell>
          <cell r="BY73">
            <v>248</v>
          </cell>
          <cell r="BZ73">
            <v>26</v>
          </cell>
          <cell r="CA73">
            <v>9.5384615384615383</v>
          </cell>
          <cell r="CB73">
            <v>1380</v>
          </cell>
          <cell r="CC73">
            <v>157</v>
          </cell>
          <cell r="CD73">
            <v>8.7898089171974529</v>
          </cell>
          <cell r="CE73">
            <v>93</v>
          </cell>
          <cell r="CF73"/>
          <cell r="CG73"/>
          <cell r="CH73"/>
          <cell r="CI73"/>
          <cell r="CJ73"/>
          <cell r="CK73"/>
          <cell r="CL73"/>
          <cell r="CM73"/>
          <cell r="CN73">
            <v>14</v>
          </cell>
          <cell r="CO73">
            <v>60</v>
          </cell>
          <cell r="CP73">
            <v>24</v>
          </cell>
          <cell r="CQ73">
            <v>50</v>
          </cell>
          <cell r="CR73">
            <v>19</v>
          </cell>
          <cell r="CS73">
            <v>5</v>
          </cell>
          <cell r="CT73">
            <v>80</v>
          </cell>
          <cell r="CU73">
            <v>14</v>
          </cell>
          <cell r="CV73">
            <v>2</v>
          </cell>
          <cell r="CW73">
            <v>88</v>
          </cell>
          <cell r="CX73">
            <v>232</v>
          </cell>
          <cell r="CY73">
            <v>29</v>
          </cell>
          <cell r="CZ73">
            <v>34.472511144130756</v>
          </cell>
          <cell r="DA73">
            <v>8</v>
          </cell>
          <cell r="DB73">
            <v>2</v>
          </cell>
          <cell r="DC73">
            <v>80</v>
          </cell>
          <cell r="DD73">
            <v>2</v>
          </cell>
          <cell r="DE73">
            <v>20</v>
          </cell>
          <cell r="DF73">
            <v>10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2</v>
          </cell>
          <cell r="DL73">
            <v>0</v>
          </cell>
          <cell r="DM73">
            <v>100</v>
          </cell>
          <cell r="DN73">
            <v>50</v>
          </cell>
          <cell r="DO73" t="str">
            <v>100</v>
          </cell>
          <cell r="DP73">
            <v>0</v>
          </cell>
          <cell r="DQ73">
            <v>0</v>
          </cell>
          <cell r="DR73">
            <v>25</v>
          </cell>
          <cell r="DS73">
            <v>50</v>
          </cell>
          <cell r="DT73">
            <v>29</v>
          </cell>
          <cell r="DU73">
            <v>59</v>
          </cell>
          <cell r="DV73" t="str">
            <v>ANJ Group</v>
          </cell>
          <cell r="DW73"/>
          <cell r="DX73"/>
          <cell r="DY73" t="str">
            <v>Placed</v>
          </cell>
          <cell r="DZ73"/>
          <cell r="EA73" t="str">
            <v>Placement</v>
          </cell>
          <cell r="EB73" t="str">
            <v>Placement</v>
          </cell>
          <cell r="EC73"/>
          <cell r="ED73" t="str">
            <v>CAT-3</v>
          </cell>
          <cell r="EE73"/>
          <cell r="EF73"/>
          <cell r="EG73"/>
          <cell r="EH73"/>
          <cell r="EI73"/>
          <cell r="EJ73"/>
          <cell r="EK73"/>
          <cell r="EL73"/>
          <cell r="EM73"/>
          <cell r="EN73">
            <v>5</v>
          </cell>
          <cell r="EO73">
            <v>2</v>
          </cell>
          <cell r="EP73">
            <v>5</v>
          </cell>
          <cell r="EQ73">
            <v>12</v>
          </cell>
          <cell r="ER73">
            <v>80</v>
          </cell>
          <cell r="ES73" t="str">
            <v>Yes</v>
          </cell>
          <cell r="ET73" t="str">
            <v>https://drive.google.com/open?id=10TydbnVdROBUKa0srIVrJCm7BafTFo8P</v>
          </cell>
          <cell r="EU73" t="str">
            <v>Core Companies</v>
          </cell>
          <cell r="EV73" t="str">
            <v>Yes</v>
          </cell>
          <cell r="EW73" t="str">
            <v>pay_HyW8qJXS84XOsw</v>
          </cell>
          <cell r="EX73"/>
          <cell r="EY73" t="str">
            <v>AB</v>
          </cell>
          <cell r="EZ73" t="str">
            <v>Batch 4</v>
          </cell>
          <cell r="FA73" t="str">
            <v>20-CIVILA68-23</v>
          </cell>
          <cell r="FB73" t="str">
            <v>CIVIL-A</v>
          </cell>
          <cell r="FC73">
            <v>68</v>
          </cell>
        </row>
        <row r="74">
          <cell r="C74" t="str">
            <v>20-CIVILA69-23</v>
          </cell>
          <cell r="D74">
            <v>69</v>
          </cell>
          <cell r="E74" t="str">
            <v>GOKHALE AKSHAY JAYANT ANJALI</v>
          </cell>
          <cell r="F74" t="str">
            <v>20-CIVILA69-23</v>
          </cell>
          <cell r="G74" t="str">
            <v>Male</v>
          </cell>
          <cell r="H74">
            <v>37029</v>
          </cell>
          <cell r="I74">
            <v>9082102192</v>
          </cell>
          <cell r="J74"/>
          <cell r="K74" t="str">
            <v>gokhaleakshay18@gmail.com</v>
          </cell>
          <cell r="L74" t="str">
            <v>1032200898@tcetmumbai.in</v>
          </cell>
          <cell r="M74" t="str">
            <v>Sita Sadan, House No.51, Opp Police Station, Bhayander (West), Pin-401101</v>
          </cell>
          <cell r="N74" t="str">
            <v>Family Business</v>
          </cell>
          <cell r="O74" t="str">
            <v>10 Lacs to 20Lacs</v>
          </cell>
          <cell r="P74" t="str">
            <v>Normal</v>
          </cell>
          <cell r="Q74" t="str">
            <v>Open</v>
          </cell>
          <cell r="R74">
            <v>2019</v>
          </cell>
          <cell r="S74" t="str">
            <v>DSE</v>
          </cell>
          <cell r="T74" t="str">
            <v>NA</v>
          </cell>
          <cell r="U74" t="str">
            <v>DSE</v>
          </cell>
          <cell r="V74" t="str">
            <v>NA</v>
          </cell>
          <cell r="W74" t="str">
            <v>NA</v>
          </cell>
          <cell r="X74" t="str">
            <v>CAP-Minority</v>
          </cell>
          <cell r="Y74">
            <v>429</v>
          </cell>
          <cell r="Z74">
            <v>500</v>
          </cell>
          <cell r="AA74">
            <v>85.8</v>
          </cell>
          <cell r="AB74">
            <v>2017</v>
          </cell>
          <cell r="AC74" t="str">
            <v>MAHARASHTRA STATE BOARD OF SECONDARY AND HIGHER SECONDARY EDUCATION</v>
          </cell>
          <cell r="AD74"/>
          <cell r="AE74">
            <v>1788</v>
          </cell>
          <cell r="AF74">
            <v>1900</v>
          </cell>
          <cell r="AG74">
            <v>94.11</v>
          </cell>
          <cell r="AH74">
            <v>2020</v>
          </cell>
          <cell r="AI74" t="str">
            <v>Maharashtra State Board of Technical Education</v>
          </cell>
          <cell r="AJ74" t="str">
            <v>Bhausaheb Vartak Polytechnic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241</v>
          </cell>
          <cell r="AW74">
            <v>25</v>
          </cell>
          <cell r="AX74">
            <v>9.64</v>
          </cell>
          <cell r="AY74">
            <v>92.63</v>
          </cell>
          <cell r="AZ74">
            <v>249</v>
          </cell>
          <cell r="BA74">
            <v>29</v>
          </cell>
          <cell r="BB74">
            <v>8.5862068965517242</v>
          </cell>
          <cell r="BC74">
            <v>88</v>
          </cell>
          <cell r="BD74">
            <v>490</v>
          </cell>
          <cell r="BE74">
            <v>54</v>
          </cell>
          <cell r="BF74">
            <v>9.0740740740740744</v>
          </cell>
          <cell r="BG74">
            <v>211</v>
          </cell>
          <cell r="BH74">
            <v>24</v>
          </cell>
          <cell r="BI74">
            <v>8.7916666666666661</v>
          </cell>
          <cell r="BJ74">
            <v>93.05</v>
          </cell>
          <cell r="BK74">
            <v>240</v>
          </cell>
          <cell r="BL74">
            <v>29</v>
          </cell>
          <cell r="BM74">
            <v>8.2758620689655178</v>
          </cell>
          <cell r="BN74">
            <v>94.893333333333331</v>
          </cell>
          <cell r="BO74">
            <v>451</v>
          </cell>
          <cell r="BP74">
            <v>53</v>
          </cell>
          <cell r="BQ74">
            <v>8.5094339622641506</v>
          </cell>
          <cell r="BR74">
            <v>203</v>
          </cell>
          <cell r="BS74">
            <v>24</v>
          </cell>
          <cell r="BT74">
            <v>8.4583333333333339</v>
          </cell>
          <cell r="BU74">
            <v>92.143333333333331</v>
          </cell>
          <cell r="BV74">
            <v>203</v>
          </cell>
          <cell r="BW74">
            <v>24</v>
          </cell>
          <cell r="BX74">
            <v>8.4583333333333339</v>
          </cell>
          <cell r="BY74">
            <v>230</v>
          </cell>
          <cell r="BZ74">
            <v>26</v>
          </cell>
          <cell r="CA74">
            <v>8.8461538461538467</v>
          </cell>
          <cell r="CB74">
            <v>1374</v>
          </cell>
          <cell r="CC74">
            <v>157</v>
          </cell>
          <cell r="CD74">
            <v>8.7515923566878975</v>
          </cell>
          <cell r="CE74">
            <v>92</v>
          </cell>
          <cell r="CF74"/>
          <cell r="CG74"/>
          <cell r="CH74"/>
          <cell r="CI74"/>
          <cell r="CJ74"/>
          <cell r="CK74"/>
          <cell r="CL74"/>
          <cell r="CM74"/>
          <cell r="CN74">
            <v>23</v>
          </cell>
          <cell r="CO74">
            <v>60</v>
          </cell>
          <cell r="CP74">
            <v>23</v>
          </cell>
          <cell r="CQ74">
            <v>50</v>
          </cell>
          <cell r="CR74">
            <v>21</v>
          </cell>
          <cell r="CS74">
            <v>3</v>
          </cell>
          <cell r="CT74">
            <v>88</v>
          </cell>
          <cell r="CU74">
            <v>1</v>
          </cell>
          <cell r="CV74">
            <v>15</v>
          </cell>
          <cell r="CW74">
            <v>7</v>
          </cell>
          <cell r="CX74">
            <v>271</v>
          </cell>
          <cell r="CY74">
            <v>45.166666666666664</v>
          </cell>
          <cell r="CZ74">
            <v>40.26745913818722</v>
          </cell>
          <cell r="DA74">
            <v>6</v>
          </cell>
          <cell r="DB74">
            <v>4</v>
          </cell>
          <cell r="DC74">
            <v>60</v>
          </cell>
          <cell r="DD74">
            <v>0</v>
          </cell>
          <cell r="DE74">
            <v>22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1</v>
          </cell>
          <cell r="DL74">
            <v>1</v>
          </cell>
          <cell r="DM74">
            <v>50</v>
          </cell>
          <cell r="DN74">
            <v>70</v>
          </cell>
          <cell r="DO74" t="str">
            <v>100</v>
          </cell>
          <cell r="DP74">
            <v>90</v>
          </cell>
          <cell r="DQ74" t="str">
            <v>100</v>
          </cell>
          <cell r="DR74">
            <v>80</v>
          </cell>
          <cell r="DS74">
            <v>100</v>
          </cell>
          <cell r="DT74">
            <v>37</v>
          </cell>
          <cell r="DU74">
            <v>44</v>
          </cell>
          <cell r="DV74"/>
          <cell r="DW74"/>
          <cell r="DX74" t="str">
            <v>Consent Fill/Absent for Unplaced Meeting</v>
          </cell>
          <cell r="DY74"/>
          <cell r="DZ74"/>
          <cell r="EA74" t="str">
            <v>Placement</v>
          </cell>
          <cell r="EB74" t="str">
            <v>Placement</v>
          </cell>
          <cell r="EC74"/>
          <cell r="ED74" t="str">
            <v>CAT-3</v>
          </cell>
          <cell r="EE74"/>
          <cell r="EF74"/>
          <cell r="EG74"/>
          <cell r="EH74"/>
          <cell r="EI74"/>
          <cell r="EJ74"/>
          <cell r="EK74"/>
          <cell r="EL74"/>
          <cell r="EM74"/>
          <cell r="EN74">
            <v>5</v>
          </cell>
          <cell r="EO74">
            <v>1</v>
          </cell>
          <cell r="EP74">
            <v>5</v>
          </cell>
          <cell r="EQ74">
            <v>11</v>
          </cell>
          <cell r="ER74">
            <v>73.333333333333329</v>
          </cell>
          <cell r="ES74" t="str">
            <v>Yes</v>
          </cell>
          <cell r="ET74" t="str">
            <v>https://drive.google.com/open?id=1jHIvI8-RS2ZLNPHIUpEPZF33zS8QiovZ</v>
          </cell>
          <cell r="EU74" t="str">
            <v>Core Companies</v>
          </cell>
          <cell r="EV74" t="str">
            <v>Yes</v>
          </cell>
          <cell r="EW74" t="str">
            <v>pay_HyUzp4UnWvyRXp</v>
          </cell>
          <cell r="EX74" t="str">
            <v>Pune</v>
          </cell>
          <cell r="EY74" t="str">
            <v>Present</v>
          </cell>
          <cell r="EZ74" t="str">
            <v>Batch 4</v>
          </cell>
          <cell r="FA74" t="str">
            <v>20-CIVILA69-23</v>
          </cell>
          <cell r="FB74" t="str">
            <v>CIVIL-A</v>
          </cell>
          <cell r="FC74">
            <v>69</v>
          </cell>
        </row>
        <row r="75">
          <cell r="C75" t="str">
            <v>20-CIVILA70-23</v>
          </cell>
          <cell r="D75">
            <v>70</v>
          </cell>
          <cell r="E75" t="str">
            <v>HITESHKUMAR JETARAM AMBA</v>
          </cell>
          <cell r="F75" t="str">
            <v>20-CIVILA70-23</v>
          </cell>
          <cell r="G75" t="str">
            <v>Male</v>
          </cell>
          <cell r="H75">
            <v>37484</v>
          </cell>
          <cell r="I75">
            <v>8433867234</v>
          </cell>
          <cell r="J75"/>
          <cell r="K75" t="str">
            <v>purohithitesh46957@gmail.com</v>
          </cell>
          <cell r="L75" t="str">
            <v>1032201028@tcetmumbai.in</v>
          </cell>
          <cell r="M75" t="str">
            <v>A-Wing, 102, Narmada Krupa,Cabin Road Bhayender ( East ) Pin -401105</v>
          </cell>
          <cell r="N75" t="str">
            <v>Service</v>
          </cell>
          <cell r="O75" t="str">
            <v>Below  5 Lacs</v>
          </cell>
          <cell r="P75" t="str">
            <v>Normal</v>
          </cell>
          <cell r="Q75" t="str">
            <v>Open</v>
          </cell>
          <cell r="R75">
            <v>2020</v>
          </cell>
          <cell r="S75" t="str">
            <v>DSE</v>
          </cell>
          <cell r="T75" t="str">
            <v>NA</v>
          </cell>
          <cell r="U75" t="str">
            <v>DSE</v>
          </cell>
          <cell r="V75" t="str">
            <v>NA</v>
          </cell>
          <cell r="W75" t="str">
            <v>NA</v>
          </cell>
          <cell r="X75" t="str">
            <v>CAP-Minority</v>
          </cell>
          <cell r="Y75">
            <v>406</v>
          </cell>
          <cell r="Z75">
            <v>500</v>
          </cell>
          <cell r="AA75">
            <v>81.2</v>
          </cell>
          <cell r="AB75">
            <v>2017</v>
          </cell>
          <cell r="AC75" t="str">
            <v>MAHARASHTRA STATE BOARD OF SECONDARY AND HIGHER SECONDARY EDUCATION</v>
          </cell>
          <cell r="AD75" t="str">
            <v>Divine Hymn high School</v>
          </cell>
          <cell r="AE75">
            <v>1694</v>
          </cell>
          <cell r="AF75">
            <v>1900</v>
          </cell>
          <cell r="AG75">
            <v>89.15789473684211</v>
          </cell>
          <cell r="AH75">
            <v>2020</v>
          </cell>
          <cell r="AI75"/>
          <cell r="AJ75"/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214</v>
          </cell>
          <cell r="AW75">
            <v>25</v>
          </cell>
          <cell r="AX75">
            <v>8.56</v>
          </cell>
          <cell r="AY75">
            <v>89.86</v>
          </cell>
          <cell r="AZ75">
            <v>257</v>
          </cell>
          <cell r="BA75">
            <v>29</v>
          </cell>
          <cell r="BB75">
            <v>8.862068965517242</v>
          </cell>
          <cell r="BC75">
            <v>89</v>
          </cell>
          <cell r="BD75">
            <v>471</v>
          </cell>
          <cell r="BE75">
            <v>54</v>
          </cell>
          <cell r="BF75">
            <v>8.7222222222222214</v>
          </cell>
          <cell r="BG75">
            <v>206</v>
          </cell>
          <cell r="BH75">
            <v>24</v>
          </cell>
          <cell r="BI75">
            <v>8.5833333333333339</v>
          </cell>
          <cell r="BJ75">
            <v>99.27000000000001</v>
          </cell>
          <cell r="BK75">
            <v>223</v>
          </cell>
          <cell r="BL75">
            <v>29</v>
          </cell>
          <cell r="BM75">
            <v>7.6896551724137927</v>
          </cell>
          <cell r="BN75">
            <v>96.043333333333337</v>
          </cell>
          <cell r="BO75">
            <v>429</v>
          </cell>
          <cell r="BP75">
            <v>53</v>
          </cell>
          <cell r="BQ75">
            <v>8.0943396226415096</v>
          </cell>
          <cell r="BR75">
            <v>211</v>
          </cell>
          <cell r="BS75">
            <v>24</v>
          </cell>
          <cell r="BT75">
            <v>8.7916666666666661</v>
          </cell>
          <cell r="BU75">
            <v>93.543333333333337</v>
          </cell>
          <cell r="BV75">
            <v>211</v>
          </cell>
          <cell r="BW75">
            <v>24</v>
          </cell>
          <cell r="BX75">
            <v>8.7916666666666661</v>
          </cell>
          <cell r="BY75">
            <v>238</v>
          </cell>
          <cell r="BZ75">
            <v>26</v>
          </cell>
          <cell r="CA75">
            <v>9.1538461538461533</v>
          </cell>
          <cell r="CB75">
            <v>1349</v>
          </cell>
          <cell r="CC75">
            <v>157</v>
          </cell>
          <cell r="CD75">
            <v>8.5923566878980893</v>
          </cell>
          <cell r="CE75">
            <v>93</v>
          </cell>
          <cell r="CF75"/>
          <cell r="CG75"/>
          <cell r="CH75"/>
          <cell r="CI75"/>
          <cell r="CJ75"/>
          <cell r="CK75"/>
          <cell r="CL75"/>
          <cell r="CM75"/>
          <cell r="CN75">
            <v>16</v>
          </cell>
          <cell r="CO75">
            <v>60</v>
          </cell>
          <cell r="CP75">
            <v>24</v>
          </cell>
          <cell r="CQ75">
            <v>50</v>
          </cell>
          <cell r="CR75">
            <v>18</v>
          </cell>
          <cell r="CS75">
            <v>6</v>
          </cell>
          <cell r="CT75">
            <v>75</v>
          </cell>
          <cell r="CU75">
            <v>2</v>
          </cell>
          <cell r="CV75">
            <v>14</v>
          </cell>
          <cell r="CW75">
            <v>13</v>
          </cell>
          <cell r="CX75">
            <v>115</v>
          </cell>
          <cell r="CY75">
            <v>16.428571428571427</v>
          </cell>
          <cell r="CZ75">
            <v>17.087667161961367</v>
          </cell>
          <cell r="DA75">
            <v>7</v>
          </cell>
          <cell r="DB75">
            <v>3</v>
          </cell>
          <cell r="DC75">
            <v>70</v>
          </cell>
          <cell r="DD75">
            <v>2</v>
          </cell>
          <cell r="DE75">
            <v>20</v>
          </cell>
          <cell r="DF75">
            <v>10</v>
          </cell>
          <cell r="DG75">
            <v>0</v>
          </cell>
          <cell r="DH75">
            <v>0</v>
          </cell>
          <cell r="DI75">
            <v>0</v>
          </cell>
          <cell r="DJ75">
            <v>0</v>
          </cell>
          <cell r="DK75">
            <v>1</v>
          </cell>
          <cell r="DL75">
            <v>1</v>
          </cell>
          <cell r="DM75">
            <v>50</v>
          </cell>
          <cell r="DN75">
            <v>50</v>
          </cell>
          <cell r="DO75" t="str">
            <v>100</v>
          </cell>
          <cell r="DP75">
            <v>0</v>
          </cell>
          <cell r="DQ75">
            <v>0</v>
          </cell>
          <cell r="DR75">
            <v>25</v>
          </cell>
          <cell r="DS75">
            <v>50</v>
          </cell>
          <cell r="DT75">
            <v>23</v>
          </cell>
          <cell r="DU75">
            <v>39</v>
          </cell>
          <cell r="DV75"/>
          <cell r="DW75"/>
          <cell r="DX75"/>
          <cell r="DY75"/>
          <cell r="DZ75"/>
          <cell r="EA75" t="str">
            <v>Placement</v>
          </cell>
          <cell r="EB75" t="str">
            <v>Placement</v>
          </cell>
          <cell r="EC75"/>
          <cell r="ED75" t="str">
            <v>CAT-3</v>
          </cell>
          <cell r="EE75"/>
          <cell r="EF75"/>
          <cell r="EG75"/>
          <cell r="EH75"/>
          <cell r="EI75"/>
          <cell r="EJ75"/>
          <cell r="EK75"/>
          <cell r="EL75"/>
          <cell r="EM75"/>
          <cell r="EN75">
            <v>5</v>
          </cell>
          <cell r="EO75">
            <v>1</v>
          </cell>
          <cell r="EP75">
            <v>5</v>
          </cell>
          <cell r="EQ75">
            <v>11</v>
          </cell>
          <cell r="ER75">
            <v>73.333333333333329</v>
          </cell>
          <cell r="ES75" t="str">
            <v>Yes</v>
          </cell>
          <cell r="ET75" t="str">
            <v>https://drive.google.com/open?id=1P1BNis-2NYAVzFIjC3qGRSRNPIYaSd5r</v>
          </cell>
          <cell r="EU75" t="str">
            <v>Core Companies</v>
          </cell>
          <cell r="EV75" t="str">
            <v>Yes</v>
          </cell>
          <cell r="EW75" t="str">
            <v>pay_HyW5D80w89jLC0</v>
          </cell>
          <cell r="EX75"/>
          <cell r="EY75" t="str">
            <v>AB</v>
          </cell>
          <cell r="EZ75" t="str">
            <v>Batch 4</v>
          </cell>
          <cell r="FA75" t="str">
            <v>20-CIVILA70-23</v>
          </cell>
          <cell r="FB75" t="str">
            <v>CIVIL-A</v>
          </cell>
          <cell r="FC75">
            <v>70</v>
          </cell>
        </row>
        <row r="76">
          <cell r="C76" t="str">
            <v>20-CIVILA71-23</v>
          </cell>
          <cell r="D76">
            <v>71</v>
          </cell>
          <cell r="E76" t="str">
            <v>JADHAV RADHIKA DEEPAK PARIMALA</v>
          </cell>
          <cell r="F76" t="str">
            <v>20-CIVILA71-23</v>
          </cell>
          <cell r="G76" t="str">
            <v>Female</v>
          </cell>
          <cell r="H76">
            <v>36618</v>
          </cell>
          <cell r="I76">
            <v>8310255930</v>
          </cell>
          <cell r="J76"/>
          <cell r="K76" t="str">
            <v>radhikajadhav060@gmail.com</v>
          </cell>
          <cell r="L76" t="str">
            <v>1032200948@tcetmumbai.in</v>
          </cell>
          <cell r="M76" t="str">
            <v>11/12, varsha Rani Bldg, Bhushan nagar, Solapur Pin-413004</v>
          </cell>
          <cell r="N76" t="str">
            <v>Any other</v>
          </cell>
          <cell r="O76" t="str">
            <v>Below  5 Lacs</v>
          </cell>
          <cell r="P76" t="str">
            <v>Normal</v>
          </cell>
          <cell r="Q76" t="str">
            <v>Open</v>
          </cell>
          <cell r="R76">
            <v>2019</v>
          </cell>
          <cell r="S76" t="str">
            <v>DSE</v>
          </cell>
          <cell r="T76" t="str">
            <v>NA</v>
          </cell>
          <cell r="U76" t="str">
            <v>DSE</v>
          </cell>
          <cell r="V76" t="str">
            <v>NA</v>
          </cell>
          <cell r="W76" t="str">
            <v>NA</v>
          </cell>
          <cell r="X76" t="str">
            <v>CAP-Minority</v>
          </cell>
          <cell r="Y76">
            <v>432</v>
          </cell>
          <cell r="Z76">
            <v>500</v>
          </cell>
          <cell r="AA76">
            <v>86.4</v>
          </cell>
          <cell r="AB76">
            <v>2016</v>
          </cell>
          <cell r="AC76" t="str">
            <v>MAHARASHTRA STATE BOARD OF SECONDARY AND HIGHER SECONDARY EDUCATION</v>
          </cell>
          <cell r="AD76"/>
          <cell r="AE76">
            <v>1722</v>
          </cell>
          <cell r="AF76">
            <v>1900</v>
          </cell>
          <cell r="AG76">
            <v>90.63</v>
          </cell>
          <cell r="AH76">
            <v>2020</v>
          </cell>
          <cell r="AI76" t="str">
            <v>Maharashtra State Board of Technical Education</v>
          </cell>
          <cell r="AJ76" t="str">
            <v>AG Patil Polytechnic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226</v>
          </cell>
          <cell r="AW76">
            <v>25</v>
          </cell>
          <cell r="AX76">
            <v>9.0399999999999991</v>
          </cell>
          <cell r="AY76">
            <v>87.1</v>
          </cell>
          <cell r="AZ76">
            <v>274</v>
          </cell>
          <cell r="BA76">
            <v>29</v>
          </cell>
          <cell r="BB76">
            <v>9.4482758620689662</v>
          </cell>
          <cell r="BC76">
            <v>90</v>
          </cell>
          <cell r="BD76">
            <v>500</v>
          </cell>
          <cell r="BE76">
            <v>54</v>
          </cell>
          <cell r="BF76">
            <v>9.2592592592592595</v>
          </cell>
          <cell r="BG76">
            <v>212</v>
          </cell>
          <cell r="BH76">
            <v>24</v>
          </cell>
          <cell r="BI76">
            <v>8.8333333333333339</v>
          </cell>
          <cell r="BJ76">
            <v>94.12</v>
          </cell>
          <cell r="BK76">
            <v>237</v>
          </cell>
          <cell r="BL76">
            <v>29</v>
          </cell>
          <cell r="BM76">
            <v>8.1724137931034484</v>
          </cell>
          <cell r="BN76">
            <v>93.40666666666668</v>
          </cell>
          <cell r="BO76">
            <v>449</v>
          </cell>
          <cell r="BP76">
            <v>53</v>
          </cell>
          <cell r="BQ76">
            <v>8.4716981132075464</v>
          </cell>
          <cell r="BR76">
            <v>220</v>
          </cell>
          <cell r="BS76">
            <v>24</v>
          </cell>
          <cell r="BT76">
            <v>9.1666666666666661</v>
          </cell>
          <cell r="BU76">
            <v>91.15666666666668</v>
          </cell>
          <cell r="BV76">
            <v>220</v>
          </cell>
          <cell r="BW76">
            <v>24</v>
          </cell>
          <cell r="BX76">
            <v>9.1666666666666661</v>
          </cell>
          <cell r="BY76">
            <v>251</v>
          </cell>
          <cell r="BZ76">
            <v>26</v>
          </cell>
          <cell r="CA76">
            <v>9.6538461538461533</v>
          </cell>
          <cell r="CB76">
            <v>1420</v>
          </cell>
          <cell r="CC76">
            <v>157</v>
          </cell>
          <cell r="CD76">
            <v>9.0445859872611472</v>
          </cell>
          <cell r="CE76">
            <v>91</v>
          </cell>
          <cell r="CF76"/>
          <cell r="CG76"/>
          <cell r="CH76"/>
          <cell r="CI76"/>
          <cell r="CJ76"/>
          <cell r="CK76"/>
          <cell r="CL76"/>
          <cell r="CM76"/>
          <cell r="CN76"/>
          <cell r="CO76"/>
          <cell r="CP76"/>
          <cell r="CQ76"/>
          <cell r="CR76"/>
          <cell r="CS76"/>
          <cell r="CT76"/>
          <cell r="CU76"/>
          <cell r="CV76"/>
          <cell r="CW76"/>
          <cell r="CX76"/>
          <cell r="CY76"/>
          <cell r="CZ76"/>
          <cell r="DA76"/>
          <cell r="DB76"/>
          <cell r="DC76"/>
          <cell r="DD76"/>
          <cell r="DE76"/>
          <cell r="DF76"/>
          <cell r="DG76"/>
          <cell r="DH76"/>
          <cell r="DI76"/>
          <cell r="DJ76">
            <v>0</v>
          </cell>
          <cell r="DK76">
            <v>0</v>
          </cell>
          <cell r="DL76">
            <v>2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/>
          <cell r="DW76"/>
          <cell r="DX76"/>
          <cell r="DY76"/>
          <cell r="DZ76"/>
          <cell r="EA76" t="str">
            <v>Higher Studies</v>
          </cell>
          <cell r="EB76" t="str">
            <v>Higher Studies</v>
          </cell>
          <cell r="EC76"/>
          <cell r="ED76" t="str">
            <v>CAT-3</v>
          </cell>
          <cell r="EE76"/>
          <cell r="EF76"/>
          <cell r="EG76"/>
          <cell r="EH76"/>
          <cell r="EI76"/>
          <cell r="EJ76"/>
          <cell r="EK76"/>
          <cell r="EL76"/>
          <cell r="EM76"/>
          <cell r="EN76">
            <v>5</v>
          </cell>
          <cell r="EO76">
            <v>0</v>
          </cell>
          <cell r="EP76">
            <v>5</v>
          </cell>
          <cell r="EQ76">
            <v>10</v>
          </cell>
          <cell r="ER76">
            <v>66.666666666666657</v>
          </cell>
          <cell r="ES76" t="str">
            <v>Yes</v>
          </cell>
          <cell r="ET76" t="str">
            <v>https://drive.google.com/open?id=1CR5BTRJkAi_-RUjVLIqYrFQh2feq1fRz</v>
          </cell>
          <cell r="EU76" t="str">
            <v>NA</v>
          </cell>
          <cell r="EV76" t="str">
            <v>No</v>
          </cell>
          <cell r="EW76"/>
          <cell r="EX76"/>
          <cell r="EY76" t="str">
            <v>Present</v>
          </cell>
          <cell r="EZ76"/>
          <cell r="FA76" t="str">
            <v>20-CIVILA71-23</v>
          </cell>
          <cell r="FB76" t="str">
            <v>CIVIL-A</v>
          </cell>
          <cell r="FC76">
            <v>71</v>
          </cell>
        </row>
        <row r="77">
          <cell r="C77" t="str">
            <v>20-CIVILA72-23</v>
          </cell>
          <cell r="D77">
            <v>72</v>
          </cell>
          <cell r="E77" t="str">
            <v>JAIN JAI NAVIN GUNWANTI</v>
          </cell>
          <cell r="F77" t="str">
            <v>20-CIVILA72-23</v>
          </cell>
          <cell r="G77" t="str">
            <v>Male</v>
          </cell>
          <cell r="H77">
            <v>37244</v>
          </cell>
          <cell r="I77">
            <v>8291619610</v>
          </cell>
          <cell r="J77"/>
          <cell r="K77" t="str">
            <v>jainjai41@gmail.com</v>
          </cell>
          <cell r="L77" t="str">
            <v>1032200907@tcetmumbai.in</v>
          </cell>
          <cell r="M77" t="str">
            <v>B-401 silverline apts tps road borivali west opposite veer Savarkar garden gate no.3</v>
          </cell>
          <cell r="N77" t="str">
            <v>Family Business</v>
          </cell>
          <cell r="O77" t="str">
            <v>Below  5 Lacs</v>
          </cell>
          <cell r="P77" t="str">
            <v>Normal</v>
          </cell>
          <cell r="Q77" t="str">
            <v>Open</v>
          </cell>
          <cell r="R77">
            <v>2019</v>
          </cell>
          <cell r="S77" t="str">
            <v>DSE</v>
          </cell>
          <cell r="T77" t="str">
            <v>NA</v>
          </cell>
          <cell r="U77" t="str">
            <v>DSE</v>
          </cell>
          <cell r="V77" t="str">
            <v>NA</v>
          </cell>
          <cell r="W77" t="str">
            <v>NA</v>
          </cell>
          <cell r="X77" t="str">
            <v>CAP-Minority</v>
          </cell>
          <cell r="Y77">
            <v>415</v>
          </cell>
          <cell r="Z77">
            <v>600</v>
          </cell>
          <cell r="AA77">
            <v>69.166666666666671</v>
          </cell>
          <cell r="AB77">
            <v>2017</v>
          </cell>
          <cell r="AC77" t="str">
            <v>Indian Certificate of Secondary Education</v>
          </cell>
          <cell r="AD77" t="str">
            <v>Pawar public school (kandivali)</v>
          </cell>
          <cell r="AE77">
            <v>1497</v>
          </cell>
          <cell r="AF77">
            <v>1900</v>
          </cell>
          <cell r="AG77">
            <v>78.789473684210535</v>
          </cell>
          <cell r="AH77">
            <v>2020</v>
          </cell>
          <cell r="AI77" t="str">
            <v>Maharashtra State Board of Technical Education</v>
          </cell>
          <cell r="AJ77" t="str">
            <v>Thakur Polytechnic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234</v>
          </cell>
          <cell r="AW77">
            <v>25</v>
          </cell>
          <cell r="AX77">
            <v>9.36</v>
          </cell>
          <cell r="AY77">
            <v>99.54</v>
          </cell>
          <cell r="AZ77">
            <v>272</v>
          </cell>
          <cell r="BA77">
            <v>29</v>
          </cell>
          <cell r="BB77">
            <v>9.3793103448275854</v>
          </cell>
          <cell r="BC77">
            <v>86</v>
          </cell>
          <cell r="BD77">
            <v>506</v>
          </cell>
          <cell r="BE77">
            <v>54</v>
          </cell>
          <cell r="BF77">
            <v>9.3703703703703702</v>
          </cell>
          <cell r="BG77">
            <v>208</v>
          </cell>
          <cell r="BH77">
            <v>24</v>
          </cell>
          <cell r="BI77">
            <v>8.6666666666666661</v>
          </cell>
          <cell r="BJ77">
            <v>97.27000000000001</v>
          </cell>
          <cell r="BK77">
            <v>212</v>
          </cell>
          <cell r="BL77">
            <v>29</v>
          </cell>
          <cell r="BM77">
            <v>7.3103448275862073</v>
          </cell>
          <cell r="BN77">
            <v>98.603333333333353</v>
          </cell>
          <cell r="BO77">
            <v>420</v>
          </cell>
          <cell r="BP77">
            <v>53</v>
          </cell>
          <cell r="BQ77">
            <v>7.9245283018867925</v>
          </cell>
          <cell r="BR77">
            <v>163</v>
          </cell>
          <cell r="BS77">
            <v>24</v>
          </cell>
          <cell r="BT77">
            <v>6.791666666666667</v>
          </cell>
          <cell r="BU77">
            <v>95.353333333333353</v>
          </cell>
          <cell r="BV77">
            <v>163</v>
          </cell>
          <cell r="BW77">
            <v>24</v>
          </cell>
          <cell r="BX77">
            <v>6.791666666666667</v>
          </cell>
          <cell r="BY77">
            <v>216</v>
          </cell>
          <cell r="BZ77">
            <v>26</v>
          </cell>
          <cell r="CA77">
            <v>8.3076923076923084</v>
          </cell>
          <cell r="CB77">
            <v>1305</v>
          </cell>
          <cell r="CC77">
            <v>157</v>
          </cell>
          <cell r="CD77">
            <v>8.3121019108280247</v>
          </cell>
          <cell r="CE77">
            <v>95</v>
          </cell>
          <cell r="CF77"/>
          <cell r="CG77"/>
          <cell r="CH77"/>
          <cell r="CI77"/>
          <cell r="CJ77"/>
          <cell r="CK77"/>
          <cell r="CL77"/>
          <cell r="CM77"/>
          <cell r="CN77" t="str">
            <v>ABSENT</v>
          </cell>
          <cell r="CO77">
            <v>60</v>
          </cell>
          <cell r="CP77">
            <v>45</v>
          </cell>
          <cell r="CQ77">
            <v>50</v>
          </cell>
          <cell r="CR77">
            <v>8</v>
          </cell>
          <cell r="CS77">
            <v>16</v>
          </cell>
          <cell r="CT77">
            <v>34</v>
          </cell>
          <cell r="CU77">
            <v>0</v>
          </cell>
          <cell r="CV77">
            <v>16</v>
          </cell>
          <cell r="CW77">
            <v>0</v>
          </cell>
          <cell r="CX77"/>
          <cell r="CY77"/>
          <cell r="CZ77"/>
          <cell r="DA77">
            <v>0</v>
          </cell>
          <cell r="DB77">
            <v>10</v>
          </cell>
          <cell r="DC77">
            <v>0</v>
          </cell>
          <cell r="DD77">
            <v>0</v>
          </cell>
          <cell r="DE77">
            <v>22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2</v>
          </cell>
          <cell r="DM77">
            <v>0</v>
          </cell>
          <cell r="DN77">
            <v>0</v>
          </cell>
          <cell r="DO77" t="str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5</v>
          </cell>
          <cell r="DV77"/>
          <cell r="DW77"/>
          <cell r="DX77"/>
          <cell r="DY77"/>
          <cell r="DZ77"/>
          <cell r="EA77" t="str">
            <v>Higher Studies</v>
          </cell>
          <cell r="EB77" t="str">
            <v>Higher Studies</v>
          </cell>
          <cell r="EC77"/>
          <cell r="ED77" t="str">
            <v>CAT-3</v>
          </cell>
          <cell r="EE77"/>
          <cell r="EF77"/>
          <cell r="EG77"/>
          <cell r="EH77"/>
          <cell r="EI77"/>
          <cell r="EJ77"/>
          <cell r="EK77"/>
          <cell r="EL77"/>
          <cell r="EM77"/>
          <cell r="EN77">
            <v>5</v>
          </cell>
          <cell r="EO77">
            <v>1</v>
          </cell>
          <cell r="EP77">
            <v>5</v>
          </cell>
          <cell r="EQ77">
            <v>11</v>
          </cell>
          <cell r="ER77">
            <v>73.333333333333329</v>
          </cell>
          <cell r="ES77" t="str">
            <v>Yes</v>
          </cell>
          <cell r="ET77" t="str">
            <v>https://drive.google.com/open?id=1U_tURIchtiI-hgsfD2RQW1q84gGSsoSy</v>
          </cell>
          <cell r="EU77" t="str">
            <v>NA</v>
          </cell>
          <cell r="EV77" t="str">
            <v>Yes</v>
          </cell>
          <cell r="EW77" t="str">
            <v>pay_HyYLPKOxMY5Z7L</v>
          </cell>
          <cell r="EX77"/>
          <cell r="EY77" t="str">
            <v>AB</v>
          </cell>
          <cell r="EZ77" t="str">
            <v>Batch 3</v>
          </cell>
          <cell r="FA77" t="str">
            <v>20-CIVILA72-23</v>
          </cell>
          <cell r="FB77" t="str">
            <v>CIVIL-A</v>
          </cell>
          <cell r="FC77">
            <v>72</v>
          </cell>
        </row>
        <row r="78">
          <cell r="C78" t="str">
            <v>20-CIVILA73-23</v>
          </cell>
          <cell r="D78">
            <v>73</v>
          </cell>
          <cell r="E78" t="str">
            <v>JAIN VATSAL ANAND MANISHA</v>
          </cell>
          <cell r="F78" t="str">
            <v>20-CIVILA73-23</v>
          </cell>
          <cell r="G78" t="str">
            <v>Male</v>
          </cell>
          <cell r="H78">
            <v>37226</v>
          </cell>
          <cell r="I78">
            <v>8369112935</v>
          </cell>
          <cell r="J78"/>
          <cell r="K78" t="str">
            <v>vatsaljain3002@gmail.com</v>
          </cell>
          <cell r="L78" t="str">
            <v>1032200908@tcetmumbai.in</v>
          </cell>
          <cell r="M78" t="str">
            <v>502narbada niwas rc patel road near icici bank borivali west</v>
          </cell>
          <cell r="N78" t="str">
            <v>Family Business</v>
          </cell>
          <cell r="O78" t="str">
            <v>5 Lacs to  10Lacs</v>
          </cell>
          <cell r="P78" t="str">
            <v>Normal</v>
          </cell>
          <cell r="Q78" t="str">
            <v>Open</v>
          </cell>
          <cell r="R78">
            <v>2019</v>
          </cell>
          <cell r="S78" t="str">
            <v>DSE</v>
          </cell>
          <cell r="T78" t="str">
            <v>NA</v>
          </cell>
          <cell r="U78" t="str">
            <v>DSE</v>
          </cell>
          <cell r="V78" t="str">
            <v>NA</v>
          </cell>
          <cell r="W78" t="str">
            <v>NA</v>
          </cell>
          <cell r="X78" t="str">
            <v>CAP-Minority</v>
          </cell>
          <cell r="Y78">
            <v>436</v>
          </cell>
          <cell r="Z78">
            <v>500</v>
          </cell>
          <cell r="AA78">
            <v>87.2</v>
          </cell>
          <cell r="AB78">
            <v>2017</v>
          </cell>
          <cell r="AC78" t="str">
            <v>MAHARASHTRA STATE BOARD OF SECONDARY AND HIGHER SECONDARY EDUCATION</v>
          </cell>
          <cell r="AD78" t="str">
            <v>Rustomjee international school</v>
          </cell>
          <cell r="AE78">
            <v>1821</v>
          </cell>
          <cell r="AF78">
            <v>1900</v>
          </cell>
          <cell r="AG78">
            <v>95.84210526315789</v>
          </cell>
          <cell r="AH78">
            <v>2020</v>
          </cell>
          <cell r="AI78" t="str">
            <v>Maharashtra State Board of Technical Education</v>
          </cell>
          <cell r="AJ78" t="str">
            <v>Thakur Polytechnic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250</v>
          </cell>
          <cell r="AW78">
            <v>25</v>
          </cell>
          <cell r="AX78">
            <v>10</v>
          </cell>
          <cell r="AY78">
            <v>91.24</v>
          </cell>
          <cell r="AZ78">
            <v>286</v>
          </cell>
          <cell r="BA78">
            <v>29</v>
          </cell>
          <cell r="BB78">
            <v>9.862068965517242</v>
          </cell>
          <cell r="BC78">
            <v>87</v>
          </cell>
          <cell r="BD78">
            <v>536</v>
          </cell>
          <cell r="BE78">
            <v>54</v>
          </cell>
          <cell r="BF78">
            <v>9.9259259259259256</v>
          </cell>
          <cell r="BG78">
            <v>230</v>
          </cell>
          <cell r="BH78">
            <v>24</v>
          </cell>
          <cell r="BI78">
            <v>9.5833333333333339</v>
          </cell>
          <cell r="BJ78">
            <v>90.745000000000005</v>
          </cell>
          <cell r="BK78">
            <v>249</v>
          </cell>
          <cell r="BL78">
            <v>29</v>
          </cell>
          <cell r="BM78">
            <v>8.5862068965517242</v>
          </cell>
          <cell r="BN78">
            <v>92.995000000000005</v>
          </cell>
          <cell r="BO78">
            <v>479</v>
          </cell>
          <cell r="BP78">
            <v>53</v>
          </cell>
          <cell r="BQ78">
            <v>9.0377358490566042</v>
          </cell>
          <cell r="BR78">
            <v>238</v>
          </cell>
          <cell r="BS78">
            <v>24</v>
          </cell>
          <cell r="BT78">
            <v>9.9166666666666661</v>
          </cell>
          <cell r="BU78">
            <v>90.495000000000005</v>
          </cell>
          <cell r="BV78">
            <v>238</v>
          </cell>
          <cell r="BW78">
            <v>24</v>
          </cell>
          <cell r="BX78">
            <v>9.9166666666666661</v>
          </cell>
          <cell r="BY78">
            <v>260</v>
          </cell>
          <cell r="BZ78">
            <v>26</v>
          </cell>
          <cell r="CA78">
            <v>10</v>
          </cell>
          <cell r="CB78">
            <v>1513</v>
          </cell>
          <cell r="CC78">
            <v>157</v>
          </cell>
          <cell r="CD78">
            <v>9.6369426751592364</v>
          </cell>
          <cell r="CE78">
            <v>90</v>
          </cell>
          <cell r="CF78"/>
          <cell r="CG78"/>
          <cell r="CH78"/>
          <cell r="CI78"/>
          <cell r="CJ78"/>
          <cell r="CK78"/>
          <cell r="CL78"/>
          <cell r="CM78"/>
          <cell r="CN78">
            <v>10</v>
          </cell>
          <cell r="CO78">
            <v>60</v>
          </cell>
          <cell r="CP78">
            <v>44</v>
          </cell>
          <cell r="CQ78">
            <v>50</v>
          </cell>
          <cell r="CR78">
            <v>16</v>
          </cell>
          <cell r="CS78">
            <v>8</v>
          </cell>
          <cell r="CT78">
            <v>67</v>
          </cell>
          <cell r="CU78">
            <v>0</v>
          </cell>
          <cell r="CV78">
            <v>16</v>
          </cell>
          <cell r="CW78">
            <v>0</v>
          </cell>
          <cell r="CX78"/>
          <cell r="CY78"/>
          <cell r="CZ78"/>
          <cell r="DA78">
            <v>0</v>
          </cell>
          <cell r="DB78">
            <v>10</v>
          </cell>
          <cell r="DC78">
            <v>0</v>
          </cell>
          <cell r="DD78">
            <v>2</v>
          </cell>
          <cell r="DE78">
            <v>20</v>
          </cell>
          <cell r="DF78">
            <v>10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2</v>
          </cell>
          <cell r="DM78">
            <v>0</v>
          </cell>
          <cell r="DN78">
            <v>0</v>
          </cell>
          <cell r="DO78" t="str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11</v>
          </cell>
          <cell r="DV78"/>
          <cell r="DW78"/>
          <cell r="DX78"/>
          <cell r="DY78"/>
          <cell r="DZ78"/>
          <cell r="EA78" t="str">
            <v>Higher Studies</v>
          </cell>
          <cell r="EB78" t="str">
            <v>Higher Studies</v>
          </cell>
          <cell r="EC78"/>
          <cell r="ED78" t="str">
            <v>CAT-3</v>
          </cell>
          <cell r="EE78"/>
          <cell r="EF78"/>
          <cell r="EG78"/>
          <cell r="EH78"/>
          <cell r="EI78"/>
          <cell r="EJ78"/>
          <cell r="EK78"/>
          <cell r="EL78"/>
          <cell r="EM78"/>
          <cell r="EN78">
            <v>5</v>
          </cell>
          <cell r="EO78">
            <v>1</v>
          </cell>
          <cell r="EP78">
            <v>5</v>
          </cell>
          <cell r="EQ78">
            <v>11</v>
          </cell>
          <cell r="ER78">
            <v>73.333333333333329</v>
          </cell>
          <cell r="ES78" t="str">
            <v>Yes</v>
          </cell>
          <cell r="ET78" t="str">
            <v>https://drive.google.com/open?id=14Osi78eO4oyge1-zkK30czAbB8b6K8UL</v>
          </cell>
          <cell r="EU78" t="str">
            <v>NA</v>
          </cell>
          <cell r="EV78" t="str">
            <v>Yes</v>
          </cell>
          <cell r="EW78" t="str">
            <v>pay_HyW3B08bc028Hh</v>
          </cell>
          <cell r="EX78"/>
          <cell r="EY78" t="str">
            <v>Present</v>
          </cell>
          <cell r="EZ78" t="str">
            <v>Batch 3</v>
          </cell>
          <cell r="FA78" t="str">
            <v>20-CIVILA73-23</v>
          </cell>
          <cell r="FB78" t="str">
            <v>CIVIL-A</v>
          </cell>
          <cell r="FC78">
            <v>73</v>
          </cell>
        </row>
        <row r="79">
          <cell r="C79" t="str">
            <v>20-CIVILA74-23</v>
          </cell>
          <cell r="D79">
            <v>74</v>
          </cell>
          <cell r="E79" t="str">
            <v>KAMBLE CHAITALI JITENDRA VANITA</v>
          </cell>
          <cell r="F79" t="str">
            <v>20-CIVILA74-23</v>
          </cell>
          <cell r="G79" t="str">
            <v>Female</v>
          </cell>
          <cell r="H79">
            <v>36975</v>
          </cell>
          <cell r="I79">
            <v>8451895634</v>
          </cell>
          <cell r="J79"/>
          <cell r="K79" t="str">
            <v>chaitalikamble25032001@gmail.com</v>
          </cell>
          <cell r="L79" t="str">
            <v>1032200958@tcetmumbai.in</v>
          </cell>
          <cell r="M79" t="str">
            <v>304/A, R.No-13, Laxmi Bhavan Chawal, Kevani Pada, SV Road, Jogeshwari (West), Mumbai 400102</v>
          </cell>
          <cell r="N79" t="str">
            <v>Self-employed</v>
          </cell>
          <cell r="O79" t="str">
            <v>Below  5 Lacs</v>
          </cell>
          <cell r="P79" t="str">
            <v>Normal</v>
          </cell>
          <cell r="Q79" t="str">
            <v>Open</v>
          </cell>
          <cell r="R79">
            <v>2019</v>
          </cell>
          <cell r="S79" t="str">
            <v>DSE</v>
          </cell>
          <cell r="T79" t="str">
            <v>NA</v>
          </cell>
          <cell r="U79" t="str">
            <v>DSE</v>
          </cell>
          <cell r="V79" t="str">
            <v>NA</v>
          </cell>
          <cell r="W79" t="str">
            <v>NA</v>
          </cell>
          <cell r="X79" t="str">
            <v>CAP-Minority</v>
          </cell>
          <cell r="Y79">
            <v>387</v>
          </cell>
          <cell r="Z79">
            <v>500</v>
          </cell>
          <cell r="AA79">
            <v>77.400000000000006</v>
          </cell>
          <cell r="AB79">
            <v>2016</v>
          </cell>
          <cell r="AC79" t="str">
            <v>MAHARASHTRA STATE BOARD OF SECONDARY AND HIGHER SECONDARY EDUCATION</v>
          </cell>
          <cell r="AD79"/>
          <cell r="AE79">
            <v>1678</v>
          </cell>
          <cell r="AF79">
            <v>1900</v>
          </cell>
          <cell r="AG79">
            <v>88.32</v>
          </cell>
          <cell r="AH79">
            <v>2020</v>
          </cell>
          <cell r="AI79" t="str">
            <v>Maharashtra State Board of Technical Education</v>
          </cell>
          <cell r="AJ79" t="str">
            <v>Thakur Polytechnic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236</v>
          </cell>
          <cell r="AW79">
            <v>25</v>
          </cell>
          <cell r="AX79">
            <v>9.44</v>
          </cell>
          <cell r="AY79">
            <v>99.54</v>
          </cell>
          <cell r="AZ79">
            <v>272</v>
          </cell>
          <cell r="BA79">
            <v>29</v>
          </cell>
          <cell r="BB79">
            <v>9.3793103448275854</v>
          </cell>
          <cell r="BC79">
            <v>88</v>
          </cell>
          <cell r="BD79">
            <v>508</v>
          </cell>
          <cell r="BE79">
            <v>54</v>
          </cell>
          <cell r="BF79">
            <v>9.4074074074074066</v>
          </cell>
          <cell r="BG79">
            <v>216</v>
          </cell>
          <cell r="BH79">
            <v>24</v>
          </cell>
          <cell r="BI79">
            <v>9</v>
          </cell>
          <cell r="BJ79">
            <v>95.12</v>
          </cell>
          <cell r="BK79">
            <v>251</v>
          </cell>
          <cell r="BL79">
            <v>29</v>
          </cell>
          <cell r="BM79">
            <v>8.6551724137931032</v>
          </cell>
          <cell r="BN79">
            <v>96.553333333333342</v>
          </cell>
          <cell r="BO79">
            <v>467</v>
          </cell>
          <cell r="BP79">
            <v>53</v>
          </cell>
          <cell r="BQ79">
            <v>8.8113207547169807</v>
          </cell>
          <cell r="BR79">
            <v>234</v>
          </cell>
          <cell r="BS79">
            <v>24</v>
          </cell>
          <cell r="BT79">
            <v>9.75</v>
          </cell>
          <cell r="BU79">
            <v>94.803333333333342</v>
          </cell>
          <cell r="BV79">
            <v>234</v>
          </cell>
          <cell r="BW79">
            <v>24</v>
          </cell>
          <cell r="BX79">
            <v>9.75</v>
          </cell>
          <cell r="BY79">
            <v>260</v>
          </cell>
          <cell r="BZ79">
            <v>26</v>
          </cell>
          <cell r="CA79">
            <v>10</v>
          </cell>
          <cell r="CB79">
            <v>1469</v>
          </cell>
          <cell r="CC79">
            <v>157</v>
          </cell>
          <cell r="CD79">
            <v>9.3566878980891719</v>
          </cell>
          <cell r="CE79">
            <v>95</v>
          </cell>
          <cell r="CF79"/>
          <cell r="CG79"/>
          <cell r="CH79"/>
          <cell r="CI79"/>
          <cell r="CJ79"/>
          <cell r="CK79"/>
          <cell r="CL79"/>
          <cell r="CM79"/>
          <cell r="CN79"/>
          <cell r="CO79"/>
          <cell r="CP79"/>
          <cell r="CQ79"/>
          <cell r="CR79"/>
          <cell r="CS79"/>
          <cell r="CT79"/>
          <cell r="CU79"/>
          <cell r="CV79"/>
          <cell r="CW79"/>
          <cell r="CX79"/>
          <cell r="CY79"/>
          <cell r="CZ79"/>
          <cell r="DA79"/>
          <cell r="DB79"/>
          <cell r="DC79"/>
          <cell r="DD79"/>
          <cell r="DE79"/>
          <cell r="DF79"/>
          <cell r="DG79"/>
          <cell r="DH79"/>
          <cell r="DI79"/>
          <cell r="DJ79">
            <v>0</v>
          </cell>
          <cell r="DK79">
            <v>0</v>
          </cell>
          <cell r="DL79">
            <v>2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 t="str">
            <v>CCI Project</v>
          </cell>
          <cell r="DW79"/>
          <cell r="DX79"/>
          <cell r="DY79" t="str">
            <v>Placed</v>
          </cell>
          <cell r="DZ79">
            <v>3</v>
          </cell>
          <cell r="EA79" t="str">
            <v>Placement</v>
          </cell>
          <cell r="EB79" t="str">
            <v>Placement</v>
          </cell>
          <cell r="EC79">
            <v>45085</v>
          </cell>
          <cell r="ED79" t="str">
            <v>CAT-3</v>
          </cell>
          <cell r="EE79"/>
          <cell r="EF79"/>
          <cell r="EG79"/>
          <cell r="EH79"/>
          <cell r="EI79"/>
          <cell r="EJ79"/>
          <cell r="EK79"/>
          <cell r="EL79"/>
          <cell r="EM79"/>
          <cell r="EN79">
            <v>5</v>
          </cell>
          <cell r="EO79">
            <v>0</v>
          </cell>
          <cell r="EP79">
            <v>5</v>
          </cell>
          <cell r="EQ79">
            <v>10</v>
          </cell>
          <cell r="ER79">
            <v>66.666666666666657</v>
          </cell>
          <cell r="ES79" t="str">
            <v>Yes</v>
          </cell>
          <cell r="ET79" t="str">
            <v>https://drive.google.com/open?id=1nCseJ3pc53BA0pvEqS4uh2upq14rIw8K</v>
          </cell>
          <cell r="EU79" t="str">
            <v>NA</v>
          </cell>
          <cell r="EV79" t="str">
            <v>No</v>
          </cell>
          <cell r="EW79"/>
          <cell r="EX79"/>
          <cell r="EY79" t="str">
            <v>Present</v>
          </cell>
          <cell r="EZ79"/>
          <cell r="FA79" t="str">
            <v>20-CIVILA74-23</v>
          </cell>
          <cell r="FB79" t="str">
            <v>CIVIL-A</v>
          </cell>
          <cell r="FC79">
            <v>74</v>
          </cell>
        </row>
        <row r="80">
          <cell r="C80" t="str">
            <v>20-CIVILA75-23</v>
          </cell>
          <cell r="D80">
            <v>75</v>
          </cell>
          <cell r="E80" t="str">
            <v>KEKAN SHIVAM BALU ANITA</v>
          </cell>
          <cell r="F80" t="str">
            <v>20-CIVILA75-23</v>
          </cell>
          <cell r="G80" t="str">
            <v>Male</v>
          </cell>
          <cell r="H80">
            <v>37085</v>
          </cell>
          <cell r="I80">
            <v>8669798181</v>
          </cell>
          <cell r="J80"/>
          <cell r="K80" t="str">
            <v>shivamkekan8181@gmail.com</v>
          </cell>
          <cell r="L80" t="str">
            <v>1032200947@tcetmumbai.in</v>
          </cell>
          <cell r="M80" t="str">
            <v>Panewadi, Post-Nagarpur, Tal- Nandgaon, Dist-Nashik, Pin-423104</v>
          </cell>
          <cell r="N80" t="str">
            <v>Service</v>
          </cell>
          <cell r="O80" t="str">
            <v>Below  5 Lacs</v>
          </cell>
          <cell r="P80" t="str">
            <v>Normal</v>
          </cell>
          <cell r="Q80" t="str">
            <v>Open</v>
          </cell>
          <cell r="R80">
            <v>2019</v>
          </cell>
          <cell r="S80" t="str">
            <v>DSE</v>
          </cell>
          <cell r="T80" t="str">
            <v>NA</v>
          </cell>
          <cell r="U80" t="str">
            <v>DSE</v>
          </cell>
          <cell r="V80" t="str">
            <v>NA</v>
          </cell>
          <cell r="W80" t="str">
            <v>NA</v>
          </cell>
          <cell r="X80" t="str">
            <v>CAP-Minority</v>
          </cell>
          <cell r="Y80">
            <v>417</v>
          </cell>
          <cell r="Z80">
            <v>500</v>
          </cell>
          <cell r="AA80">
            <v>83.399999999999991</v>
          </cell>
          <cell r="AB80">
            <v>2017</v>
          </cell>
          <cell r="AC80" t="str">
            <v>MAHARASHTRA STATE BOARD OF SECONDARY AND HIGHER SECONDARY EDUCATION</v>
          </cell>
          <cell r="AD80"/>
          <cell r="AE80">
            <v>1768</v>
          </cell>
          <cell r="AF80">
            <v>1900</v>
          </cell>
          <cell r="AG80">
            <v>93.05</v>
          </cell>
          <cell r="AH80">
            <v>2020</v>
          </cell>
          <cell r="AI80" t="str">
            <v>Maharashtra State Board of Technical Education</v>
          </cell>
          <cell r="AJ80" t="str">
            <v>SKBP Polytechnic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198</v>
          </cell>
          <cell r="AW80">
            <v>25</v>
          </cell>
          <cell r="AX80">
            <v>7.92</v>
          </cell>
          <cell r="AY80">
            <v>82.49</v>
          </cell>
          <cell r="AZ80">
            <v>241</v>
          </cell>
          <cell r="BA80">
            <v>29</v>
          </cell>
          <cell r="BB80">
            <v>8.3103448275862064</v>
          </cell>
          <cell r="BC80">
            <v>89</v>
          </cell>
          <cell r="BD80">
            <v>439</v>
          </cell>
          <cell r="BE80">
            <v>54</v>
          </cell>
          <cell r="BF80">
            <v>8.1296296296296298</v>
          </cell>
          <cell r="BG80">
            <v>184.07999999999998</v>
          </cell>
          <cell r="BH80">
            <v>24</v>
          </cell>
          <cell r="BI80">
            <v>7.669999999999999</v>
          </cell>
          <cell r="BJ80">
            <v>98.12</v>
          </cell>
          <cell r="BK80">
            <v>207</v>
          </cell>
          <cell r="BL80">
            <v>29</v>
          </cell>
          <cell r="BM80">
            <v>7.1379310344827589</v>
          </cell>
          <cell r="BN80">
            <v>93.203333333333333</v>
          </cell>
          <cell r="BO80">
            <v>391.08</v>
          </cell>
          <cell r="BP80">
            <v>53</v>
          </cell>
          <cell r="BQ80">
            <v>7.3788679245283015</v>
          </cell>
          <cell r="BR80">
            <v>202</v>
          </cell>
          <cell r="BS80">
            <v>24</v>
          </cell>
          <cell r="BT80">
            <v>8.4166666666666661</v>
          </cell>
          <cell r="BU80">
            <v>90.703333333333333</v>
          </cell>
          <cell r="BV80">
            <v>202</v>
          </cell>
          <cell r="BW80">
            <v>24</v>
          </cell>
          <cell r="BX80">
            <v>8.4166666666666661</v>
          </cell>
          <cell r="BY80">
            <v>230</v>
          </cell>
          <cell r="BZ80">
            <v>26</v>
          </cell>
          <cell r="CA80">
            <v>8.8461538461538467</v>
          </cell>
          <cell r="CB80">
            <v>1262.08</v>
          </cell>
          <cell r="CC80">
            <v>157</v>
          </cell>
          <cell r="CD80">
            <v>8.0387261146496805</v>
          </cell>
          <cell r="CE80">
            <v>90</v>
          </cell>
          <cell r="CF80"/>
          <cell r="CG80"/>
          <cell r="CH80"/>
          <cell r="CI80"/>
          <cell r="CJ80"/>
          <cell r="CK80"/>
          <cell r="CL80"/>
          <cell r="CM80"/>
          <cell r="CN80"/>
          <cell r="CO80"/>
          <cell r="CP80"/>
          <cell r="CQ80"/>
          <cell r="CR80"/>
          <cell r="CS80"/>
          <cell r="CT80"/>
          <cell r="CU80"/>
          <cell r="CV80"/>
          <cell r="CW80"/>
          <cell r="CX80"/>
          <cell r="CY80"/>
          <cell r="CZ80"/>
          <cell r="DA80"/>
          <cell r="DB80"/>
          <cell r="DC80"/>
          <cell r="DD80"/>
          <cell r="DE80"/>
          <cell r="DF80"/>
          <cell r="DG80"/>
          <cell r="DH80"/>
          <cell r="DI80"/>
          <cell r="DJ80">
            <v>0</v>
          </cell>
          <cell r="DK80">
            <v>0</v>
          </cell>
          <cell r="DL80">
            <v>2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/>
          <cell r="DW80"/>
          <cell r="DX80"/>
          <cell r="DY80"/>
          <cell r="DZ80"/>
          <cell r="EA80" t="str">
            <v>Not Given</v>
          </cell>
          <cell r="EB80" t="str">
            <v>Not Given</v>
          </cell>
          <cell r="EC80"/>
          <cell r="ED80" t="str">
            <v>CAT-3</v>
          </cell>
          <cell r="EE80"/>
          <cell r="EF80"/>
          <cell r="EG80"/>
          <cell r="EH80"/>
          <cell r="EI80"/>
          <cell r="EJ80"/>
          <cell r="EK80"/>
          <cell r="EL80"/>
          <cell r="EM80"/>
          <cell r="EN80">
            <v>5</v>
          </cell>
          <cell r="EO80">
            <v>0</v>
          </cell>
          <cell r="EP80">
            <v>5</v>
          </cell>
          <cell r="EQ80">
            <v>10</v>
          </cell>
          <cell r="ER80">
            <v>66.666666666666657</v>
          </cell>
          <cell r="ES80" t="str">
            <v>No</v>
          </cell>
          <cell r="ET80"/>
          <cell r="EU80"/>
          <cell r="EV80"/>
          <cell r="EW80"/>
          <cell r="EX80"/>
          <cell r="EY80" t="str">
            <v>AB</v>
          </cell>
          <cell r="EZ80"/>
          <cell r="FA80" t="str">
            <v>20-CIVILA75-23</v>
          </cell>
          <cell r="FB80" t="str">
            <v>CIVIL-A</v>
          </cell>
          <cell r="FC80">
            <v>75</v>
          </cell>
        </row>
        <row r="81">
          <cell r="C81" t="str">
            <v>20-CIVILA76-23</v>
          </cell>
          <cell r="D81">
            <v>76</v>
          </cell>
          <cell r="E81" t="str">
            <v>PANCHAL VAIBHAVI ANIL AKSHAYA</v>
          </cell>
          <cell r="F81" t="str">
            <v>20-CIVILA76-23</v>
          </cell>
          <cell r="G81" t="str">
            <v>Female</v>
          </cell>
          <cell r="H81">
            <v>36616</v>
          </cell>
          <cell r="I81">
            <v>9619378548</v>
          </cell>
          <cell r="J81"/>
          <cell r="K81" t="str">
            <v>vaibhavipanchal313@gmail.com</v>
          </cell>
          <cell r="L81" t="str">
            <v>1032201374@tcetmumbai.in</v>
          </cell>
          <cell r="M81" t="str">
            <v>Janardan, Vakil Chawl, Senapati Bapat Marg, Lower Parel, Mumbai-400013</v>
          </cell>
          <cell r="N81" t="str">
            <v>Service</v>
          </cell>
          <cell r="O81" t="str">
            <v>Below  5 Lacs</v>
          </cell>
          <cell r="P81" t="str">
            <v>Normal</v>
          </cell>
          <cell r="Q81" t="str">
            <v>Open</v>
          </cell>
          <cell r="R81">
            <v>2019</v>
          </cell>
          <cell r="S81" t="str">
            <v>DSE</v>
          </cell>
          <cell r="T81" t="str">
            <v>NA</v>
          </cell>
          <cell r="U81" t="str">
            <v>DSE</v>
          </cell>
          <cell r="V81" t="str">
            <v>NA</v>
          </cell>
          <cell r="W81" t="str">
            <v>NA</v>
          </cell>
          <cell r="X81" t="str">
            <v>CAP-Minority</v>
          </cell>
          <cell r="Y81">
            <v>367</v>
          </cell>
          <cell r="Z81">
            <v>500</v>
          </cell>
          <cell r="AA81">
            <v>73.400000000000006</v>
          </cell>
          <cell r="AB81">
            <v>2016</v>
          </cell>
          <cell r="AC81" t="str">
            <v>MAHARASHTRA STATE BOARD OF SECONDARY AND HIGHER SECONDARY EDUCATION</v>
          </cell>
          <cell r="AD81" t="str">
            <v>Convent Girls' High School</v>
          </cell>
          <cell r="AE81">
            <v>1034</v>
          </cell>
          <cell r="AF81">
            <v>1500</v>
          </cell>
          <cell r="AG81">
            <v>68.933333333333337</v>
          </cell>
          <cell r="AH81">
            <v>2020</v>
          </cell>
          <cell r="AI81" t="str">
            <v>Autonomous</v>
          </cell>
          <cell r="AJ81" t="str">
            <v>Shri Bhagubhai Mafatlal Polytechnic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215</v>
          </cell>
          <cell r="AW81">
            <v>25</v>
          </cell>
          <cell r="AX81">
            <v>8.6</v>
          </cell>
          <cell r="AY81">
            <v>91.24</v>
          </cell>
          <cell r="AZ81">
            <v>248</v>
          </cell>
          <cell r="BA81">
            <v>29</v>
          </cell>
          <cell r="BB81">
            <v>8.5517241379310338</v>
          </cell>
          <cell r="BC81">
            <v>90</v>
          </cell>
          <cell r="BD81">
            <v>463</v>
          </cell>
          <cell r="BE81">
            <v>54</v>
          </cell>
          <cell r="BF81">
            <v>8.5740740740740744</v>
          </cell>
          <cell r="BG81">
            <v>200</v>
          </cell>
          <cell r="BH81">
            <v>24</v>
          </cell>
          <cell r="BI81">
            <v>8.3333333333333339</v>
          </cell>
          <cell r="BJ81">
            <v>76.260000000000005</v>
          </cell>
          <cell r="BK81">
            <v>229.10000000000002</v>
          </cell>
          <cell r="BL81">
            <v>29</v>
          </cell>
          <cell r="BM81">
            <v>7.9</v>
          </cell>
          <cell r="BN81">
            <v>88.833333333333329</v>
          </cell>
          <cell r="BO81">
            <v>429.1</v>
          </cell>
          <cell r="BP81">
            <v>53</v>
          </cell>
          <cell r="BQ81">
            <v>8.0962264150943408</v>
          </cell>
          <cell r="BR81">
            <v>195</v>
          </cell>
          <cell r="BS81">
            <v>24</v>
          </cell>
          <cell r="BT81">
            <v>8.125</v>
          </cell>
          <cell r="BU81">
            <v>86.583333333333329</v>
          </cell>
          <cell r="BV81">
            <v>195</v>
          </cell>
          <cell r="BW81">
            <v>24</v>
          </cell>
          <cell r="BX81">
            <v>8.125</v>
          </cell>
          <cell r="BY81">
            <v>221</v>
          </cell>
          <cell r="BZ81">
            <v>26</v>
          </cell>
          <cell r="CA81">
            <v>8.5</v>
          </cell>
          <cell r="CB81">
            <v>1308.0999999999999</v>
          </cell>
          <cell r="CC81">
            <v>157</v>
          </cell>
          <cell r="CD81">
            <v>8.3318471337579609</v>
          </cell>
          <cell r="CE81">
            <v>86</v>
          </cell>
          <cell r="CF81"/>
          <cell r="CG81"/>
          <cell r="CH81"/>
          <cell r="CI81"/>
          <cell r="CJ81"/>
          <cell r="CK81"/>
          <cell r="CL81"/>
          <cell r="CM81"/>
          <cell r="CN81">
            <v>16</v>
          </cell>
          <cell r="CO81">
            <v>60</v>
          </cell>
          <cell r="CP81">
            <v>18</v>
          </cell>
          <cell r="CQ81">
            <v>50</v>
          </cell>
          <cell r="CR81">
            <v>23</v>
          </cell>
          <cell r="CS81">
            <v>1</v>
          </cell>
          <cell r="CT81">
            <v>96</v>
          </cell>
          <cell r="CU81">
            <v>2</v>
          </cell>
          <cell r="CV81">
            <v>14</v>
          </cell>
          <cell r="CW81">
            <v>13</v>
          </cell>
          <cell r="CX81">
            <v>143</v>
          </cell>
          <cell r="CY81">
            <v>28.6</v>
          </cell>
          <cell r="CZ81">
            <v>21.248142644873699</v>
          </cell>
          <cell r="DA81">
            <v>5</v>
          </cell>
          <cell r="DB81">
            <v>5</v>
          </cell>
          <cell r="DC81">
            <v>50</v>
          </cell>
          <cell r="DD81">
            <v>2</v>
          </cell>
          <cell r="DE81">
            <v>20</v>
          </cell>
          <cell r="DF81">
            <v>10</v>
          </cell>
          <cell r="DG81">
            <v>0</v>
          </cell>
          <cell r="DH81">
            <v>0</v>
          </cell>
          <cell r="DI81">
            <v>0</v>
          </cell>
          <cell r="DJ81">
            <v>0</v>
          </cell>
          <cell r="DK81">
            <v>1</v>
          </cell>
          <cell r="DL81">
            <v>1</v>
          </cell>
          <cell r="DM81">
            <v>50</v>
          </cell>
          <cell r="DN81">
            <v>50</v>
          </cell>
          <cell r="DO81" t="str">
            <v>100</v>
          </cell>
          <cell r="DP81">
            <v>70</v>
          </cell>
          <cell r="DQ81" t="str">
            <v>100</v>
          </cell>
          <cell r="DR81">
            <v>60</v>
          </cell>
          <cell r="DS81">
            <v>100</v>
          </cell>
          <cell r="DT81">
            <v>24</v>
          </cell>
          <cell r="DU81">
            <v>46</v>
          </cell>
          <cell r="DV81"/>
          <cell r="DW81"/>
          <cell r="DX81" t="str">
            <v>Absent for Unplaced Meeting</v>
          </cell>
          <cell r="DY81"/>
          <cell r="DZ81"/>
          <cell r="EA81" t="str">
            <v>Placement</v>
          </cell>
          <cell r="EB81" t="str">
            <v>Higher Studies</v>
          </cell>
          <cell r="EC81"/>
          <cell r="ED81" t="str">
            <v>CAT-3</v>
          </cell>
          <cell r="EE81"/>
          <cell r="EF81"/>
          <cell r="EG81"/>
          <cell r="EH81"/>
          <cell r="EI81"/>
          <cell r="EJ81"/>
          <cell r="EK81"/>
          <cell r="EL81"/>
          <cell r="EM81"/>
          <cell r="EN81">
            <v>5</v>
          </cell>
          <cell r="EO81">
            <v>1</v>
          </cell>
          <cell r="EP81">
            <v>5</v>
          </cell>
          <cell r="EQ81">
            <v>11</v>
          </cell>
          <cell r="ER81">
            <v>73.333333333333329</v>
          </cell>
          <cell r="ES81" t="str">
            <v>Yes</v>
          </cell>
          <cell r="ET81" t="str">
            <v>https://drive.google.com/open?id=17VOmtooZqY69_B27Dc4jWVZUHe2VN633</v>
          </cell>
          <cell r="EU81" t="str">
            <v>Core Companies</v>
          </cell>
          <cell r="EV81" t="str">
            <v>Yes</v>
          </cell>
          <cell r="EW81" t="str">
            <v>HyUtheQMf58DrE</v>
          </cell>
          <cell r="EX81"/>
          <cell r="EY81" t="str">
            <v>Present</v>
          </cell>
          <cell r="EZ81" t="str">
            <v>Batch 4</v>
          </cell>
          <cell r="FA81" t="str">
            <v>20-CIVILA76-23</v>
          </cell>
          <cell r="FB81" t="str">
            <v>CIVIL-A</v>
          </cell>
          <cell r="FC81">
            <v>76</v>
          </cell>
        </row>
        <row r="82">
          <cell r="C82" t="str">
            <v>20-CIVILA77-23</v>
          </cell>
          <cell r="D82">
            <v>77</v>
          </cell>
          <cell r="E82" t="str">
            <v>SALUNKHE SUSHANT SURYAKANT REKHA</v>
          </cell>
          <cell r="F82" t="str">
            <v>20-CIVILA77-23</v>
          </cell>
          <cell r="G82" t="str">
            <v>Male</v>
          </cell>
          <cell r="H82">
            <v>35373</v>
          </cell>
          <cell r="I82">
            <v>9930567515</v>
          </cell>
          <cell r="J82"/>
          <cell r="K82" t="str">
            <v>salunkhesushant28@gmail.com</v>
          </cell>
          <cell r="L82" t="str">
            <v>1032201375@tcetmumbai.in</v>
          </cell>
          <cell r="M82" t="str">
            <v>101, Salunkhe Niwas, Off Aarey Road, Goregaon East, Mumbai -63</v>
          </cell>
          <cell r="N82" t="str">
            <v>Service</v>
          </cell>
          <cell r="O82" t="str">
            <v>5 Lacs to  10Lacs</v>
          </cell>
          <cell r="P82" t="str">
            <v>Normal</v>
          </cell>
          <cell r="Q82" t="str">
            <v>Open</v>
          </cell>
          <cell r="R82">
            <v>2019</v>
          </cell>
          <cell r="S82" t="str">
            <v>DSE</v>
          </cell>
          <cell r="T82" t="str">
            <v>NA</v>
          </cell>
          <cell r="U82" t="str">
            <v>DSE</v>
          </cell>
          <cell r="V82" t="str">
            <v>NA</v>
          </cell>
          <cell r="W82" t="str">
            <v>NA</v>
          </cell>
          <cell r="X82" t="str">
            <v>CAP-Minority</v>
          </cell>
          <cell r="Y82">
            <v>357</v>
          </cell>
          <cell r="Z82">
            <v>600</v>
          </cell>
          <cell r="AA82">
            <v>59.5</v>
          </cell>
          <cell r="AB82">
            <v>2012</v>
          </cell>
          <cell r="AC82" t="str">
            <v>MAHARASHTRA STATE BOARD OF SECONDARY AND HIGHER SECONDARY EDUCATION</v>
          </cell>
          <cell r="AD82" t="str">
            <v>Yashodham High School</v>
          </cell>
          <cell r="AE82">
            <v>1127</v>
          </cell>
          <cell r="AF82">
            <v>1500</v>
          </cell>
          <cell r="AG82">
            <v>75.133333333333326</v>
          </cell>
          <cell r="AH82">
            <v>2020</v>
          </cell>
          <cell r="AI82" t="str">
            <v>Autonomous</v>
          </cell>
          <cell r="AJ82" t="str">
            <v>Shri Bhagubhai Mafatlal Polytechnic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241</v>
          </cell>
          <cell r="AW82">
            <v>25</v>
          </cell>
          <cell r="AX82">
            <v>9.64</v>
          </cell>
          <cell r="AY82">
            <v>97.24</v>
          </cell>
          <cell r="AZ82">
            <v>268</v>
          </cell>
          <cell r="BA82">
            <v>29</v>
          </cell>
          <cell r="BB82">
            <v>9.2413793103448274</v>
          </cell>
          <cell r="BC82">
            <v>91</v>
          </cell>
          <cell r="BD82">
            <v>509</v>
          </cell>
          <cell r="BE82">
            <v>54</v>
          </cell>
          <cell r="BF82">
            <v>9.4259259259259256</v>
          </cell>
          <cell r="BG82">
            <v>220</v>
          </cell>
          <cell r="BH82">
            <v>24</v>
          </cell>
          <cell r="BI82">
            <v>9.1666666666666661</v>
          </cell>
          <cell r="BJ82">
            <v>87.752499999999998</v>
          </cell>
          <cell r="BK82">
            <v>234</v>
          </cell>
          <cell r="BL82">
            <v>29</v>
          </cell>
          <cell r="BM82">
            <v>8.068965517241379</v>
          </cell>
          <cell r="BN82">
            <v>94.664166666666674</v>
          </cell>
          <cell r="BO82">
            <v>454</v>
          </cell>
          <cell r="BP82">
            <v>53</v>
          </cell>
          <cell r="BQ82">
            <v>8.566037735849056</v>
          </cell>
          <cell r="BR82">
            <v>211</v>
          </cell>
          <cell r="BS82">
            <v>24</v>
          </cell>
          <cell r="BT82">
            <v>8.7916666666666661</v>
          </cell>
          <cell r="BU82">
            <v>92.664166666666674</v>
          </cell>
          <cell r="BV82">
            <v>211</v>
          </cell>
          <cell r="BW82">
            <v>24</v>
          </cell>
          <cell r="BX82">
            <v>8.7916666666666661</v>
          </cell>
          <cell r="BY82">
            <v>245</v>
          </cell>
          <cell r="BZ82">
            <v>26</v>
          </cell>
          <cell r="CA82">
            <v>9.4230769230769234</v>
          </cell>
          <cell r="CB82">
            <v>1419</v>
          </cell>
          <cell r="CC82">
            <v>157</v>
          </cell>
          <cell r="CD82">
            <v>9.0382165605095537</v>
          </cell>
          <cell r="CE82">
            <v>92</v>
          </cell>
          <cell r="CF82"/>
          <cell r="CG82"/>
          <cell r="CH82"/>
          <cell r="CI82"/>
          <cell r="CJ82"/>
          <cell r="CK82"/>
          <cell r="CL82"/>
          <cell r="CM82"/>
          <cell r="CN82">
            <v>14</v>
          </cell>
          <cell r="CO82">
            <v>60</v>
          </cell>
          <cell r="CP82">
            <v>38</v>
          </cell>
          <cell r="CQ82">
            <v>50</v>
          </cell>
          <cell r="CR82">
            <v>9</v>
          </cell>
          <cell r="CS82">
            <v>15</v>
          </cell>
          <cell r="CT82">
            <v>38</v>
          </cell>
          <cell r="CU82">
            <v>2</v>
          </cell>
          <cell r="CV82">
            <v>14</v>
          </cell>
          <cell r="CW82">
            <v>13</v>
          </cell>
          <cell r="CX82">
            <v>92</v>
          </cell>
          <cell r="CY82">
            <v>46</v>
          </cell>
          <cell r="CZ82">
            <v>13.670133729569093</v>
          </cell>
          <cell r="DA82">
            <v>2</v>
          </cell>
          <cell r="DB82">
            <v>8</v>
          </cell>
          <cell r="DC82">
            <v>20</v>
          </cell>
          <cell r="DD82">
            <v>1</v>
          </cell>
          <cell r="DE82">
            <v>21</v>
          </cell>
          <cell r="DF82">
            <v>5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2</v>
          </cell>
          <cell r="DM82">
            <v>0</v>
          </cell>
          <cell r="DN82">
            <v>100</v>
          </cell>
          <cell r="DO82" t="str">
            <v>100</v>
          </cell>
          <cell r="DP82">
            <v>90</v>
          </cell>
          <cell r="DQ82" t="str">
            <v>100</v>
          </cell>
          <cell r="DR82">
            <v>95</v>
          </cell>
          <cell r="DS82">
            <v>100</v>
          </cell>
          <cell r="DT82">
            <v>38</v>
          </cell>
          <cell r="DU82">
            <v>26</v>
          </cell>
          <cell r="DV82"/>
          <cell r="DW82"/>
          <cell r="DX82"/>
          <cell r="DY82"/>
          <cell r="DZ82"/>
          <cell r="EA82" t="str">
            <v>Placement</v>
          </cell>
          <cell r="EB82" t="str">
            <v>Placement</v>
          </cell>
          <cell r="EC82"/>
          <cell r="ED82" t="str">
            <v>CAT-3</v>
          </cell>
          <cell r="EE82"/>
          <cell r="EF82"/>
          <cell r="EG82"/>
          <cell r="EH82"/>
          <cell r="EI82"/>
          <cell r="EJ82"/>
          <cell r="EK82"/>
          <cell r="EL82"/>
          <cell r="EM82"/>
          <cell r="EN82">
            <v>5</v>
          </cell>
          <cell r="EO82">
            <v>1</v>
          </cell>
          <cell r="EP82">
            <v>5</v>
          </cell>
          <cell r="EQ82">
            <v>11</v>
          </cell>
          <cell r="ER82">
            <v>73.333333333333329</v>
          </cell>
          <cell r="ES82" t="str">
            <v>Yes</v>
          </cell>
          <cell r="ET82" t="str">
            <v>https://drive.google.com/open?id=11Daybk_RQ7ZQS8PpGKKsV6RJOID9_on8</v>
          </cell>
          <cell r="EU82" t="str">
            <v>Core Companies</v>
          </cell>
          <cell r="EV82" t="str">
            <v>Yes</v>
          </cell>
          <cell r="EW82" t="str">
            <v>pay_HyWToktyt2ic36</v>
          </cell>
          <cell r="EX82"/>
          <cell r="EY82" t="str">
            <v>Present</v>
          </cell>
          <cell r="EZ82" t="str">
            <v>Batch 3</v>
          </cell>
          <cell r="FA82" t="str">
            <v>20-CIVILA77-23</v>
          </cell>
          <cell r="FB82" t="str">
            <v>CIVIL-A</v>
          </cell>
          <cell r="FC82">
            <v>77</v>
          </cell>
        </row>
        <row r="83">
          <cell r="C83" t="str">
            <v>18-CIVILA34-22</v>
          </cell>
          <cell r="D83">
            <v>78</v>
          </cell>
          <cell r="E83" t="str">
            <v>KUMAR RAKESH DES RAJ LEELO DEVI</v>
          </cell>
          <cell r="F83" t="str">
            <v>18-CIVILA34-22</v>
          </cell>
          <cell r="G83" t="str">
            <v>Male</v>
          </cell>
          <cell r="H83">
            <v>36703</v>
          </cell>
          <cell r="I83" t="str">
            <v>9682614367</v>
          </cell>
          <cell r="J83"/>
          <cell r="K83" t="str">
            <v>rakeshkumarsadotra@gmail.com</v>
          </cell>
          <cell r="L83" t="str">
            <v>1032180950@tcetmumbai.in</v>
          </cell>
          <cell r="M83" t="str">
            <v>62,KOTLI BALA,PO KALDI,TEH. &amp; DISTT. UDHAMPUR, JAMMU AND KASHMIR,182124.,501,A WING ,MAHADEV APARTMENT,THAKUR BOYS HOSTEL,KANDIVALI EAST,MUMBAI ,MAHARASHTRA,400101,UDHAMPUR,Udhampur,182124</v>
          </cell>
          <cell r="N83" t="str">
            <v>Service</v>
          </cell>
          <cell r="O83" t="str">
            <v>Below  5 Lacs</v>
          </cell>
          <cell r="P83" t="str">
            <v>Normal</v>
          </cell>
          <cell r="Q83" t="str">
            <v>Open</v>
          </cell>
          <cell r="R83">
            <v>2018</v>
          </cell>
          <cell r="S83" t="str">
            <v>FE</v>
          </cell>
          <cell r="T83" t="str">
            <v>J &amp; K</v>
          </cell>
          <cell r="U83" t="str">
            <v>J&amp;K</v>
          </cell>
          <cell r="V83" t="str">
            <v>J&amp;K</v>
          </cell>
          <cell r="W83" t="str">
            <v>J&amp;K</v>
          </cell>
          <cell r="X83" t="str">
            <v>NA</v>
          </cell>
          <cell r="Y83">
            <v>408</v>
          </cell>
          <cell r="Z83">
            <v>500</v>
          </cell>
          <cell r="AA83">
            <v>81.599999999999994</v>
          </cell>
          <cell r="AB83" t="str">
            <v>2016</v>
          </cell>
          <cell r="AC83" t="str">
            <v>J and K STATE BOARD OF SCHOOL EDUCATION</v>
          </cell>
          <cell r="AD83" t="str">
            <v>GOVT HIGH SCHOOL LADDAN UDHAMPUR</v>
          </cell>
          <cell r="AE83">
            <v>431</v>
          </cell>
          <cell r="AF83">
            <v>500</v>
          </cell>
          <cell r="AG83">
            <v>86.2</v>
          </cell>
          <cell r="AH83" t="str">
            <v>2018</v>
          </cell>
          <cell r="AI83" t="str">
            <v>J and K STATE BOARD OF SCHOOL EDUCATION</v>
          </cell>
          <cell r="AJ83" t="str">
            <v>GOVT M L HR SEC SCHOOL UDHAMPUR</v>
          </cell>
          <cell r="AK83">
            <v>181.44</v>
          </cell>
          <cell r="AL83">
            <v>27</v>
          </cell>
          <cell r="AM83">
            <v>6.72</v>
          </cell>
          <cell r="AN83">
            <v>75</v>
          </cell>
          <cell r="AO83">
            <v>190.89000000000001</v>
          </cell>
          <cell r="AP83">
            <v>27</v>
          </cell>
          <cell r="AQ83">
            <v>7.07</v>
          </cell>
          <cell r="AR83">
            <v>74</v>
          </cell>
          <cell r="AS83">
            <v>372.33000000000004</v>
          </cell>
          <cell r="AT83">
            <v>54</v>
          </cell>
          <cell r="AU83">
            <v>6.8950000000000005</v>
          </cell>
          <cell r="AV83">
            <v>238</v>
          </cell>
          <cell r="AW83">
            <v>26</v>
          </cell>
          <cell r="AX83">
            <v>9.1538461538461533</v>
          </cell>
          <cell r="AY83">
            <v>76.040000000000006</v>
          </cell>
          <cell r="AZ83">
            <v>225.11999999999998</v>
          </cell>
          <cell r="BA83">
            <v>28</v>
          </cell>
          <cell r="BB83">
            <v>8.0399999999999991</v>
          </cell>
          <cell r="BC83">
            <v>89</v>
          </cell>
          <cell r="BD83">
            <v>463.12</v>
          </cell>
          <cell r="BE83">
            <v>54</v>
          </cell>
          <cell r="BF83">
            <v>8.576296296296297</v>
          </cell>
          <cell r="BG83">
            <v>55</v>
          </cell>
          <cell r="BH83">
            <v>25</v>
          </cell>
          <cell r="BI83">
            <v>2.2000000000000002</v>
          </cell>
          <cell r="BJ83">
            <v>85.5</v>
          </cell>
          <cell r="BK83">
            <v>0</v>
          </cell>
          <cell r="BL83">
            <v>29</v>
          </cell>
          <cell r="BM83">
            <v>0</v>
          </cell>
          <cell r="BN83">
            <v>78.108000000000004</v>
          </cell>
          <cell r="BO83">
            <v>55</v>
          </cell>
          <cell r="BP83">
            <v>54</v>
          </cell>
          <cell r="BQ83">
            <v>1.0185185185185186</v>
          </cell>
          <cell r="BR83">
            <v>0</v>
          </cell>
          <cell r="BS83">
            <v>24</v>
          </cell>
          <cell r="BT83">
            <v>0</v>
          </cell>
          <cell r="BU83">
            <v>79.608000000000004</v>
          </cell>
          <cell r="BV83">
            <v>0</v>
          </cell>
          <cell r="BW83">
            <v>24</v>
          </cell>
          <cell r="BX83">
            <v>0</v>
          </cell>
          <cell r="BY83"/>
          <cell r="BZ83">
            <v>26</v>
          </cell>
          <cell r="CA83">
            <v>0</v>
          </cell>
          <cell r="CB83">
            <v>890.45</v>
          </cell>
          <cell r="CC83">
            <v>212</v>
          </cell>
          <cell r="CD83">
            <v>4.2002358490566039</v>
          </cell>
          <cell r="CE83">
            <v>80</v>
          </cell>
          <cell r="CF83"/>
          <cell r="CG83"/>
          <cell r="CH83"/>
          <cell r="CI83"/>
          <cell r="CJ83"/>
          <cell r="CK83"/>
          <cell r="CL83"/>
          <cell r="CM83"/>
          <cell r="CN83"/>
          <cell r="CO83"/>
          <cell r="CP83"/>
          <cell r="CQ83"/>
          <cell r="CR83"/>
          <cell r="CS83"/>
          <cell r="CT83"/>
          <cell r="CU83"/>
          <cell r="CV83"/>
          <cell r="CW83"/>
          <cell r="CX83"/>
          <cell r="CY83"/>
          <cell r="CZ83"/>
          <cell r="DA83"/>
          <cell r="DB83"/>
          <cell r="DC83"/>
          <cell r="DD83"/>
          <cell r="DE83"/>
          <cell r="DF83"/>
          <cell r="DG83"/>
          <cell r="DH83"/>
          <cell r="DI83"/>
          <cell r="DJ83">
            <v>0</v>
          </cell>
          <cell r="DK83">
            <v>0</v>
          </cell>
          <cell r="DL83">
            <v>2</v>
          </cell>
          <cell r="DM83">
            <v>0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/>
          <cell r="DW83" t="str">
            <v>KT</v>
          </cell>
          <cell r="DX83"/>
          <cell r="DY83"/>
          <cell r="DZ83"/>
          <cell r="EA83" t="str">
            <v>Not Given</v>
          </cell>
          <cell r="EB83" t="str">
            <v>Not Given</v>
          </cell>
          <cell r="EC83"/>
          <cell r="ED83" t="str">
            <v>CAT-3</v>
          </cell>
          <cell r="EE83"/>
          <cell r="EF83"/>
          <cell r="EG83"/>
          <cell r="EH83"/>
          <cell r="EI83"/>
          <cell r="EJ83"/>
          <cell r="EK83"/>
          <cell r="EL83"/>
          <cell r="EM83"/>
          <cell r="EN83">
            <v>1</v>
          </cell>
          <cell r="EO83">
            <v>0</v>
          </cell>
          <cell r="EP83">
            <v>4</v>
          </cell>
          <cell r="EQ83">
            <v>5</v>
          </cell>
          <cell r="ER83">
            <v>33.333333333333329</v>
          </cell>
          <cell r="ES83"/>
          <cell r="ET83"/>
          <cell r="EU83"/>
          <cell r="EV83"/>
          <cell r="EW83"/>
          <cell r="EX83" t="str">
            <v>Udhampur</v>
          </cell>
          <cell r="EY83"/>
          <cell r="EZ83"/>
          <cell r="FA83"/>
          <cell r="FB83"/>
          <cell r="FC83">
            <v>78</v>
          </cell>
        </row>
        <row r="84">
          <cell r="C84" t="str">
            <v>19-CIVILB01-23</v>
          </cell>
          <cell r="D84">
            <v>1</v>
          </cell>
          <cell r="E84" t="str">
            <v>SHETTY HRIDAY SATISH VIDYA</v>
          </cell>
          <cell r="F84" t="str">
            <v>19-CIVILB01-23</v>
          </cell>
          <cell r="G84" t="str">
            <v>Male</v>
          </cell>
          <cell r="H84">
            <v>36984</v>
          </cell>
          <cell r="I84">
            <v>9930421145</v>
          </cell>
          <cell r="J84"/>
          <cell r="K84" t="str">
            <v>hridaysatish@gmail.com</v>
          </cell>
          <cell r="L84" t="str">
            <v>1032190052@tcetmumbai.in</v>
          </cell>
          <cell r="M84" t="str">
            <v>D/103, WEST VIEW CHS,,SECTOR NO-2,PLOT NO-6,CHARKOP ,KANDIVALI (WEST),Near Charkop Police station,MUMBAI,400067</v>
          </cell>
          <cell r="N84" t="str">
            <v>Service</v>
          </cell>
          <cell r="O84" t="str">
            <v>Below  5 Lacs</v>
          </cell>
          <cell r="P84" t="str">
            <v>Normal</v>
          </cell>
          <cell r="Q84" t="str">
            <v>Open</v>
          </cell>
          <cell r="R84">
            <v>2019</v>
          </cell>
          <cell r="S84" t="str">
            <v>FE</v>
          </cell>
          <cell r="T84" t="str">
            <v xml:space="preserve">JEE(Main)-2019 </v>
          </cell>
          <cell r="U84" t="str">
            <v>JEE-Main</v>
          </cell>
          <cell r="V84">
            <v>360</v>
          </cell>
          <cell r="W84">
            <v>66.152360000000002</v>
          </cell>
          <cell r="X84" t="str">
            <v>ACAP</v>
          </cell>
          <cell r="Y84" t="str">
            <v>A2</v>
          </cell>
          <cell r="Z84">
            <v>9</v>
          </cell>
          <cell r="AA84">
            <v>85.4</v>
          </cell>
          <cell r="AB84">
            <v>2017</v>
          </cell>
          <cell r="AC84" t="str">
            <v>CENTRAL BOARD OF SECONDARY EDUCATION</v>
          </cell>
          <cell r="AD84" t="str">
            <v>RYAN INTERNATIONAL SCHOOL</v>
          </cell>
          <cell r="AE84">
            <v>411</v>
          </cell>
          <cell r="AF84">
            <v>650</v>
          </cell>
          <cell r="AG84">
            <v>63.23</v>
          </cell>
          <cell r="AH84">
            <v>2019</v>
          </cell>
          <cell r="AI84" t="str">
            <v>MAHARASHTRA STATE BOARD OF SECONDARY AND HIGHER SECONDARY EDUCATION</v>
          </cell>
          <cell r="AJ84" t="str">
            <v>NIRMAL JUNIOR COLLEGE OF COMMERCE AND SCIENCE</v>
          </cell>
          <cell r="AK84">
            <v>177</v>
          </cell>
          <cell r="AL84">
            <v>23</v>
          </cell>
          <cell r="AM84">
            <v>7.6956521739130439</v>
          </cell>
          <cell r="AN84">
            <v>75</v>
          </cell>
          <cell r="AO84">
            <v>189</v>
          </cell>
          <cell r="AP84">
            <v>25</v>
          </cell>
          <cell r="AQ84">
            <v>7.56</v>
          </cell>
          <cell r="AR84">
            <v>91</v>
          </cell>
          <cell r="AS84">
            <v>366</v>
          </cell>
          <cell r="AT84">
            <v>48</v>
          </cell>
          <cell r="AU84">
            <v>7.625</v>
          </cell>
          <cell r="AV84">
            <v>210</v>
          </cell>
          <cell r="AW84">
            <v>25</v>
          </cell>
          <cell r="AX84">
            <v>8.4</v>
          </cell>
          <cell r="AY84">
            <v>94.01</v>
          </cell>
          <cell r="AZ84">
            <v>265</v>
          </cell>
          <cell r="BA84">
            <v>29</v>
          </cell>
          <cell r="BB84">
            <v>9.137931034482758</v>
          </cell>
          <cell r="BC84">
            <v>91</v>
          </cell>
          <cell r="BD84">
            <v>475</v>
          </cell>
          <cell r="BE84">
            <v>54</v>
          </cell>
          <cell r="BF84">
            <v>8.7962962962962958</v>
          </cell>
          <cell r="BG84">
            <v>204</v>
          </cell>
          <cell r="BH84">
            <v>24</v>
          </cell>
          <cell r="BI84">
            <v>8.5</v>
          </cell>
          <cell r="BJ84">
            <v>82.039999999999992</v>
          </cell>
          <cell r="BK84">
            <v>212</v>
          </cell>
          <cell r="BL84">
            <v>29</v>
          </cell>
          <cell r="BM84">
            <v>7.3103448275862073</v>
          </cell>
          <cell r="BN84">
            <v>86.609999999999985</v>
          </cell>
          <cell r="BO84">
            <v>416</v>
          </cell>
          <cell r="BP84">
            <v>53</v>
          </cell>
          <cell r="BQ84">
            <v>7.8490566037735849</v>
          </cell>
          <cell r="BR84">
            <v>202</v>
          </cell>
          <cell r="BS84">
            <v>24</v>
          </cell>
          <cell r="BT84">
            <v>8.4166666666666661</v>
          </cell>
          <cell r="BU84">
            <v>86.61</v>
          </cell>
          <cell r="BV84">
            <v>202</v>
          </cell>
          <cell r="BW84">
            <v>24</v>
          </cell>
          <cell r="BX84">
            <v>8.4166666666666661</v>
          </cell>
          <cell r="BY84">
            <v>222</v>
          </cell>
          <cell r="BZ84">
            <v>26</v>
          </cell>
          <cell r="CA84">
            <v>8.5384615384615383</v>
          </cell>
          <cell r="CB84">
            <v>1681</v>
          </cell>
          <cell r="CC84">
            <v>205</v>
          </cell>
          <cell r="CD84">
            <v>8.1999999999999993</v>
          </cell>
          <cell r="CE84">
            <v>87</v>
          </cell>
          <cell r="CF84"/>
          <cell r="CG84"/>
          <cell r="CH84"/>
          <cell r="CI84"/>
          <cell r="CJ84"/>
          <cell r="CK84"/>
          <cell r="CL84"/>
          <cell r="CM84"/>
          <cell r="CN84"/>
          <cell r="CO84"/>
          <cell r="CP84"/>
          <cell r="CQ84"/>
          <cell r="CR84"/>
          <cell r="CS84"/>
          <cell r="CT84"/>
          <cell r="CU84"/>
          <cell r="CV84"/>
          <cell r="CW84"/>
          <cell r="CX84"/>
          <cell r="CY84"/>
          <cell r="CZ84"/>
          <cell r="DA84"/>
          <cell r="DB84"/>
          <cell r="DC84"/>
          <cell r="DD84"/>
          <cell r="DE84"/>
          <cell r="DF84"/>
          <cell r="DG84"/>
          <cell r="DH84"/>
          <cell r="DI84"/>
          <cell r="DJ84">
            <v>0</v>
          </cell>
          <cell r="DK84">
            <v>0</v>
          </cell>
          <cell r="DL84">
            <v>2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/>
          <cell r="DW84"/>
          <cell r="DX84"/>
          <cell r="DY84"/>
          <cell r="DZ84"/>
          <cell r="EA84" t="str">
            <v>Higher Studies</v>
          </cell>
          <cell r="EB84" t="str">
            <v>Higher Studies</v>
          </cell>
          <cell r="EC84"/>
          <cell r="ED84" t="str">
            <v>CAT-3</v>
          </cell>
          <cell r="EE84"/>
          <cell r="EF84"/>
          <cell r="EG84"/>
          <cell r="EH84"/>
          <cell r="EI84"/>
          <cell r="EJ84"/>
          <cell r="EK84"/>
          <cell r="EL84"/>
          <cell r="EM84"/>
          <cell r="EN84">
            <v>5</v>
          </cell>
          <cell r="EO84">
            <v>0</v>
          </cell>
          <cell r="EP84">
            <v>5</v>
          </cell>
          <cell r="EQ84">
            <v>10</v>
          </cell>
          <cell r="ER84">
            <v>66.666666666666657</v>
          </cell>
          <cell r="ES84" t="str">
            <v>Yes</v>
          </cell>
          <cell r="ET84" t="str">
            <v>https://drive.google.com/open?id=1LnNESY_66NYfkWGu2n01SkIh3yrkrHE-</v>
          </cell>
          <cell r="EU84"/>
          <cell r="EV84"/>
          <cell r="EW84"/>
          <cell r="EX84" t="str">
            <v>Mulky  Karnataka</v>
          </cell>
          <cell r="EY84" t="str">
            <v>AB</v>
          </cell>
          <cell r="EZ84"/>
          <cell r="FA84" t="str">
            <v>19-CIVILB01-23</v>
          </cell>
          <cell r="FB84" t="str">
            <v>CIVIL-B</v>
          </cell>
          <cell r="FC84">
            <v>1</v>
          </cell>
        </row>
        <row r="85">
          <cell r="C85" t="str">
            <v>19-CIVILB02-23</v>
          </cell>
          <cell r="D85">
            <v>2</v>
          </cell>
          <cell r="E85" t="str">
            <v>JAISWAL ABHISHEK UMESHCHAND KUSUMDEVI</v>
          </cell>
          <cell r="F85" t="str">
            <v>19-CIVILB02-23</v>
          </cell>
          <cell r="G85" t="str">
            <v>Male</v>
          </cell>
          <cell r="H85">
            <v>37143</v>
          </cell>
          <cell r="I85">
            <v>9082731170</v>
          </cell>
          <cell r="J85"/>
          <cell r="K85" t="str">
            <v>abhishekjaiswal2346@gmail.com</v>
          </cell>
          <cell r="L85" t="str">
            <v>1032190053@tcetmumbai.in</v>
          </cell>
          <cell r="M85" t="str">
            <v>vakratunda,New agreepada,santacruz east mumbai,near muktanand garden,Mumbai,400055</v>
          </cell>
          <cell r="N85" t="str">
            <v>Self-employed</v>
          </cell>
          <cell r="O85" t="str">
            <v>5 Lacs to  10Lacs</v>
          </cell>
          <cell r="P85" t="str">
            <v>Normal</v>
          </cell>
          <cell r="Q85" t="str">
            <v>Open</v>
          </cell>
          <cell r="R85">
            <v>2019</v>
          </cell>
          <cell r="S85" t="str">
            <v>FE</v>
          </cell>
          <cell r="T85" t="str">
            <v>MHT-CET 2019</v>
          </cell>
          <cell r="U85" t="str">
            <v>MHT-CET</v>
          </cell>
          <cell r="V85">
            <v>200</v>
          </cell>
          <cell r="W85">
            <v>40.456464599999997</v>
          </cell>
          <cell r="X85" t="str">
            <v>ACAP</v>
          </cell>
          <cell r="Y85">
            <v>393</v>
          </cell>
          <cell r="Z85">
            <v>500</v>
          </cell>
          <cell r="AA85">
            <v>78.599999999999994</v>
          </cell>
          <cell r="AB85">
            <v>2017</v>
          </cell>
          <cell r="AC85" t="str">
            <v>MAHARASHTRA STATE BOARD OF SECONDARY AND HIGHER SECONDARY EDUCATION</v>
          </cell>
          <cell r="AD85" t="str">
            <v>ST.LAWRENCE SCHOOL</v>
          </cell>
          <cell r="AE85">
            <v>472</v>
          </cell>
          <cell r="AF85">
            <v>650</v>
          </cell>
          <cell r="AG85">
            <v>72.62</v>
          </cell>
          <cell r="AH85">
            <v>2019</v>
          </cell>
          <cell r="AI85" t="str">
            <v>MAHARASHTRA STATE BOARD OF SECONDARY AND HIGHER SECONDARY EDUCATION</v>
          </cell>
          <cell r="AJ85" t="str">
            <v>R.D. NATIONAL COLLEGE</v>
          </cell>
          <cell r="AK85">
            <v>212</v>
          </cell>
          <cell r="AL85">
            <v>23</v>
          </cell>
          <cell r="AM85">
            <v>9.2173913043478262</v>
          </cell>
          <cell r="AN85">
            <v>75</v>
          </cell>
          <cell r="AO85">
            <v>244</v>
          </cell>
          <cell r="AP85">
            <v>25</v>
          </cell>
          <cell r="AQ85">
            <v>9.76</v>
          </cell>
          <cell r="AR85">
            <v>94</v>
          </cell>
          <cell r="AS85">
            <v>456</v>
          </cell>
          <cell r="AT85">
            <v>48</v>
          </cell>
          <cell r="AU85">
            <v>9.5</v>
          </cell>
          <cell r="AV85">
            <v>216</v>
          </cell>
          <cell r="AW85">
            <v>25</v>
          </cell>
          <cell r="AX85">
            <v>8.64</v>
          </cell>
          <cell r="AY85">
            <v>75</v>
          </cell>
          <cell r="AZ85">
            <v>267</v>
          </cell>
          <cell r="BA85">
            <v>29</v>
          </cell>
          <cell r="BB85">
            <v>9.2068965517241388</v>
          </cell>
          <cell r="BC85">
            <v>89</v>
          </cell>
          <cell r="BD85">
            <v>483</v>
          </cell>
          <cell r="BE85">
            <v>54</v>
          </cell>
          <cell r="BF85">
            <v>8.9444444444444446</v>
          </cell>
          <cell r="BG85">
            <v>212</v>
          </cell>
          <cell r="BH85">
            <v>24</v>
          </cell>
          <cell r="BI85">
            <v>8.8333333333333339</v>
          </cell>
          <cell r="BJ85">
            <v>89.635000000000005</v>
          </cell>
          <cell r="BK85">
            <v>252</v>
          </cell>
          <cell r="BL85">
            <v>29</v>
          </cell>
          <cell r="BM85">
            <v>8.6896551724137936</v>
          </cell>
          <cell r="BN85">
            <v>86.326999999999998</v>
          </cell>
          <cell r="BO85">
            <v>464</v>
          </cell>
          <cell r="BP85">
            <v>53</v>
          </cell>
          <cell r="BQ85">
            <v>8.7547169811320753</v>
          </cell>
          <cell r="BR85">
            <v>234</v>
          </cell>
          <cell r="BS85">
            <v>24</v>
          </cell>
          <cell r="BT85">
            <v>9.75</v>
          </cell>
          <cell r="BU85">
            <v>84.826999999999998</v>
          </cell>
          <cell r="BV85">
            <v>234</v>
          </cell>
          <cell r="BW85">
            <v>24</v>
          </cell>
          <cell r="BX85">
            <v>9.75</v>
          </cell>
          <cell r="BY85">
            <v>260</v>
          </cell>
          <cell r="BZ85">
            <v>26</v>
          </cell>
          <cell r="CA85">
            <v>10</v>
          </cell>
          <cell r="CB85">
            <v>1897</v>
          </cell>
          <cell r="CC85">
            <v>205</v>
          </cell>
          <cell r="CD85">
            <v>9.2536585365853661</v>
          </cell>
          <cell r="CE85">
            <v>85</v>
          </cell>
          <cell r="CF85"/>
          <cell r="CG85"/>
          <cell r="CH85"/>
          <cell r="CI85"/>
          <cell r="CJ85"/>
          <cell r="CK85"/>
          <cell r="CL85"/>
          <cell r="CM85"/>
          <cell r="CN85">
            <v>14</v>
          </cell>
          <cell r="CO85">
            <v>60</v>
          </cell>
          <cell r="CP85">
            <v>12</v>
          </cell>
          <cell r="CQ85">
            <v>50</v>
          </cell>
          <cell r="CR85">
            <v>24</v>
          </cell>
          <cell r="CS85">
            <v>0</v>
          </cell>
          <cell r="CT85">
            <v>100</v>
          </cell>
          <cell r="CU85">
            <v>16</v>
          </cell>
          <cell r="CV85">
            <v>0</v>
          </cell>
          <cell r="CW85">
            <v>100</v>
          </cell>
          <cell r="CX85">
            <v>358</v>
          </cell>
          <cell r="CY85">
            <v>39.777777777777779</v>
          </cell>
          <cell r="CZ85">
            <v>53.194650817236258</v>
          </cell>
          <cell r="DA85">
            <v>9</v>
          </cell>
          <cell r="DB85">
            <v>1</v>
          </cell>
          <cell r="DC85">
            <v>90</v>
          </cell>
          <cell r="DD85">
            <v>21</v>
          </cell>
          <cell r="DE85">
            <v>1</v>
          </cell>
          <cell r="DF85">
            <v>96</v>
          </cell>
          <cell r="DG85">
            <v>10</v>
          </cell>
          <cell r="DH85">
            <v>100</v>
          </cell>
          <cell r="DI85">
            <v>89</v>
          </cell>
          <cell r="DJ85">
            <v>5</v>
          </cell>
          <cell r="DK85">
            <v>2</v>
          </cell>
          <cell r="DL85">
            <v>0</v>
          </cell>
          <cell r="DM85">
            <v>100</v>
          </cell>
          <cell r="DN85">
            <v>70</v>
          </cell>
          <cell r="DO85" t="str">
            <v>100</v>
          </cell>
          <cell r="DP85">
            <v>70</v>
          </cell>
          <cell r="DQ85" t="str">
            <v>100</v>
          </cell>
          <cell r="DR85">
            <v>70</v>
          </cell>
          <cell r="DS85">
            <v>100</v>
          </cell>
          <cell r="DT85">
            <v>43</v>
          </cell>
          <cell r="DU85">
            <v>98</v>
          </cell>
          <cell r="DV85" t="str">
            <v>Quantiphi</v>
          </cell>
          <cell r="DW85"/>
          <cell r="DX85"/>
          <cell r="DY85" t="str">
            <v>Placed</v>
          </cell>
          <cell r="DZ85">
            <v>5</v>
          </cell>
          <cell r="EA85" t="str">
            <v>Placement</v>
          </cell>
          <cell r="EB85" t="str">
            <v>Placement</v>
          </cell>
          <cell r="EC85"/>
          <cell r="ED85" t="str">
            <v>CAT-1</v>
          </cell>
          <cell r="EE85"/>
          <cell r="EF85"/>
          <cell r="EG85"/>
          <cell r="EH85"/>
          <cell r="EI85"/>
          <cell r="EJ85"/>
          <cell r="EK85"/>
          <cell r="EL85"/>
          <cell r="EM85"/>
          <cell r="EN85">
            <v>5</v>
          </cell>
          <cell r="EO85">
            <v>5</v>
          </cell>
          <cell r="EP85">
            <v>5</v>
          </cell>
          <cell r="EQ85">
            <v>15</v>
          </cell>
          <cell r="ER85">
            <v>100</v>
          </cell>
          <cell r="ES85" t="str">
            <v>Yes</v>
          </cell>
          <cell r="ET85" t="str">
            <v>https://drive.google.com/open?id=1_Vfif7zcfcA4YSWtUzSYr3LFDkRelB2A</v>
          </cell>
          <cell r="EU85" t="str">
            <v>IT + Core Companies</v>
          </cell>
          <cell r="EV85" t="str">
            <v>Yes</v>
          </cell>
          <cell r="EW85" t="str">
            <v>pay_HybWi6HM7SNKEK</v>
          </cell>
          <cell r="EX85" t="str">
            <v>Uttar pradesh</v>
          </cell>
          <cell r="EY85" t="str">
            <v>AB</v>
          </cell>
          <cell r="EZ85" t="str">
            <v>Batch 4</v>
          </cell>
          <cell r="FA85" t="str">
            <v>19-CIVILB02-23</v>
          </cell>
          <cell r="FB85" t="str">
            <v>CIVIL-B</v>
          </cell>
          <cell r="FC85">
            <v>2</v>
          </cell>
        </row>
        <row r="86">
          <cell r="C86" t="str">
            <v>18-CIVILB03-23</v>
          </cell>
          <cell r="D86">
            <v>3</v>
          </cell>
          <cell r="E86" t="str">
            <v>SOLANKI JAY PRADEEP REKHA</v>
          </cell>
          <cell r="F86" t="str">
            <v>18-CIVILB03-23</v>
          </cell>
          <cell r="G86" t="str">
            <v>Male</v>
          </cell>
          <cell r="H86">
            <v>36013</v>
          </cell>
          <cell r="I86">
            <v>8898905103</v>
          </cell>
          <cell r="J86"/>
          <cell r="K86" t="str">
            <v>sadgurusainath15@gmail.com</v>
          </cell>
          <cell r="L86" t="str">
            <v>1032180890@tcetmumbai.in</v>
          </cell>
          <cell r="M86" t="str">
            <v>IIt Bombay inside IIT campus ,Near IIT hospital H2 BLDG no: 17 room no 129,IIT Bombay , Mumbai Powai 400076,mumbai,400001</v>
          </cell>
          <cell r="N86" t="str">
            <v>Service</v>
          </cell>
          <cell r="O86" t="str">
            <v>Below  5 Lacs</v>
          </cell>
          <cell r="P86" t="str">
            <v>Normal</v>
          </cell>
          <cell r="Q86" t="str">
            <v>Open</v>
          </cell>
          <cell r="R86">
            <v>2018</v>
          </cell>
          <cell r="S86" t="str">
            <v>FE</v>
          </cell>
          <cell r="T86" t="str">
            <v>JEE(Main)-2018</v>
          </cell>
          <cell r="U86" t="str">
            <v>JEE-Main</v>
          </cell>
          <cell r="V86">
            <v>360</v>
          </cell>
          <cell r="W86">
            <v>53</v>
          </cell>
          <cell r="X86" t="str">
            <v>CAP-Minority</v>
          </cell>
          <cell r="Y86">
            <v>214</v>
          </cell>
          <cell r="Z86">
            <v>500</v>
          </cell>
          <cell r="AA86">
            <v>42.8</v>
          </cell>
          <cell r="AB86" t="str">
            <v>2014</v>
          </cell>
          <cell r="AC86" t="str">
            <v>MAHARASHTRA STATE BOARD OF SECONDARY AND HIGHER SECONDARY EDUCATION</v>
          </cell>
          <cell r="AD86" t="str">
            <v>IIT CAMPUS SCHOOL AND JUNIOR COLLEGE</v>
          </cell>
          <cell r="AE86">
            <v>327</v>
          </cell>
          <cell r="AF86">
            <v>650</v>
          </cell>
          <cell r="AG86">
            <v>50.31</v>
          </cell>
          <cell r="AH86" t="str">
            <v>2016</v>
          </cell>
          <cell r="AI86" t="str">
            <v>MAHARASHTRA STATE BOARD OF SECONDARY AND HIGHER SECONDARY EDUCATION</v>
          </cell>
          <cell r="AJ86" t="str">
            <v>IIT CAMPUS SCHOOL AND JUNIOR COLLEGE</v>
          </cell>
          <cell r="AK86">
            <v>147</v>
          </cell>
          <cell r="AL86">
            <v>23</v>
          </cell>
          <cell r="AM86">
            <v>6.3913043478260869</v>
          </cell>
          <cell r="AN86">
            <v>80</v>
          </cell>
          <cell r="AO86">
            <v>146</v>
          </cell>
          <cell r="AP86">
            <v>25</v>
          </cell>
          <cell r="AQ86">
            <v>5.84</v>
          </cell>
          <cell r="AR86">
            <v>75</v>
          </cell>
          <cell r="AS86">
            <v>293</v>
          </cell>
          <cell r="AT86">
            <v>48</v>
          </cell>
          <cell r="AU86">
            <v>6.104166666666667</v>
          </cell>
          <cell r="AV86">
            <v>152</v>
          </cell>
          <cell r="AW86">
            <v>25</v>
          </cell>
          <cell r="AX86">
            <v>6.08</v>
          </cell>
          <cell r="AY86">
            <v>98.16</v>
          </cell>
          <cell r="AZ86">
            <v>203</v>
          </cell>
          <cell r="BA86">
            <v>29</v>
          </cell>
          <cell r="BB86">
            <v>7</v>
          </cell>
          <cell r="BC86">
            <v>75</v>
          </cell>
          <cell r="BD86">
            <v>355</v>
          </cell>
          <cell r="BE86">
            <v>54</v>
          </cell>
          <cell r="BF86">
            <v>6.5740740740740744</v>
          </cell>
          <cell r="BG86">
            <v>160</v>
          </cell>
          <cell r="BH86">
            <v>24</v>
          </cell>
          <cell r="BI86">
            <v>6.666666666666667</v>
          </cell>
          <cell r="BJ86">
            <v>91.521083052749731</v>
          </cell>
          <cell r="BK86">
            <v>0</v>
          </cell>
          <cell r="BL86">
            <v>29</v>
          </cell>
          <cell r="BM86">
            <v>0</v>
          </cell>
          <cell r="BN86">
            <v>83.936216610549948</v>
          </cell>
          <cell r="BO86">
            <v>160</v>
          </cell>
          <cell r="BP86">
            <v>53</v>
          </cell>
          <cell r="BQ86">
            <v>3.0188679245283021</v>
          </cell>
          <cell r="BR86">
            <v>149</v>
          </cell>
          <cell r="BS86">
            <v>24</v>
          </cell>
          <cell r="BT86">
            <v>6.208333333333333</v>
          </cell>
          <cell r="BU86">
            <v>83.936216610549948</v>
          </cell>
          <cell r="BV86">
            <v>149</v>
          </cell>
          <cell r="BW86">
            <v>24</v>
          </cell>
          <cell r="BX86">
            <v>6.208333333333333</v>
          </cell>
          <cell r="BY86">
            <v>167</v>
          </cell>
          <cell r="BZ86">
            <v>26</v>
          </cell>
          <cell r="CA86">
            <v>6.4230769230769234</v>
          </cell>
          <cell r="CB86">
            <v>1124</v>
          </cell>
          <cell r="CC86">
            <v>205</v>
          </cell>
          <cell r="CD86">
            <v>5.4829268292682931</v>
          </cell>
          <cell r="CE86">
            <v>84</v>
          </cell>
          <cell r="CF86"/>
          <cell r="CG86"/>
          <cell r="CH86"/>
          <cell r="CI86"/>
          <cell r="CJ86"/>
          <cell r="CK86"/>
          <cell r="CL86"/>
          <cell r="CM86"/>
          <cell r="CN86"/>
          <cell r="CO86"/>
          <cell r="CP86"/>
          <cell r="CQ86"/>
          <cell r="CR86"/>
          <cell r="CS86"/>
          <cell r="CT86"/>
          <cell r="CU86"/>
          <cell r="CV86"/>
          <cell r="CW86"/>
          <cell r="CX86"/>
          <cell r="CY86"/>
          <cell r="CZ86"/>
          <cell r="DA86"/>
          <cell r="DB86"/>
          <cell r="DC86"/>
          <cell r="DD86"/>
          <cell r="DE86"/>
          <cell r="DF86"/>
          <cell r="DG86"/>
          <cell r="DH86"/>
          <cell r="DI86"/>
          <cell r="DJ86">
            <v>0</v>
          </cell>
          <cell r="DK86">
            <v>0</v>
          </cell>
          <cell r="DL86">
            <v>2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0</v>
          </cell>
          <cell r="DS86">
            <v>0</v>
          </cell>
          <cell r="DT86">
            <v>0</v>
          </cell>
          <cell r="DU86">
            <v>0</v>
          </cell>
          <cell r="DV86"/>
          <cell r="DW86" t="str">
            <v>KT</v>
          </cell>
          <cell r="DX86"/>
          <cell r="DY86"/>
          <cell r="DZ86"/>
          <cell r="EA86" t="str">
            <v>Not Given</v>
          </cell>
          <cell r="EB86" t="str">
            <v>Not Given</v>
          </cell>
          <cell r="EC86"/>
          <cell r="ED86" t="str">
            <v>CAT-3</v>
          </cell>
          <cell r="EE86"/>
          <cell r="EF86"/>
          <cell r="EG86"/>
          <cell r="EH86"/>
          <cell r="EI86"/>
          <cell r="EJ86"/>
          <cell r="EK86"/>
          <cell r="EL86"/>
          <cell r="EM86"/>
          <cell r="EN86">
            <v>2</v>
          </cell>
          <cell r="EO86">
            <v>0</v>
          </cell>
          <cell r="EP86">
            <v>5</v>
          </cell>
          <cell r="EQ86">
            <v>7</v>
          </cell>
          <cell r="ER86">
            <v>46.666666666666664</v>
          </cell>
          <cell r="ES86" t="str">
            <v>No</v>
          </cell>
          <cell r="ET86"/>
          <cell r="EU86"/>
          <cell r="EV86"/>
          <cell r="EW86"/>
          <cell r="EX86" t="str">
            <v>Mumbai</v>
          </cell>
          <cell r="EY86" t="str">
            <v>AB</v>
          </cell>
          <cell r="EZ86"/>
          <cell r="FA86" t="str">
            <v>18-CIVILB03-23</v>
          </cell>
          <cell r="FB86" t="str">
            <v>CIVIL-B</v>
          </cell>
          <cell r="FC86">
            <v>3</v>
          </cell>
        </row>
        <row r="87">
          <cell r="C87" t="str">
            <v>19-CIVILB04-23</v>
          </cell>
          <cell r="D87">
            <v>4</v>
          </cell>
          <cell r="E87" t="str">
            <v>MUTATKAR ADITI RATNAKAR CHHAYA</v>
          </cell>
          <cell r="F87" t="str">
            <v>19-CIVILB04-23</v>
          </cell>
          <cell r="G87" t="str">
            <v>Female</v>
          </cell>
          <cell r="H87">
            <v>37310</v>
          </cell>
          <cell r="I87">
            <v>7506659484</v>
          </cell>
          <cell r="J87"/>
          <cell r="K87" t="str">
            <v>aditimutatkar54@gmail.com</v>
          </cell>
          <cell r="L87" t="str">
            <v>1032190054@tcetmumbai.in</v>
          </cell>
          <cell r="M87" t="str">
            <v>7/A-1, Gulmohar CHS,Plot no-5,Nagari Nivara Parishad,near I.T.Park,Goregaon East,Near I.T.Park,MUMBAI,400065</v>
          </cell>
          <cell r="N87" t="str">
            <v>Service</v>
          </cell>
          <cell r="O87" t="str">
            <v>10 Lacs to 20Lacs</v>
          </cell>
          <cell r="P87" t="str">
            <v>Normal</v>
          </cell>
          <cell r="Q87" t="str">
            <v>Open</v>
          </cell>
          <cell r="R87">
            <v>2019</v>
          </cell>
          <cell r="S87" t="str">
            <v>FE</v>
          </cell>
          <cell r="T87" t="str">
            <v>MHT-CET 2019</v>
          </cell>
          <cell r="U87" t="str">
            <v>MHT-CET</v>
          </cell>
          <cell r="V87">
            <v>200</v>
          </cell>
          <cell r="W87">
            <v>39.931780199999999</v>
          </cell>
          <cell r="X87" t="str">
            <v>LOPENS</v>
          </cell>
          <cell r="Y87">
            <v>457</v>
          </cell>
          <cell r="Z87">
            <v>500</v>
          </cell>
          <cell r="AA87">
            <v>91.4</v>
          </cell>
          <cell r="AB87">
            <v>2017</v>
          </cell>
          <cell r="AC87" t="str">
            <v>MAHARASHTRA STATE BOARD OF SECONDARY AND HIGHER SECONDARY EDUCATION</v>
          </cell>
          <cell r="AD87" t="str">
            <v>PRAGNYA BODHINI HIGH SCHOOL</v>
          </cell>
          <cell r="AE87">
            <v>467</v>
          </cell>
          <cell r="AF87">
            <v>650</v>
          </cell>
          <cell r="AG87">
            <v>71.849999999999994</v>
          </cell>
          <cell r="AH87">
            <v>2019</v>
          </cell>
          <cell r="AI87" t="str">
            <v>MAHARASHTRA STATE BOARD OF SECONDARY AND HIGHER SECONDARY EDUCATION</v>
          </cell>
          <cell r="AJ87" t="str">
            <v>S.S AND L.S PATKAR COLLEGE OF ARTS AND SCIENCE</v>
          </cell>
          <cell r="AK87">
            <v>198</v>
          </cell>
          <cell r="AL87">
            <v>23</v>
          </cell>
          <cell r="AM87">
            <v>8.6086956521739122</v>
          </cell>
          <cell r="AN87">
            <v>75</v>
          </cell>
          <cell r="AO87">
            <v>225</v>
          </cell>
          <cell r="AP87">
            <v>25</v>
          </cell>
          <cell r="AQ87">
            <v>9</v>
          </cell>
          <cell r="AR87">
            <v>96</v>
          </cell>
          <cell r="AS87">
            <v>423</v>
          </cell>
          <cell r="AT87">
            <v>48</v>
          </cell>
          <cell r="AU87">
            <v>8.8125</v>
          </cell>
          <cell r="AV87">
            <v>230</v>
          </cell>
          <cell r="AW87">
            <v>25</v>
          </cell>
          <cell r="AX87">
            <v>9.1999999999999993</v>
          </cell>
          <cell r="AY87">
            <v>99.54</v>
          </cell>
          <cell r="AZ87">
            <v>261</v>
          </cell>
          <cell r="BA87">
            <v>29</v>
          </cell>
          <cell r="BB87">
            <v>9</v>
          </cell>
          <cell r="BC87">
            <v>88</v>
          </cell>
          <cell r="BD87">
            <v>491</v>
          </cell>
          <cell r="BE87">
            <v>54</v>
          </cell>
          <cell r="BF87">
            <v>9.0925925925925934</v>
          </cell>
          <cell r="BG87">
            <v>209</v>
          </cell>
          <cell r="BH87">
            <v>24</v>
          </cell>
          <cell r="BI87">
            <v>8.7083333333333339</v>
          </cell>
          <cell r="BJ87">
            <v>89.302491582491584</v>
          </cell>
          <cell r="BK87">
            <v>240</v>
          </cell>
          <cell r="BL87">
            <v>29</v>
          </cell>
          <cell r="BM87">
            <v>8.2758620689655178</v>
          </cell>
          <cell r="BN87">
            <v>89.568498316498321</v>
          </cell>
          <cell r="BO87">
            <v>449</v>
          </cell>
          <cell r="BP87">
            <v>53</v>
          </cell>
          <cell r="BQ87">
            <v>8.4716981132075464</v>
          </cell>
          <cell r="BR87">
            <v>214</v>
          </cell>
          <cell r="BS87">
            <v>24</v>
          </cell>
          <cell r="BT87">
            <v>8.9166666666666661</v>
          </cell>
          <cell r="BU87">
            <v>89.568498316498321</v>
          </cell>
          <cell r="BV87">
            <v>214</v>
          </cell>
          <cell r="BW87">
            <v>24</v>
          </cell>
          <cell r="BX87">
            <v>8.9166666666666661</v>
          </cell>
          <cell r="BY87">
            <v>246</v>
          </cell>
          <cell r="BZ87">
            <v>26</v>
          </cell>
          <cell r="CA87">
            <v>9.4615384615384617</v>
          </cell>
          <cell r="CB87">
            <v>1823</v>
          </cell>
          <cell r="CC87">
            <v>205</v>
          </cell>
          <cell r="CD87">
            <v>8.8926829268292682</v>
          </cell>
          <cell r="CE87">
            <v>90</v>
          </cell>
          <cell r="CF87"/>
          <cell r="CG87"/>
          <cell r="CH87"/>
          <cell r="CI87"/>
          <cell r="CJ87"/>
          <cell r="CK87"/>
          <cell r="CL87"/>
          <cell r="CM87"/>
          <cell r="CN87">
            <v>15</v>
          </cell>
          <cell r="CO87">
            <v>60</v>
          </cell>
          <cell r="CP87">
            <v>39</v>
          </cell>
          <cell r="CQ87">
            <v>50</v>
          </cell>
          <cell r="CR87">
            <v>6</v>
          </cell>
          <cell r="CS87">
            <v>18</v>
          </cell>
          <cell r="CT87">
            <v>25</v>
          </cell>
          <cell r="CU87">
            <v>5</v>
          </cell>
          <cell r="CV87">
            <v>11</v>
          </cell>
          <cell r="CW87">
            <v>32</v>
          </cell>
          <cell r="CX87"/>
          <cell r="CY87"/>
          <cell r="CZ87"/>
          <cell r="DA87">
            <v>0</v>
          </cell>
          <cell r="DB87">
            <v>10</v>
          </cell>
          <cell r="DC87">
            <v>0</v>
          </cell>
          <cell r="DD87">
            <v>13</v>
          </cell>
          <cell r="DE87">
            <v>9</v>
          </cell>
          <cell r="DF87">
            <v>60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2</v>
          </cell>
          <cell r="DM87">
            <v>0</v>
          </cell>
          <cell r="DN87">
            <v>0</v>
          </cell>
          <cell r="DO87" t="str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17</v>
          </cell>
          <cell r="DV87"/>
          <cell r="DW87"/>
          <cell r="DX87"/>
          <cell r="DY87"/>
          <cell r="DZ87"/>
          <cell r="EA87" t="str">
            <v>Higher Studies</v>
          </cell>
          <cell r="EB87" t="str">
            <v>Higher Studies</v>
          </cell>
          <cell r="EC87">
            <v>44746</v>
          </cell>
          <cell r="ED87" t="str">
            <v>CAT-3</v>
          </cell>
          <cell r="EE87"/>
          <cell r="EF87"/>
          <cell r="EG87"/>
          <cell r="EH87"/>
          <cell r="EI87"/>
          <cell r="EJ87"/>
          <cell r="EK87"/>
          <cell r="EL87"/>
          <cell r="EM87"/>
          <cell r="EN87">
            <v>5</v>
          </cell>
          <cell r="EO87">
            <v>1</v>
          </cell>
          <cell r="EP87">
            <v>5</v>
          </cell>
          <cell r="EQ87">
            <v>11</v>
          </cell>
          <cell r="ER87">
            <v>73.333333333333329</v>
          </cell>
          <cell r="ES87" t="str">
            <v>Yes</v>
          </cell>
          <cell r="ET87" t="str">
            <v>https://drive.google.com/open?id=1kDpPkBOKUleLXgMsxQfQPwwDkHBdVFtC</v>
          </cell>
          <cell r="EU87" t="str">
            <v>IT + Core Companies</v>
          </cell>
          <cell r="EV87" t="str">
            <v>Yes</v>
          </cell>
          <cell r="EW87" t="str">
            <v>pay_HyTpBWdHOu3n0t</v>
          </cell>
          <cell r="EX87" t="str">
            <v>MUMBAI</v>
          </cell>
          <cell r="EY87" t="str">
            <v>AB</v>
          </cell>
          <cell r="EZ87" t="str">
            <v>Batch 3</v>
          </cell>
          <cell r="FA87" t="str">
            <v>19-CIVILB04-23</v>
          </cell>
          <cell r="FB87" t="str">
            <v>CIVIL-B</v>
          </cell>
          <cell r="FC87">
            <v>4</v>
          </cell>
        </row>
        <row r="88">
          <cell r="C88" t="str">
            <v>19-CIVILB05-23</v>
          </cell>
          <cell r="D88">
            <v>5</v>
          </cell>
          <cell r="E88" t="str">
            <v>NAMDHARANI VISHAKHA MANISH  MAMTA</v>
          </cell>
          <cell r="F88" t="str">
            <v>19-CIVILB05-23</v>
          </cell>
          <cell r="G88" t="str">
            <v>Female</v>
          </cell>
          <cell r="H88">
            <v>37090</v>
          </cell>
          <cell r="I88">
            <v>7208272861</v>
          </cell>
          <cell r="J88"/>
          <cell r="K88" t="str">
            <v>vnamdharani@gmail.com</v>
          </cell>
          <cell r="L88" t="str">
            <v>1032190055@tcetmumbai.in</v>
          </cell>
          <cell r="M88" t="str">
            <v>B-701 ARJUN CHS LTD,NL COMPLEX DAHISAR EAST MUMBAI, NEAR ANAND NAGAR,MUMBAI,400068</v>
          </cell>
          <cell r="N88" t="str">
            <v>Self-employed</v>
          </cell>
          <cell r="O88" t="str">
            <v>5 Lacs to  10Lacs</v>
          </cell>
          <cell r="P88" t="str">
            <v>Normal</v>
          </cell>
          <cell r="Q88" t="str">
            <v>Open</v>
          </cell>
          <cell r="R88">
            <v>2019</v>
          </cell>
          <cell r="S88" t="str">
            <v>FE</v>
          </cell>
          <cell r="T88" t="str">
            <v>MHT-CET 2019</v>
          </cell>
          <cell r="U88" t="str">
            <v>MHT-CET</v>
          </cell>
          <cell r="V88">
            <v>200</v>
          </cell>
          <cell r="W88">
            <v>37.788141899999999</v>
          </cell>
          <cell r="X88" t="str">
            <v>MI</v>
          </cell>
          <cell r="Y88">
            <v>473</v>
          </cell>
          <cell r="Z88">
            <v>500</v>
          </cell>
          <cell r="AA88">
            <v>94.6</v>
          </cell>
          <cell r="AB88">
            <v>2017</v>
          </cell>
          <cell r="AC88" t="str">
            <v>MAHARASHTRA STATE BOARD OF SECONDARY AND HIGHER SECONDARY EDUCATION</v>
          </cell>
          <cell r="AD88" t="str">
            <v>THAKUR VIDYA MANDIR HIGH SCHOOL</v>
          </cell>
          <cell r="AE88">
            <v>472</v>
          </cell>
          <cell r="AF88">
            <v>650</v>
          </cell>
          <cell r="AG88">
            <v>72.62</v>
          </cell>
          <cell r="AH88">
            <v>2019</v>
          </cell>
          <cell r="AI88" t="str">
            <v>MAHARASHTRA STATE BOARD OF SECONDARY AND HIGHER SECONDARY EDUCATION</v>
          </cell>
          <cell r="AJ88" t="str">
            <v>NIRMALA MEMORIAL FOUNDATION COLLEGE</v>
          </cell>
          <cell r="AK88">
            <v>230</v>
          </cell>
          <cell r="AL88">
            <v>23</v>
          </cell>
          <cell r="AM88">
            <v>10</v>
          </cell>
          <cell r="AN88">
            <v>94.544332210998888</v>
          </cell>
          <cell r="AO88">
            <v>250</v>
          </cell>
          <cell r="AP88">
            <v>25</v>
          </cell>
          <cell r="AQ88">
            <v>10</v>
          </cell>
          <cell r="AR88">
            <v>79</v>
          </cell>
          <cell r="AS88">
            <v>480</v>
          </cell>
          <cell r="AT88">
            <v>48</v>
          </cell>
          <cell r="AU88">
            <v>10</v>
          </cell>
          <cell r="AV88">
            <v>247</v>
          </cell>
          <cell r="AW88">
            <v>25</v>
          </cell>
          <cell r="AX88">
            <v>9.8800000000000008</v>
          </cell>
          <cell r="AY88">
            <v>99.54</v>
          </cell>
          <cell r="AZ88">
            <v>283</v>
          </cell>
          <cell r="BA88">
            <v>29</v>
          </cell>
          <cell r="BB88">
            <v>9.7586206896551726</v>
          </cell>
          <cell r="BC88">
            <v>93</v>
          </cell>
          <cell r="BD88">
            <v>530</v>
          </cell>
          <cell r="BE88">
            <v>54</v>
          </cell>
          <cell r="BF88">
            <v>9.8148148148148149</v>
          </cell>
          <cell r="BG88">
            <v>223</v>
          </cell>
          <cell r="BH88">
            <v>24</v>
          </cell>
          <cell r="BI88">
            <v>9.2916666666666661</v>
          </cell>
          <cell r="BJ88">
            <v>82.529015151515154</v>
          </cell>
          <cell r="BK88">
            <v>267</v>
          </cell>
          <cell r="BL88">
            <v>29</v>
          </cell>
          <cell r="BM88">
            <v>9.2068965517241388</v>
          </cell>
          <cell r="BN88">
            <v>89.722669472502815</v>
          </cell>
          <cell r="BO88">
            <v>490</v>
          </cell>
          <cell r="BP88">
            <v>53</v>
          </cell>
          <cell r="BQ88">
            <v>9.2452830188679247</v>
          </cell>
          <cell r="BR88">
            <v>240</v>
          </cell>
          <cell r="BS88">
            <v>24</v>
          </cell>
          <cell r="BT88">
            <v>10</v>
          </cell>
          <cell r="BU88">
            <v>89.72266947250283</v>
          </cell>
          <cell r="BV88">
            <v>240</v>
          </cell>
          <cell r="BW88">
            <v>24</v>
          </cell>
          <cell r="BX88">
            <v>10</v>
          </cell>
          <cell r="BY88">
            <v>257</v>
          </cell>
          <cell r="BZ88">
            <v>26</v>
          </cell>
          <cell r="CA88">
            <v>9.884615384615385</v>
          </cell>
          <cell r="CB88">
            <v>1997</v>
          </cell>
          <cell r="CC88">
            <v>205</v>
          </cell>
          <cell r="CD88">
            <v>9.741463414634147</v>
          </cell>
          <cell r="CE88">
            <v>90</v>
          </cell>
          <cell r="CF88"/>
          <cell r="CG88"/>
          <cell r="CH88"/>
          <cell r="CI88"/>
          <cell r="CJ88"/>
          <cell r="CK88"/>
          <cell r="CL88"/>
          <cell r="CM88"/>
          <cell r="CN88"/>
          <cell r="CO88"/>
          <cell r="CP88"/>
          <cell r="CQ88"/>
          <cell r="CR88"/>
          <cell r="CS88"/>
          <cell r="CT88"/>
          <cell r="CU88"/>
          <cell r="CV88"/>
          <cell r="CW88"/>
          <cell r="CX88"/>
          <cell r="CY88"/>
          <cell r="CZ88"/>
          <cell r="DA88"/>
          <cell r="DB88"/>
          <cell r="DC88"/>
          <cell r="DD88"/>
          <cell r="DE88"/>
          <cell r="DF88"/>
          <cell r="DG88"/>
          <cell r="DH88"/>
          <cell r="DI88"/>
          <cell r="DJ88">
            <v>0</v>
          </cell>
          <cell r="DK88">
            <v>0</v>
          </cell>
          <cell r="DL88">
            <v>2</v>
          </cell>
          <cell r="DM88">
            <v>0</v>
          </cell>
          <cell r="DN88">
            <v>0</v>
          </cell>
          <cell r="DO88">
            <v>0</v>
          </cell>
          <cell r="DP88">
            <v>0</v>
          </cell>
          <cell r="DQ88">
            <v>0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 t="str">
            <v>CCI Project</v>
          </cell>
          <cell r="DW88"/>
          <cell r="DX88"/>
          <cell r="DY88" t="str">
            <v>Placed</v>
          </cell>
          <cell r="DZ88">
            <v>3</v>
          </cell>
          <cell r="EA88" t="str">
            <v>Higher Studies</v>
          </cell>
          <cell r="EB88" t="str">
            <v>Higher Studies</v>
          </cell>
          <cell r="EC88"/>
          <cell r="ED88" t="str">
            <v>CAT-3</v>
          </cell>
          <cell r="EE88"/>
          <cell r="EF88"/>
          <cell r="EG88"/>
          <cell r="EH88"/>
          <cell r="EI88"/>
          <cell r="EJ88"/>
          <cell r="EK88"/>
          <cell r="EL88"/>
          <cell r="EM88"/>
          <cell r="EN88">
            <v>5</v>
          </cell>
          <cell r="EO88">
            <v>0</v>
          </cell>
          <cell r="EP88">
            <v>5</v>
          </cell>
          <cell r="EQ88">
            <v>10</v>
          </cell>
          <cell r="ER88">
            <v>66.666666666666657</v>
          </cell>
          <cell r="ES88" t="str">
            <v>Yes</v>
          </cell>
          <cell r="ET88" t="str">
            <v>https://drive.google.com/open?id=1XcNetBCXmtfbB8DNsAf3OjE_FoJQgDD5</v>
          </cell>
          <cell r="EU88" t="str">
            <v>NA</v>
          </cell>
          <cell r="EV88" t="str">
            <v>No</v>
          </cell>
          <cell r="EW88"/>
          <cell r="EX88" t="str">
            <v>MUMBAI</v>
          </cell>
          <cell r="EY88" t="str">
            <v>AB</v>
          </cell>
          <cell r="EZ88"/>
          <cell r="FA88" t="str">
            <v>19-CIVILB05-23</v>
          </cell>
          <cell r="FB88" t="str">
            <v>CIVIL-B</v>
          </cell>
          <cell r="FC88">
            <v>5</v>
          </cell>
        </row>
        <row r="89">
          <cell r="C89" t="str">
            <v>19-CIVILB06-23</v>
          </cell>
          <cell r="D89">
            <v>6</v>
          </cell>
          <cell r="E89" t="str">
            <v>PATEL KEVAL ARVIND HEMLATA</v>
          </cell>
          <cell r="F89" t="str">
            <v>19-CIVILB06-23</v>
          </cell>
          <cell r="G89" t="str">
            <v>Male</v>
          </cell>
          <cell r="H89">
            <v>36982</v>
          </cell>
          <cell r="I89">
            <v>9167470919</v>
          </cell>
          <cell r="J89"/>
          <cell r="K89" t="str">
            <v>kevalapatel2001@gmail.com</v>
          </cell>
          <cell r="L89" t="str">
            <v>1032190056@tcetmumbai.in</v>
          </cell>
          <cell r="M89" t="str">
            <v>ROOM NO 8 BUILDING NO B/1 PREMJI NAGAR ,DAULAT NAGAR ROAD NO 10,BORIVALI EAST,NEAR ST XAVIER'S HIGH SCHOOL ,MUMBAI ,400066</v>
          </cell>
          <cell r="N89" t="str">
            <v>Service</v>
          </cell>
          <cell r="O89" t="str">
            <v>Below  5 Lacs</v>
          </cell>
          <cell r="P89" t="str">
            <v>Normal</v>
          </cell>
          <cell r="Q89" t="str">
            <v>Open</v>
          </cell>
          <cell r="R89">
            <v>2019</v>
          </cell>
          <cell r="S89" t="str">
            <v>FE</v>
          </cell>
          <cell r="T89" t="str">
            <v>MHT-CET 2019</v>
          </cell>
          <cell r="U89" t="str">
            <v>MHT-CET</v>
          </cell>
          <cell r="V89">
            <v>200</v>
          </cell>
          <cell r="W89">
            <v>28.561444900000001</v>
          </cell>
          <cell r="X89" t="str">
            <v>IL</v>
          </cell>
          <cell r="Y89">
            <v>425</v>
          </cell>
          <cell r="Z89">
            <v>500</v>
          </cell>
          <cell r="AA89">
            <v>85</v>
          </cell>
          <cell r="AB89">
            <v>2017</v>
          </cell>
          <cell r="AC89" t="str">
            <v>MAHARASHTRA STATE BOARD OF SECONDARY AND HIGHER SECONDARY EDUCATION</v>
          </cell>
          <cell r="AD89" t="str">
            <v>ST XAVIERS HIGH SCHOOL</v>
          </cell>
          <cell r="AE89">
            <v>455</v>
          </cell>
          <cell r="AF89">
            <v>650</v>
          </cell>
          <cell r="AG89">
            <v>70</v>
          </cell>
          <cell r="AH89">
            <v>2019</v>
          </cell>
          <cell r="AI89" t="str">
            <v>MAHARASHTRA STATE BOARD OF SECONDARY AND HIGHER SECONDARY EDUCATION</v>
          </cell>
          <cell r="AJ89" t="str">
            <v>NIRMALA MEMORIAL FOUNDATION COLLEGE OF COMMERCE AND SCIENCE</v>
          </cell>
          <cell r="AK89">
            <v>180</v>
          </cell>
          <cell r="AL89">
            <v>23</v>
          </cell>
          <cell r="AM89">
            <v>7.8260869565217392</v>
          </cell>
          <cell r="AN89">
            <v>95.329966329966325</v>
          </cell>
          <cell r="AO89">
            <v>200</v>
          </cell>
          <cell r="AP89">
            <v>25</v>
          </cell>
          <cell r="AQ89">
            <v>8</v>
          </cell>
          <cell r="AR89">
            <v>75</v>
          </cell>
          <cell r="AS89">
            <v>380</v>
          </cell>
          <cell r="AT89">
            <v>48</v>
          </cell>
          <cell r="AU89">
            <v>7.916666666666667</v>
          </cell>
          <cell r="AV89">
            <v>221</v>
          </cell>
          <cell r="AW89">
            <v>25</v>
          </cell>
          <cell r="AX89">
            <v>8.84</v>
          </cell>
          <cell r="AY89">
            <v>94.88</v>
          </cell>
          <cell r="AZ89">
            <v>271</v>
          </cell>
          <cell r="BA89">
            <v>29</v>
          </cell>
          <cell r="BB89">
            <v>9.3448275862068968</v>
          </cell>
          <cell r="BC89">
            <v>92</v>
          </cell>
          <cell r="BD89">
            <v>492</v>
          </cell>
          <cell r="BE89">
            <v>54</v>
          </cell>
          <cell r="BF89">
            <v>9.1111111111111107</v>
          </cell>
          <cell r="BG89">
            <v>211</v>
          </cell>
          <cell r="BH89">
            <v>24</v>
          </cell>
          <cell r="BI89">
            <v>8.7916666666666661</v>
          </cell>
          <cell r="BJ89">
            <v>92.771083052749731</v>
          </cell>
          <cell r="BK89">
            <v>235</v>
          </cell>
          <cell r="BL89">
            <v>29</v>
          </cell>
          <cell r="BM89">
            <v>8.1034482758620694</v>
          </cell>
          <cell r="BN89">
            <v>89.996209876543205</v>
          </cell>
          <cell r="BO89">
            <v>446</v>
          </cell>
          <cell r="BP89">
            <v>53</v>
          </cell>
          <cell r="BQ89">
            <v>8.415094339622641</v>
          </cell>
          <cell r="BR89">
            <v>209</v>
          </cell>
          <cell r="BS89">
            <v>24</v>
          </cell>
          <cell r="BT89">
            <v>8.7083333333333339</v>
          </cell>
          <cell r="BU89">
            <v>89.996209876543205</v>
          </cell>
          <cell r="BV89">
            <v>209</v>
          </cell>
          <cell r="BW89">
            <v>24</v>
          </cell>
          <cell r="BX89">
            <v>8.7083333333333339</v>
          </cell>
          <cell r="BY89">
            <v>248</v>
          </cell>
          <cell r="BZ89">
            <v>26</v>
          </cell>
          <cell r="CA89">
            <v>9.5384615384615383</v>
          </cell>
          <cell r="CB89">
            <v>1775</v>
          </cell>
          <cell r="CC89">
            <v>205</v>
          </cell>
          <cell r="CD89">
            <v>8.6585365853658534</v>
          </cell>
          <cell r="CE89">
            <v>90</v>
          </cell>
          <cell r="CF89"/>
          <cell r="CG89"/>
          <cell r="CH89"/>
          <cell r="CI89"/>
          <cell r="CJ89"/>
          <cell r="CK89"/>
          <cell r="CL89"/>
          <cell r="CM89"/>
          <cell r="CN89"/>
          <cell r="CO89"/>
          <cell r="CP89"/>
          <cell r="CQ89"/>
          <cell r="CR89"/>
          <cell r="CS89"/>
          <cell r="CT89"/>
          <cell r="CU89"/>
          <cell r="CV89"/>
          <cell r="CW89"/>
          <cell r="CX89"/>
          <cell r="CY89"/>
          <cell r="CZ89"/>
          <cell r="DA89"/>
          <cell r="DB89"/>
          <cell r="DC89"/>
          <cell r="DD89"/>
          <cell r="DE89"/>
          <cell r="DF89"/>
          <cell r="DG89"/>
          <cell r="DH89"/>
          <cell r="DI89"/>
          <cell r="DJ89">
            <v>0</v>
          </cell>
          <cell r="DK89">
            <v>0</v>
          </cell>
          <cell r="DL89">
            <v>2</v>
          </cell>
          <cell r="DM89">
            <v>0</v>
          </cell>
          <cell r="DN89">
            <v>0</v>
          </cell>
          <cell r="DO89">
            <v>0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0</v>
          </cell>
          <cell r="DU89">
            <v>0</v>
          </cell>
          <cell r="DV89"/>
          <cell r="DW89"/>
          <cell r="DX89"/>
          <cell r="DY89"/>
          <cell r="DZ89"/>
          <cell r="EA89" t="str">
            <v>Higher Studies</v>
          </cell>
          <cell r="EB89" t="str">
            <v>Higher Studies</v>
          </cell>
          <cell r="EC89">
            <v>44966</v>
          </cell>
          <cell r="ED89" t="str">
            <v>CAT-3</v>
          </cell>
          <cell r="EE89"/>
          <cell r="EF89"/>
          <cell r="EG89"/>
          <cell r="EH89"/>
          <cell r="EI89"/>
          <cell r="EJ89"/>
          <cell r="EK89"/>
          <cell r="EL89"/>
          <cell r="EM89"/>
          <cell r="EN89">
            <v>5</v>
          </cell>
          <cell r="EO89">
            <v>0</v>
          </cell>
          <cell r="EP89">
            <v>5</v>
          </cell>
          <cell r="EQ89">
            <v>10</v>
          </cell>
          <cell r="ER89">
            <v>66.666666666666657</v>
          </cell>
          <cell r="ES89" t="str">
            <v>No</v>
          </cell>
          <cell r="ET89"/>
          <cell r="EU89"/>
          <cell r="EV89"/>
          <cell r="EW89"/>
          <cell r="EX89" t="str">
            <v>MUMBAI</v>
          </cell>
          <cell r="EY89" t="str">
            <v>AB</v>
          </cell>
          <cell r="EZ89"/>
          <cell r="FA89" t="str">
            <v>19-CIVILB06-23</v>
          </cell>
          <cell r="FB89" t="str">
            <v>CIVIL-B</v>
          </cell>
          <cell r="FC89">
            <v>6</v>
          </cell>
        </row>
        <row r="90">
          <cell r="C90" t="str">
            <v>18-CIVILB07-23</v>
          </cell>
          <cell r="D90">
            <v>7</v>
          </cell>
          <cell r="E90" t="str">
            <v>VYAWHARE AJAY NAMDEO PARVATI</v>
          </cell>
          <cell r="F90" t="str">
            <v>18-CIVILB07-23</v>
          </cell>
          <cell r="G90" t="str">
            <v>Male</v>
          </cell>
          <cell r="H90">
            <v>36760</v>
          </cell>
          <cell r="I90">
            <v>7506465868</v>
          </cell>
          <cell r="J90"/>
          <cell r="K90" t="str">
            <v>ajayvyawhare22@gmail.com</v>
          </cell>
          <cell r="L90"/>
          <cell r="M90" t="str">
            <v>C-608, SAMTA VIKAS CHS,,BEHRAM BAUG ROAD,,JOGESHWARI WEST,BEHIND J.A MEGHANI SCHOOL,Mumbai,400102</v>
          </cell>
          <cell r="N90" t="str">
            <v>Service</v>
          </cell>
          <cell r="O90" t="str">
            <v>Below  5 Lacs</v>
          </cell>
          <cell r="P90" t="str">
            <v>Normal</v>
          </cell>
          <cell r="Q90" t="str">
            <v>Open</v>
          </cell>
          <cell r="R90">
            <v>2018</v>
          </cell>
          <cell r="S90" t="str">
            <v>FE</v>
          </cell>
          <cell r="T90" t="str">
            <v>JEE(Main)-2018</v>
          </cell>
          <cell r="U90" t="str">
            <v>JEE-Main</v>
          </cell>
          <cell r="V90">
            <v>360</v>
          </cell>
          <cell r="W90">
            <v>47</v>
          </cell>
          <cell r="X90" t="str">
            <v>INSTITUTIONAL SEAT</v>
          </cell>
          <cell r="Y90">
            <v>405</v>
          </cell>
          <cell r="Z90">
            <v>500</v>
          </cell>
          <cell r="AA90">
            <v>81</v>
          </cell>
          <cell r="AB90" t="str">
            <v>2016</v>
          </cell>
          <cell r="AC90" t="str">
            <v>MAHARASHTRA STATE BOARD OF SECONDARY AND HIGHER SECONDARY EDUCATION</v>
          </cell>
          <cell r="AD90" t="str">
            <v>SCD BARFIWALA HIGH SCHOOL</v>
          </cell>
          <cell r="AE90">
            <v>361</v>
          </cell>
          <cell r="AF90">
            <v>650</v>
          </cell>
          <cell r="AG90">
            <v>55.54</v>
          </cell>
          <cell r="AH90" t="str">
            <v>2018</v>
          </cell>
          <cell r="AI90" t="str">
            <v>MAHARASHTRA STATE BOARD OF SECONDARY AND HIGHER SECONDARY EDUCATION</v>
          </cell>
          <cell r="AJ90" t="str">
            <v>VALIA JR. COLLEGE</v>
          </cell>
          <cell r="AK90">
            <v>147.43</v>
          </cell>
          <cell r="AL90">
            <v>23</v>
          </cell>
          <cell r="AM90">
            <v>6.41</v>
          </cell>
          <cell r="AN90">
            <v>76.606060606060609</v>
          </cell>
          <cell r="AO90">
            <v>147</v>
          </cell>
          <cell r="AP90">
            <v>25</v>
          </cell>
          <cell r="AQ90">
            <v>5.88</v>
          </cell>
          <cell r="AR90">
            <v>76</v>
          </cell>
          <cell r="AS90">
            <v>294.43</v>
          </cell>
          <cell r="AT90">
            <v>48</v>
          </cell>
          <cell r="AU90">
            <v>6.1339583333333332</v>
          </cell>
          <cell r="AV90">
            <v>200</v>
          </cell>
          <cell r="AW90">
            <v>25</v>
          </cell>
          <cell r="AX90">
            <v>8</v>
          </cell>
          <cell r="AY90">
            <v>84.51</v>
          </cell>
          <cell r="AZ90">
            <v>244</v>
          </cell>
          <cell r="BA90">
            <v>29</v>
          </cell>
          <cell r="BB90">
            <v>8.4137931034482758</v>
          </cell>
          <cell r="BC90">
            <v>93</v>
          </cell>
          <cell r="BD90">
            <v>444</v>
          </cell>
          <cell r="BE90">
            <v>54</v>
          </cell>
          <cell r="BF90">
            <v>8.2222222222222214</v>
          </cell>
          <cell r="BG90">
            <v>193</v>
          </cell>
          <cell r="BH90">
            <v>24</v>
          </cell>
          <cell r="BI90">
            <v>8.0416666666666661</v>
          </cell>
          <cell r="BJ90">
            <v>94.738033108866432</v>
          </cell>
          <cell r="BK90">
            <v>208</v>
          </cell>
          <cell r="BL90">
            <v>29</v>
          </cell>
          <cell r="BM90">
            <v>7.1724137931034484</v>
          </cell>
          <cell r="BN90">
            <v>84.970818742985415</v>
          </cell>
          <cell r="BO90">
            <v>401</v>
          </cell>
          <cell r="BP90">
            <v>53</v>
          </cell>
          <cell r="BQ90">
            <v>7.5660377358490569</v>
          </cell>
          <cell r="BR90">
            <v>164</v>
          </cell>
          <cell r="BS90">
            <v>24</v>
          </cell>
          <cell r="BT90">
            <v>6.833333333333333</v>
          </cell>
          <cell r="BU90">
            <v>84.970818742985401</v>
          </cell>
          <cell r="BV90">
            <v>164</v>
          </cell>
          <cell r="BW90">
            <v>24</v>
          </cell>
          <cell r="BX90">
            <v>6.833333333333333</v>
          </cell>
          <cell r="BY90">
            <v>198</v>
          </cell>
          <cell r="BZ90">
            <v>26</v>
          </cell>
          <cell r="CA90">
            <v>7.615384615384615</v>
          </cell>
          <cell r="CB90">
            <v>1501.43</v>
          </cell>
          <cell r="CC90">
            <v>205</v>
          </cell>
          <cell r="CD90">
            <v>7.3240487804878054</v>
          </cell>
          <cell r="CE90">
            <v>85</v>
          </cell>
          <cell r="CF90"/>
          <cell r="CG90"/>
          <cell r="CH90"/>
          <cell r="CI90"/>
          <cell r="CJ90"/>
          <cell r="CK90"/>
          <cell r="CL90"/>
          <cell r="CM90"/>
          <cell r="CN90"/>
          <cell r="CO90"/>
          <cell r="CP90"/>
          <cell r="CQ90"/>
          <cell r="CR90"/>
          <cell r="CS90"/>
          <cell r="CT90"/>
          <cell r="CU90"/>
          <cell r="CV90"/>
          <cell r="CW90"/>
          <cell r="CX90"/>
          <cell r="CY90"/>
          <cell r="CZ90"/>
          <cell r="DA90"/>
          <cell r="DB90"/>
          <cell r="DC90"/>
          <cell r="DD90"/>
          <cell r="DE90"/>
          <cell r="DF90"/>
          <cell r="DG90"/>
          <cell r="DH90"/>
          <cell r="DI90"/>
          <cell r="DJ90">
            <v>0</v>
          </cell>
          <cell r="DK90">
            <v>0</v>
          </cell>
          <cell r="DL90">
            <v>2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 t="str">
            <v>Kalpataru Ltd</v>
          </cell>
          <cell r="DW90"/>
          <cell r="DX90" t="str">
            <v>Absent for Unplaced Meeting</v>
          </cell>
          <cell r="DY90"/>
          <cell r="DZ90">
            <v>3.25</v>
          </cell>
          <cell r="EA90" t="str">
            <v>Placement</v>
          </cell>
          <cell r="EB90" t="str">
            <v>Higher Studies</v>
          </cell>
          <cell r="EC90">
            <v>44903</v>
          </cell>
          <cell r="ED90" t="str">
            <v>CAT-3</v>
          </cell>
          <cell r="EE90"/>
          <cell r="EF90"/>
          <cell r="EG90"/>
          <cell r="EH90"/>
          <cell r="EI90"/>
          <cell r="EJ90"/>
          <cell r="EK90"/>
          <cell r="EL90"/>
          <cell r="EM90"/>
          <cell r="EN90">
            <v>4</v>
          </cell>
          <cell r="EO90">
            <v>0</v>
          </cell>
          <cell r="EP90">
            <v>5</v>
          </cell>
          <cell r="EQ90">
            <v>9</v>
          </cell>
          <cell r="ER90">
            <v>60</v>
          </cell>
          <cell r="ES90" t="str">
            <v>No</v>
          </cell>
          <cell r="ET90"/>
          <cell r="EU90" t="str">
            <v>Core Companies</v>
          </cell>
          <cell r="EV90"/>
          <cell r="EW90"/>
          <cell r="EX90" t="str">
            <v>WASHIM</v>
          </cell>
          <cell r="EY90" t="str">
            <v>AB</v>
          </cell>
          <cell r="EZ90"/>
          <cell r="FA90" t="str">
            <v>18-CIVILB07-23</v>
          </cell>
          <cell r="FB90" t="str">
            <v>CIVIL-B</v>
          </cell>
          <cell r="FC90">
            <v>7</v>
          </cell>
        </row>
        <row r="91">
          <cell r="C91" t="str">
            <v>19-CIVILB08-23</v>
          </cell>
          <cell r="D91">
            <v>8</v>
          </cell>
          <cell r="E91" t="str">
            <v>PATIL KUNAL DEVIDAS SAGITA</v>
          </cell>
          <cell r="F91" t="str">
            <v>19-CIVILB08-23</v>
          </cell>
          <cell r="G91" t="str">
            <v>Male</v>
          </cell>
          <cell r="H91">
            <v>36598</v>
          </cell>
          <cell r="I91">
            <v>7891541118</v>
          </cell>
          <cell r="J91"/>
          <cell r="K91" t="str">
            <v>kunalpatil888899@gmail.com</v>
          </cell>
          <cell r="L91" t="str">
            <v>1032190058@tcetmumbai.in</v>
          </cell>
          <cell r="M91" t="str">
            <v>At post Jainagar,Main road,Jainagar,Ganesh Temple,Shahada,425409</v>
          </cell>
          <cell r="N91" t="str">
            <v>Service</v>
          </cell>
          <cell r="O91" t="str">
            <v>Below  5 Lacs</v>
          </cell>
          <cell r="P91" t="str">
            <v>Normal</v>
          </cell>
          <cell r="Q91" t="str">
            <v>Open</v>
          </cell>
          <cell r="R91">
            <v>2019</v>
          </cell>
          <cell r="S91" t="str">
            <v>FE</v>
          </cell>
          <cell r="T91" t="str">
            <v>MHT-CET 2019</v>
          </cell>
          <cell r="U91" t="str">
            <v>MHT-CET</v>
          </cell>
          <cell r="V91">
            <v>200</v>
          </cell>
          <cell r="W91">
            <v>73.575313399999999</v>
          </cell>
          <cell r="X91" t="str">
            <v>MI-MH</v>
          </cell>
          <cell r="Y91" t="str">
            <v>A1</v>
          </cell>
          <cell r="Z91">
            <v>8.8000000000000007</v>
          </cell>
          <cell r="AA91">
            <v>83.6</v>
          </cell>
          <cell r="AB91">
            <v>2017</v>
          </cell>
          <cell r="AC91" t="str">
            <v>CENTRAL BOARD OF SECONDARY EDUCATION</v>
          </cell>
          <cell r="AD91" t="str">
            <v>NALANDA ACADEMY SR. SECONDARY SCHOOL</v>
          </cell>
          <cell r="AE91">
            <v>414</v>
          </cell>
          <cell r="AF91">
            <v>650</v>
          </cell>
          <cell r="AG91">
            <v>63.69</v>
          </cell>
          <cell r="AH91">
            <v>2019</v>
          </cell>
          <cell r="AI91" t="str">
            <v>MAHARASHTRA STATE BOARD OF SECONDARY AND HIGHER SECONDARY EDUCATION</v>
          </cell>
          <cell r="AJ91" t="str">
            <v>KAI. SAU. G. F. PATIL JR. COLLEGE SHAHADA</v>
          </cell>
          <cell r="AK91">
            <v>168</v>
          </cell>
          <cell r="AL91">
            <v>23</v>
          </cell>
          <cell r="AM91">
            <v>7.3043478260869561</v>
          </cell>
          <cell r="AN91">
            <v>94.544332210998888</v>
          </cell>
          <cell r="AO91">
            <v>171</v>
          </cell>
          <cell r="AP91">
            <v>25</v>
          </cell>
          <cell r="AQ91">
            <v>6.84</v>
          </cell>
          <cell r="AR91">
            <v>84</v>
          </cell>
          <cell r="AS91">
            <v>339</v>
          </cell>
          <cell r="AT91">
            <v>48</v>
          </cell>
          <cell r="AU91">
            <v>7.0625</v>
          </cell>
          <cell r="AV91">
            <v>175</v>
          </cell>
          <cell r="AW91">
            <v>25</v>
          </cell>
          <cell r="AX91">
            <v>7</v>
          </cell>
          <cell r="AY91">
            <v>99.54</v>
          </cell>
          <cell r="AZ91">
            <v>203</v>
          </cell>
          <cell r="BA91">
            <v>29</v>
          </cell>
          <cell r="BB91">
            <v>7</v>
          </cell>
          <cell r="BC91">
            <v>93</v>
          </cell>
          <cell r="BD91">
            <v>378</v>
          </cell>
          <cell r="BE91">
            <v>54</v>
          </cell>
          <cell r="BF91">
            <v>7</v>
          </cell>
          <cell r="BG91">
            <v>176</v>
          </cell>
          <cell r="BH91">
            <v>24</v>
          </cell>
          <cell r="BI91">
            <v>7.333333333333333</v>
          </cell>
          <cell r="BJ91">
            <v>89.350824915824916</v>
          </cell>
          <cell r="BK91">
            <v>0</v>
          </cell>
          <cell r="BL91">
            <v>29</v>
          </cell>
          <cell r="BM91">
            <v>0</v>
          </cell>
          <cell r="BN91">
            <v>92.087031425364756</v>
          </cell>
          <cell r="BO91">
            <v>176</v>
          </cell>
          <cell r="BP91">
            <v>53</v>
          </cell>
          <cell r="BQ91">
            <v>3.3207547169811322</v>
          </cell>
          <cell r="BR91">
            <v>164</v>
          </cell>
          <cell r="BS91">
            <v>24</v>
          </cell>
          <cell r="BT91">
            <v>6.833333333333333</v>
          </cell>
          <cell r="BU91">
            <v>92.087031425364771</v>
          </cell>
          <cell r="BV91">
            <v>164</v>
          </cell>
          <cell r="BW91">
            <v>24</v>
          </cell>
          <cell r="BX91">
            <v>6.833333333333333</v>
          </cell>
          <cell r="BY91">
            <v>215</v>
          </cell>
          <cell r="BZ91">
            <v>26</v>
          </cell>
          <cell r="CA91">
            <v>8.2692307692307701</v>
          </cell>
          <cell r="CB91">
            <v>1272</v>
          </cell>
          <cell r="CC91">
            <v>205</v>
          </cell>
          <cell r="CD91">
            <v>6.204878048780488</v>
          </cell>
          <cell r="CE91">
            <v>93</v>
          </cell>
          <cell r="CF91"/>
          <cell r="CG91"/>
          <cell r="CH91"/>
          <cell r="CI91"/>
          <cell r="CJ91"/>
          <cell r="CK91"/>
          <cell r="CL91"/>
          <cell r="CM91"/>
          <cell r="CN91"/>
          <cell r="CO91"/>
          <cell r="CP91"/>
          <cell r="CQ91"/>
          <cell r="CR91"/>
          <cell r="CS91"/>
          <cell r="CT91"/>
          <cell r="CU91"/>
          <cell r="CV91"/>
          <cell r="CW91"/>
          <cell r="CX91"/>
          <cell r="CY91"/>
          <cell r="CZ91"/>
          <cell r="DA91"/>
          <cell r="DB91"/>
          <cell r="DC91"/>
          <cell r="DD91"/>
          <cell r="DE91"/>
          <cell r="DF91"/>
          <cell r="DG91"/>
          <cell r="DH91"/>
          <cell r="DI91"/>
          <cell r="DJ91">
            <v>0</v>
          </cell>
          <cell r="DK91">
            <v>0</v>
          </cell>
          <cell r="DL91">
            <v>2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/>
          <cell r="DW91" t="str">
            <v>KT</v>
          </cell>
          <cell r="DX91"/>
          <cell r="DY91"/>
          <cell r="DZ91"/>
          <cell r="EA91" t="str">
            <v>Not Given</v>
          </cell>
          <cell r="EB91" t="str">
            <v>Not Given</v>
          </cell>
          <cell r="EC91"/>
          <cell r="ED91" t="str">
            <v>CAT-3</v>
          </cell>
          <cell r="EE91"/>
          <cell r="EF91"/>
          <cell r="EG91"/>
          <cell r="EH91"/>
          <cell r="EI91"/>
          <cell r="EJ91"/>
          <cell r="EK91"/>
          <cell r="EL91"/>
          <cell r="EM91"/>
          <cell r="EN91">
            <v>3</v>
          </cell>
          <cell r="EO91">
            <v>0</v>
          </cell>
          <cell r="EP91">
            <v>5</v>
          </cell>
          <cell r="EQ91">
            <v>8</v>
          </cell>
          <cell r="ER91">
            <v>53.333333333333336</v>
          </cell>
          <cell r="ES91" t="str">
            <v>No</v>
          </cell>
          <cell r="ET91"/>
          <cell r="EU91"/>
          <cell r="EV91"/>
          <cell r="EW91"/>
          <cell r="EX91" t="str">
            <v>Shahada</v>
          </cell>
          <cell r="EY91" t="str">
            <v>AB</v>
          </cell>
          <cell r="EZ91"/>
          <cell r="FA91" t="str">
            <v>19-CIVILB08-23</v>
          </cell>
          <cell r="FB91" t="str">
            <v>CIVIL-B</v>
          </cell>
          <cell r="FC91">
            <v>8</v>
          </cell>
        </row>
        <row r="92">
          <cell r="C92" t="str">
            <v>19-CIVILB09-23</v>
          </cell>
          <cell r="D92">
            <v>9</v>
          </cell>
          <cell r="E92" t="str">
            <v>THAKUR NISHANT VISHWAS VINITA</v>
          </cell>
          <cell r="F92" t="str">
            <v>19-CIVILB09-23</v>
          </cell>
          <cell r="G92" t="str">
            <v>Male</v>
          </cell>
          <cell r="H92">
            <v>36403</v>
          </cell>
          <cell r="I92">
            <v>8104716781</v>
          </cell>
          <cell r="J92"/>
          <cell r="K92" t="str">
            <v>nishant31899@gmail.com</v>
          </cell>
          <cell r="L92" t="str">
            <v>1032190776@tcetmumbai.in</v>
          </cell>
          <cell r="M92" t="str">
            <v>A703, PLOT NO. 79, SHIVSAGAR CHS,GORAI 2, BORIVALI WEST,GORAI,PRAGATI HIGH SCHOOL,MUMBAI ,400092</v>
          </cell>
          <cell r="N92" t="str">
            <v>Service</v>
          </cell>
          <cell r="O92" t="str">
            <v>Below  5 Lacs</v>
          </cell>
          <cell r="P92" t="str">
            <v>Normal</v>
          </cell>
          <cell r="Q92" t="str">
            <v>Open</v>
          </cell>
          <cell r="R92">
            <v>2019</v>
          </cell>
          <cell r="S92" t="str">
            <v>FE</v>
          </cell>
          <cell r="T92" t="str">
            <v xml:space="preserve">JEE(Main)-2019 </v>
          </cell>
          <cell r="U92" t="str">
            <v>JEE-Main</v>
          </cell>
          <cell r="V92">
            <v>360</v>
          </cell>
          <cell r="W92">
            <v>10</v>
          </cell>
          <cell r="X92" t="str">
            <v>ACAP</v>
          </cell>
          <cell r="Y92">
            <v>358</v>
          </cell>
          <cell r="Z92">
            <v>500</v>
          </cell>
          <cell r="AA92">
            <v>71.599999999999994</v>
          </cell>
          <cell r="AB92">
            <v>2015</v>
          </cell>
          <cell r="AC92" t="str">
            <v>MAHARASHTRA STATE BOARD OF SECONDARY AND HIGHER SECONDARY EDUCATION</v>
          </cell>
          <cell r="AD92" t="str">
            <v>ST. FRANCIS D'ASSISI HIGH SCHOOL</v>
          </cell>
          <cell r="AE92">
            <v>938</v>
          </cell>
          <cell r="AF92">
            <v>1650</v>
          </cell>
          <cell r="AG92">
            <v>56.85</v>
          </cell>
          <cell r="AH92">
            <v>2019</v>
          </cell>
          <cell r="AI92" t="str">
            <v>Maharashtra State Board of Technical Education</v>
          </cell>
          <cell r="AJ92" t="str">
            <v>BHAUSAHEB VARTAK POLYTECHNIC</v>
          </cell>
          <cell r="AK92">
            <v>138.91999999999999</v>
          </cell>
          <cell r="AL92">
            <v>23</v>
          </cell>
          <cell r="AM92">
            <v>6.0399999999999991</v>
          </cell>
          <cell r="AN92">
            <v>92.102132435465762</v>
          </cell>
          <cell r="AO92">
            <v>143</v>
          </cell>
          <cell r="AP92">
            <v>25</v>
          </cell>
          <cell r="AQ92">
            <v>5.72</v>
          </cell>
          <cell r="AR92">
            <v>98</v>
          </cell>
          <cell r="AS92">
            <v>281.91999999999996</v>
          </cell>
          <cell r="AT92">
            <v>48</v>
          </cell>
          <cell r="AU92">
            <v>5.8733333333333322</v>
          </cell>
          <cell r="AV92">
            <v>197</v>
          </cell>
          <cell r="AW92">
            <v>25</v>
          </cell>
          <cell r="AX92">
            <v>7.88</v>
          </cell>
          <cell r="AY92">
            <v>95.85</v>
          </cell>
          <cell r="AZ92">
            <v>245</v>
          </cell>
          <cell r="BA92">
            <v>29</v>
          </cell>
          <cell r="BB92">
            <v>8.4482758620689662</v>
          </cell>
          <cell r="BC92">
            <v>93</v>
          </cell>
          <cell r="BD92">
            <v>442</v>
          </cell>
          <cell r="BE92">
            <v>54</v>
          </cell>
          <cell r="BF92">
            <v>8.1851851851851851</v>
          </cell>
          <cell r="BG92">
            <v>189</v>
          </cell>
          <cell r="BH92">
            <v>24</v>
          </cell>
          <cell r="BI92">
            <v>7.875</v>
          </cell>
          <cell r="BJ92">
            <v>79.5</v>
          </cell>
          <cell r="BK92">
            <v>213</v>
          </cell>
          <cell r="BL92">
            <v>29</v>
          </cell>
          <cell r="BM92">
            <v>7.3448275862068968</v>
          </cell>
          <cell r="BN92">
            <v>91.690426487093148</v>
          </cell>
          <cell r="BO92">
            <v>402</v>
          </cell>
          <cell r="BP92">
            <v>53</v>
          </cell>
          <cell r="BQ92">
            <v>7.5849056603773581</v>
          </cell>
          <cell r="BR92">
            <v>175</v>
          </cell>
          <cell r="BS92">
            <v>24</v>
          </cell>
          <cell r="BT92">
            <v>7.291666666666667</v>
          </cell>
          <cell r="BU92">
            <v>91.690426487093148</v>
          </cell>
          <cell r="BV92">
            <v>175</v>
          </cell>
          <cell r="BW92">
            <v>24</v>
          </cell>
          <cell r="BX92">
            <v>7.291666666666667</v>
          </cell>
          <cell r="BY92">
            <v>227</v>
          </cell>
          <cell r="BZ92">
            <v>26</v>
          </cell>
          <cell r="CA92">
            <v>8.7307692307692299</v>
          </cell>
          <cell r="CB92">
            <v>1527.92</v>
          </cell>
          <cell r="CC92">
            <v>205</v>
          </cell>
          <cell r="CD92">
            <v>7.4532682926829272</v>
          </cell>
          <cell r="CE92">
            <v>92</v>
          </cell>
          <cell r="CF92"/>
          <cell r="CG92"/>
          <cell r="CH92"/>
          <cell r="CI92"/>
          <cell r="CJ92"/>
          <cell r="CK92"/>
          <cell r="CL92"/>
          <cell r="CM92"/>
          <cell r="CN92"/>
          <cell r="CO92"/>
          <cell r="CP92"/>
          <cell r="CQ92"/>
          <cell r="CR92"/>
          <cell r="CS92"/>
          <cell r="CT92"/>
          <cell r="CU92"/>
          <cell r="CV92"/>
          <cell r="CW92"/>
          <cell r="CX92"/>
          <cell r="CY92"/>
          <cell r="CZ92"/>
          <cell r="DA92"/>
          <cell r="DB92"/>
          <cell r="DC92"/>
          <cell r="DD92"/>
          <cell r="DE92"/>
          <cell r="DF92"/>
          <cell r="DG92"/>
          <cell r="DH92"/>
          <cell r="DI92"/>
          <cell r="DJ92">
            <v>0</v>
          </cell>
          <cell r="DK92">
            <v>0</v>
          </cell>
          <cell r="DL92">
            <v>2</v>
          </cell>
          <cell r="DM92">
            <v>0</v>
          </cell>
          <cell r="DN92">
            <v>0</v>
          </cell>
          <cell r="DO92">
            <v>0</v>
          </cell>
          <cell r="DP92">
            <v>0</v>
          </cell>
          <cell r="DQ92">
            <v>0</v>
          </cell>
          <cell r="DR92">
            <v>0</v>
          </cell>
          <cell r="DS92">
            <v>0</v>
          </cell>
          <cell r="DT92">
            <v>0</v>
          </cell>
          <cell r="DU92">
            <v>0</v>
          </cell>
          <cell r="DV92"/>
          <cell r="DW92"/>
          <cell r="DX92"/>
          <cell r="DY92"/>
          <cell r="DZ92"/>
          <cell r="EA92" t="str">
            <v>Not Given</v>
          </cell>
          <cell r="EB92" t="str">
            <v>Not Given</v>
          </cell>
          <cell r="EC92"/>
          <cell r="ED92" t="str">
            <v>CAT-3</v>
          </cell>
          <cell r="EE92"/>
          <cell r="EF92"/>
          <cell r="EG92"/>
          <cell r="EH92"/>
          <cell r="EI92"/>
          <cell r="EJ92"/>
          <cell r="EK92"/>
          <cell r="EL92"/>
          <cell r="EM92"/>
          <cell r="EN92">
            <v>4</v>
          </cell>
          <cell r="EO92">
            <v>0</v>
          </cell>
          <cell r="EP92">
            <v>5</v>
          </cell>
          <cell r="EQ92">
            <v>9</v>
          </cell>
          <cell r="ER92">
            <v>60</v>
          </cell>
          <cell r="ES92" t="str">
            <v>No</v>
          </cell>
          <cell r="ET92"/>
          <cell r="EU92"/>
          <cell r="EV92"/>
          <cell r="EW92"/>
          <cell r="EX92" t="str">
            <v>Mumbai</v>
          </cell>
          <cell r="EY92" t="str">
            <v>AB</v>
          </cell>
          <cell r="EZ92"/>
          <cell r="FA92" t="str">
            <v>19-CIVILB09-23</v>
          </cell>
          <cell r="FB92" t="str">
            <v>CIVIL-B</v>
          </cell>
          <cell r="FC92">
            <v>9</v>
          </cell>
        </row>
        <row r="93">
          <cell r="C93" t="str">
            <v>19-CIVILB10-23</v>
          </cell>
          <cell r="D93">
            <v>10</v>
          </cell>
          <cell r="E93" t="str">
            <v>PRAJAPATI DINESH BHAVARLALJI NIRUPA</v>
          </cell>
          <cell r="F93" t="str">
            <v>19-CIVILB10-23</v>
          </cell>
          <cell r="G93" t="str">
            <v>Male</v>
          </cell>
          <cell r="H93">
            <v>36947</v>
          </cell>
          <cell r="I93">
            <v>9892633431</v>
          </cell>
          <cell r="J93"/>
          <cell r="K93" t="str">
            <v>dp9024450@gmail.com</v>
          </cell>
          <cell r="L93" t="str">
            <v>1032190059@tcetmumbai.in</v>
          </cell>
          <cell r="M93" t="str">
            <v>101,Regent Darshan View,Hardevi Bai society,caves road,Jogeshwari east,Near Ashish eye hospital,Mumbai,400060</v>
          </cell>
          <cell r="N93" t="str">
            <v>Family Business</v>
          </cell>
          <cell r="O93" t="str">
            <v>Below  5 Lacs</v>
          </cell>
          <cell r="P93" t="str">
            <v>Normal</v>
          </cell>
          <cell r="Q93" t="str">
            <v>Open</v>
          </cell>
          <cell r="R93">
            <v>2019</v>
          </cell>
          <cell r="S93" t="str">
            <v>FE</v>
          </cell>
          <cell r="T93" t="str">
            <v>MHT-CET 2019</v>
          </cell>
          <cell r="U93" t="str">
            <v>MHT-CET</v>
          </cell>
          <cell r="V93">
            <v>200</v>
          </cell>
          <cell r="W93">
            <v>28.3956026</v>
          </cell>
          <cell r="X93" t="str">
            <v>MI</v>
          </cell>
          <cell r="Y93">
            <v>442</v>
          </cell>
          <cell r="Z93">
            <v>500</v>
          </cell>
          <cell r="AA93">
            <v>88.4</v>
          </cell>
          <cell r="AB93">
            <v>2017</v>
          </cell>
          <cell r="AC93" t="str">
            <v>MAHARASHTRA STATE BOARD OF SECONDARY AND HIGHER SECONDARY EDUCATION</v>
          </cell>
          <cell r="AD93" t="str">
            <v>SMT. SURAJBA VIDYA MANDIR</v>
          </cell>
          <cell r="AE93">
            <v>411</v>
          </cell>
          <cell r="AF93">
            <v>650</v>
          </cell>
          <cell r="AG93">
            <v>63.23</v>
          </cell>
          <cell r="AH93">
            <v>2019</v>
          </cell>
          <cell r="AI93" t="str">
            <v>MAHARASHTRA STATE BOARD OF SECONDARY AND HIGHER SECONDARY EDUCATION</v>
          </cell>
          <cell r="AJ93" t="str">
            <v>SMT. SHANTI DEVI SHUKLA JUNIOR COLLEGE OF SCIENCE</v>
          </cell>
          <cell r="AK93">
            <v>205</v>
          </cell>
          <cell r="AL93">
            <v>23</v>
          </cell>
          <cell r="AM93">
            <v>8.9130434782608692</v>
          </cell>
          <cell r="AN93">
            <v>95.663299663299654</v>
          </cell>
          <cell r="AO93">
            <v>230</v>
          </cell>
          <cell r="AP93">
            <v>25</v>
          </cell>
          <cell r="AQ93">
            <v>9.1999999999999993</v>
          </cell>
          <cell r="AR93">
            <v>75</v>
          </cell>
          <cell r="AS93">
            <v>435</v>
          </cell>
          <cell r="AT93">
            <v>48</v>
          </cell>
          <cell r="AU93">
            <v>9.0625</v>
          </cell>
          <cell r="AV93">
            <v>233</v>
          </cell>
          <cell r="AW93">
            <v>25</v>
          </cell>
          <cell r="AX93">
            <v>9.32</v>
          </cell>
          <cell r="AY93">
            <v>96.74</v>
          </cell>
          <cell r="AZ93">
            <v>270</v>
          </cell>
          <cell r="BA93">
            <v>29</v>
          </cell>
          <cell r="BB93">
            <v>9.3103448275862064</v>
          </cell>
          <cell r="BC93">
            <v>90</v>
          </cell>
          <cell r="BD93">
            <v>503</v>
          </cell>
          <cell r="BE93">
            <v>54</v>
          </cell>
          <cell r="BF93">
            <v>9.3148148148148149</v>
          </cell>
          <cell r="BG93">
            <v>217</v>
          </cell>
          <cell r="BH93">
            <v>24</v>
          </cell>
          <cell r="BI93">
            <v>9.0416666666666661</v>
          </cell>
          <cell r="BJ93">
            <v>85.16498316498317</v>
          </cell>
          <cell r="BK93">
            <v>251</v>
          </cell>
          <cell r="BL93">
            <v>29</v>
          </cell>
          <cell r="BM93">
            <v>8.6551724137931032</v>
          </cell>
          <cell r="BN93">
            <v>88.513656565656561</v>
          </cell>
          <cell r="BO93">
            <v>468</v>
          </cell>
          <cell r="BP93">
            <v>53</v>
          </cell>
          <cell r="BQ93">
            <v>8.8301886792452837</v>
          </cell>
          <cell r="BR93">
            <v>219</v>
          </cell>
          <cell r="BS93">
            <v>24</v>
          </cell>
          <cell r="BT93">
            <v>9.125</v>
          </cell>
          <cell r="BU93">
            <v>88.513656565656561</v>
          </cell>
          <cell r="BV93">
            <v>219</v>
          </cell>
          <cell r="BW93">
            <v>24</v>
          </cell>
          <cell r="BX93">
            <v>9.125</v>
          </cell>
          <cell r="BY93">
            <v>239</v>
          </cell>
          <cell r="BZ93">
            <v>26</v>
          </cell>
          <cell r="CA93">
            <v>9.1923076923076916</v>
          </cell>
          <cell r="CB93">
            <v>1864</v>
          </cell>
          <cell r="CC93">
            <v>205</v>
          </cell>
          <cell r="CD93">
            <v>9.0926829268292675</v>
          </cell>
          <cell r="CE93">
            <v>89</v>
          </cell>
          <cell r="CF93"/>
          <cell r="CG93"/>
          <cell r="CH93"/>
          <cell r="CI93"/>
          <cell r="CJ93"/>
          <cell r="CK93"/>
          <cell r="CL93"/>
          <cell r="CM93"/>
          <cell r="CN93"/>
          <cell r="CO93"/>
          <cell r="CP93"/>
          <cell r="CQ93"/>
          <cell r="CR93"/>
          <cell r="CS93"/>
          <cell r="CT93"/>
          <cell r="CU93"/>
          <cell r="CV93"/>
          <cell r="CW93"/>
          <cell r="CX93"/>
          <cell r="CY93"/>
          <cell r="CZ93"/>
          <cell r="DA93"/>
          <cell r="DB93"/>
          <cell r="DC93"/>
          <cell r="DD93"/>
          <cell r="DE93"/>
          <cell r="DF93"/>
          <cell r="DG93"/>
          <cell r="DH93"/>
          <cell r="DI93"/>
          <cell r="DJ93">
            <v>0</v>
          </cell>
          <cell r="DK93">
            <v>0</v>
          </cell>
          <cell r="DL93">
            <v>2</v>
          </cell>
          <cell r="DM93">
            <v>0</v>
          </cell>
          <cell r="DN93">
            <v>0</v>
          </cell>
          <cell r="DO93">
            <v>0</v>
          </cell>
          <cell r="DP93">
            <v>0</v>
          </cell>
          <cell r="DQ93">
            <v>0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 t="str">
            <v>Kalpataru Ltd</v>
          </cell>
          <cell r="DW93"/>
          <cell r="DX93" t="str">
            <v>Absent for Unplaced Meeting</v>
          </cell>
          <cell r="DY93"/>
          <cell r="DZ93">
            <v>3.25</v>
          </cell>
          <cell r="EA93" t="str">
            <v>Higher Studies</v>
          </cell>
          <cell r="EB93" t="str">
            <v>Higher Studies</v>
          </cell>
          <cell r="EC93">
            <v>45090</v>
          </cell>
          <cell r="ED93" t="str">
            <v>CAT-3</v>
          </cell>
          <cell r="EE93"/>
          <cell r="EF93"/>
          <cell r="EG93"/>
          <cell r="EH93"/>
          <cell r="EI93"/>
          <cell r="EJ93"/>
          <cell r="EK93"/>
          <cell r="EL93"/>
          <cell r="EM93"/>
          <cell r="EN93">
            <v>5</v>
          </cell>
          <cell r="EO93">
            <v>0</v>
          </cell>
          <cell r="EP93">
            <v>5</v>
          </cell>
          <cell r="EQ93">
            <v>10</v>
          </cell>
          <cell r="ER93">
            <v>66.666666666666657</v>
          </cell>
          <cell r="ES93" t="str">
            <v>Yes</v>
          </cell>
          <cell r="ET93" t="str">
            <v>https://drive.google.com/open?id=1HFLU9tXFba8SiwrzOMyhbyP2Exiqw7M-</v>
          </cell>
          <cell r="EU93" t="str">
            <v>Core Companies</v>
          </cell>
          <cell r="EV93" t="str">
            <v>No</v>
          </cell>
          <cell r="EW93"/>
          <cell r="EX93" t="str">
            <v>Mumbai</v>
          </cell>
          <cell r="EY93" t="str">
            <v>AB</v>
          </cell>
          <cell r="EZ93"/>
          <cell r="FA93" t="str">
            <v>19-CIVILB10-23</v>
          </cell>
          <cell r="FB93" t="str">
            <v>CIVIL-B</v>
          </cell>
          <cell r="FC93">
            <v>10</v>
          </cell>
        </row>
        <row r="94">
          <cell r="C94" t="str">
            <v>19-CIVILB11-23</v>
          </cell>
          <cell r="D94">
            <v>11</v>
          </cell>
          <cell r="E94" t="str">
            <v>RATHOD JANHAVI PRAKASH ANJALI</v>
          </cell>
          <cell r="F94" t="str">
            <v>19-CIVILB11-23</v>
          </cell>
          <cell r="G94" t="str">
            <v>Female</v>
          </cell>
          <cell r="H94">
            <v>37034</v>
          </cell>
          <cell r="I94">
            <v>8308250608</v>
          </cell>
          <cell r="J94"/>
          <cell r="K94" t="str">
            <v>janvrathod2151@gmail.com</v>
          </cell>
          <cell r="L94" t="str">
            <v>1032190060@tcetmumbai.in</v>
          </cell>
          <cell r="M94" t="str">
            <v>FLAT NO 2605 SAROVA B WING,THAKUR VILLAGE,KAND IVALI EAST,Mumbai,400101</v>
          </cell>
          <cell r="N94" t="str">
            <v>Service</v>
          </cell>
          <cell r="O94" t="str">
            <v>Below  5 Lacs</v>
          </cell>
          <cell r="P94" t="str">
            <v>Normal</v>
          </cell>
          <cell r="Q94" t="str">
            <v>Open</v>
          </cell>
          <cell r="R94">
            <v>2019</v>
          </cell>
          <cell r="S94" t="str">
            <v>FE</v>
          </cell>
          <cell r="T94" t="str">
            <v>MHT-CET 2019</v>
          </cell>
          <cell r="U94" t="str">
            <v>MHT-CET</v>
          </cell>
          <cell r="V94">
            <v>200</v>
          </cell>
          <cell r="W94">
            <v>68.632599999999996</v>
          </cell>
          <cell r="X94" t="str">
            <v>MI-MH</v>
          </cell>
          <cell r="Y94">
            <v>424</v>
          </cell>
          <cell r="Z94">
            <v>500</v>
          </cell>
          <cell r="AA94">
            <v>84.8</v>
          </cell>
          <cell r="AB94">
            <v>2017</v>
          </cell>
          <cell r="AC94" t="str">
            <v>MAHARASHTRA STATE BOARD OF SECONDARY AND HIGHER SECONDARY EDUCATION</v>
          </cell>
          <cell r="AD94" t="str">
            <v>DR.YARDY ENGLISH HIGH SCHOOL</v>
          </cell>
          <cell r="AE94">
            <v>410</v>
          </cell>
          <cell r="AF94">
            <v>650</v>
          </cell>
          <cell r="AG94">
            <v>63.08</v>
          </cell>
          <cell r="AH94">
            <v>2019</v>
          </cell>
          <cell r="AI94" t="str">
            <v>MAHARASHTRA STATE BOARD OF SECONDARY AND HIGHER SECONDARY EDUCATION</v>
          </cell>
          <cell r="AJ94" t="str">
            <v>THE NEW COLLEGE KOLHAPUR</v>
          </cell>
          <cell r="AK94">
            <v>155</v>
          </cell>
          <cell r="AL94">
            <v>23</v>
          </cell>
          <cell r="AM94">
            <v>6.7391304347826084</v>
          </cell>
          <cell r="AN94">
            <v>75</v>
          </cell>
          <cell r="AO94">
            <v>178</v>
          </cell>
          <cell r="AP94">
            <v>25</v>
          </cell>
          <cell r="AQ94">
            <v>7.12</v>
          </cell>
          <cell r="AR94">
            <v>75</v>
          </cell>
          <cell r="AS94">
            <v>333</v>
          </cell>
          <cell r="AT94">
            <v>48</v>
          </cell>
          <cell r="AU94">
            <v>6.9375</v>
          </cell>
          <cell r="AV94">
            <v>204</v>
          </cell>
          <cell r="AW94">
            <v>25</v>
          </cell>
          <cell r="AX94">
            <v>8.16</v>
          </cell>
          <cell r="AY94">
            <v>75</v>
          </cell>
          <cell r="AZ94">
            <v>245</v>
          </cell>
          <cell r="BA94">
            <v>29</v>
          </cell>
          <cell r="BB94">
            <v>8.4482758620689662</v>
          </cell>
          <cell r="BC94">
            <v>93</v>
          </cell>
          <cell r="BD94">
            <v>449</v>
          </cell>
          <cell r="BE94">
            <v>54</v>
          </cell>
          <cell r="BF94">
            <v>8.3148148148148149</v>
          </cell>
          <cell r="BG94">
            <v>197</v>
          </cell>
          <cell r="BH94">
            <v>24</v>
          </cell>
          <cell r="BI94">
            <v>8.2083333333333339</v>
          </cell>
          <cell r="BJ94">
            <v>88.716632996632995</v>
          </cell>
          <cell r="BK94">
            <v>245</v>
          </cell>
          <cell r="BL94">
            <v>29</v>
          </cell>
          <cell r="BM94">
            <v>8.4482758620689662</v>
          </cell>
          <cell r="BN94">
            <v>81.343326599326602</v>
          </cell>
          <cell r="BO94">
            <v>442</v>
          </cell>
          <cell r="BP94">
            <v>53</v>
          </cell>
          <cell r="BQ94">
            <v>8.3396226415094343</v>
          </cell>
          <cell r="BR94">
            <v>213</v>
          </cell>
          <cell r="BS94">
            <v>24</v>
          </cell>
          <cell r="BT94">
            <v>8.875</v>
          </cell>
          <cell r="BU94">
            <v>81.343326599326602</v>
          </cell>
          <cell r="BV94">
            <v>213</v>
          </cell>
          <cell r="BW94">
            <v>24</v>
          </cell>
          <cell r="BX94">
            <v>8.875</v>
          </cell>
          <cell r="BY94">
            <v>256</v>
          </cell>
          <cell r="BZ94">
            <v>26</v>
          </cell>
          <cell r="CA94">
            <v>9.8461538461538467</v>
          </cell>
          <cell r="CB94">
            <v>1693</v>
          </cell>
          <cell r="CC94">
            <v>205</v>
          </cell>
          <cell r="CD94">
            <v>8.258536585365853</v>
          </cell>
          <cell r="CE94">
            <v>82</v>
          </cell>
          <cell r="CF94"/>
          <cell r="CG94"/>
          <cell r="CH94"/>
          <cell r="CI94"/>
          <cell r="CJ94"/>
          <cell r="CK94"/>
          <cell r="CL94"/>
          <cell r="CM94"/>
          <cell r="CN94"/>
          <cell r="CO94"/>
          <cell r="CP94"/>
          <cell r="CQ94"/>
          <cell r="CR94"/>
          <cell r="CS94"/>
          <cell r="CT94"/>
          <cell r="CU94"/>
          <cell r="CV94"/>
          <cell r="CW94"/>
          <cell r="CX94"/>
          <cell r="CY94"/>
          <cell r="CZ94"/>
          <cell r="DA94"/>
          <cell r="DB94"/>
          <cell r="DC94"/>
          <cell r="DD94"/>
          <cell r="DE94"/>
          <cell r="DF94"/>
          <cell r="DG94"/>
          <cell r="DH94"/>
          <cell r="DI94"/>
          <cell r="DJ94">
            <v>0</v>
          </cell>
          <cell r="DK94">
            <v>0</v>
          </cell>
          <cell r="DL94">
            <v>2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/>
          <cell r="DW94"/>
          <cell r="DX94"/>
          <cell r="DY94"/>
          <cell r="DZ94"/>
          <cell r="EA94" t="str">
            <v>Not Given</v>
          </cell>
          <cell r="EB94" t="str">
            <v>Not Given</v>
          </cell>
          <cell r="EC94"/>
          <cell r="ED94" t="str">
            <v>CAT-3</v>
          </cell>
          <cell r="EE94"/>
          <cell r="EF94"/>
          <cell r="EG94"/>
          <cell r="EH94"/>
          <cell r="EI94"/>
          <cell r="EJ94"/>
          <cell r="EK94"/>
          <cell r="EL94"/>
          <cell r="EM94"/>
          <cell r="EN94">
            <v>5</v>
          </cell>
          <cell r="EO94">
            <v>0</v>
          </cell>
          <cell r="EP94">
            <v>5</v>
          </cell>
          <cell r="EQ94">
            <v>10</v>
          </cell>
          <cell r="ER94">
            <v>66.666666666666657</v>
          </cell>
          <cell r="ES94" t="str">
            <v>No</v>
          </cell>
          <cell r="ET94"/>
          <cell r="EU94"/>
          <cell r="EV94"/>
          <cell r="EW94"/>
          <cell r="EX94" t="str">
            <v>YAVATMAL</v>
          </cell>
          <cell r="EY94" t="str">
            <v>AB</v>
          </cell>
          <cell r="EZ94"/>
          <cell r="FA94" t="str">
            <v>19-CIVILB11-23</v>
          </cell>
          <cell r="FB94" t="str">
            <v>CIVIL-B</v>
          </cell>
          <cell r="FC94">
            <v>11</v>
          </cell>
        </row>
        <row r="95">
          <cell r="C95" t="str">
            <v>19-CIVILB12-23</v>
          </cell>
          <cell r="D95">
            <v>12</v>
          </cell>
          <cell r="E95" t="str">
            <v>RATHOD ROHIT VIKAS ANITA</v>
          </cell>
          <cell r="F95" t="str">
            <v>19-CIVILB12-23</v>
          </cell>
          <cell r="G95" t="str">
            <v>Male</v>
          </cell>
          <cell r="H95">
            <v>37025</v>
          </cell>
          <cell r="I95">
            <v>7718088188</v>
          </cell>
          <cell r="J95"/>
          <cell r="K95" t="str">
            <v>rohit.rathod.1414@gmail.com</v>
          </cell>
          <cell r="L95" t="str">
            <v>1032190061@tcetmumbai.in</v>
          </cell>
          <cell r="M95" t="str">
            <v>At Pangri Tanda,Post Islapur,Taluka Kinwat,District Nanded,Pangri Tanda,Near Islapur,Nanded,431803</v>
          </cell>
          <cell r="N95" t="str">
            <v>Service</v>
          </cell>
          <cell r="O95" t="str">
            <v>Below  5 Lacs</v>
          </cell>
          <cell r="P95" t="str">
            <v>Normal</v>
          </cell>
          <cell r="Q95" t="str">
            <v>Open</v>
          </cell>
          <cell r="R95">
            <v>2019</v>
          </cell>
          <cell r="S95" t="str">
            <v>FE</v>
          </cell>
          <cell r="T95" t="str">
            <v>MHT-CET 2019</v>
          </cell>
          <cell r="U95" t="str">
            <v>MHT-CET</v>
          </cell>
          <cell r="V95">
            <v>200</v>
          </cell>
          <cell r="W95">
            <v>72.744291500000003</v>
          </cell>
          <cell r="X95" t="str">
            <v>MI-MH</v>
          </cell>
          <cell r="Y95">
            <v>418</v>
          </cell>
          <cell r="Z95">
            <v>500</v>
          </cell>
          <cell r="AA95">
            <v>83.6</v>
          </cell>
          <cell r="AB95">
            <v>2017</v>
          </cell>
          <cell r="AC95" t="str">
            <v>MAHARASHTRA STATE BOARD OF SECONDARY AND HIGHER SECONDARY EDUCATION</v>
          </cell>
          <cell r="AD95" t="str">
            <v>DON BOSCO HIGH SCHOOL BORIVALI</v>
          </cell>
          <cell r="AE95">
            <v>468</v>
          </cell>
          <cell r="AF95">
            <v>650</v>
          </cell>
          <cell r="AG95">
            <v>72</v>
          </cell>
          <cell r="AH95">
            <v>2019</v>
          </cell>
          <cell r="AI95" t="str">
            <v>MAHARASHTRA STATE BOARD OF SECONDARY AND HIGHER SECONDARY EDUCATION</v>
          </cell>
          <cell r="AJ95" t="str">
            <v>PRAKASH VIDYALAYA AND JUNIOR COLLEGE</v>
          </cell>
          <cell r="AK95">
            <v>220</v>
          </cell>
          <cell r="AL95">
            <v>23</v>
          </cell>
          <cell r="AM95">
            <v>9.5652173913043477</v>
          </cell>
          <cell r="AN95">
            <v>97.659932659932664</v>
          </cell>
          <cell r="AO95">
            <v>224</v>
          </cell>
          <cell r="AP95">
            <v>25</v>
          </cell>
          <cell r="AQ95">
            <v>8.9600000000000009</v>
          </cell>
          <cell r="AR95">
            <v>75</v>
          </cell>
          <cell r="AS95">
            <v>444</v>
          </cell>
          <cell r="AT95">
            <v>48</v>
          </cell>
          <cell r="AU95">
            <v>9.25</v>
          </cell>
          <cell r="AV95">
            <v>234</v>
          </cell>
          <cell r="AW95">
            <v>25</v>
          </cell>
          <cell r="AX95">
            <v>9.36</v>
          </cell>
          <cell r="AY95">
            <v>75</v>
          </cell>
          <cell r="AZ95">
            <v>282</v>
          </cell>
          <cell r="BA95">
            <v>29</v>
          </cell>
          <cell r="BB95">
            <v>9.7241379310344822</v>
          </cell>
          <cell r="BC95">
            <v>93</v>
          </cell>
          <cell r="BD95">
            <v>516</v>
          </cell>
          <cell r="BE95">
            <v>54</v>
          </cell>
          <cell r="BF95">
            <v>9.5555555555555554</v>
          </cell>
          <cell r="BG95">
            <v>202</v>
          </cell>
          <cell r="BH95">
            <v>24</v>
          </cell>
          <cell r="BI95">
            <v>8.4166666666666661</v>
          </cell>
          <cell r="BJ95">
            <v>86.412499999999994</v>
          </cell>
          <cell r="BK95">
            <v>237</v>
          </cell>
          <cell r="BL95">
            <v>29</v>
          </cell>
          <cell r="BM95">
            <v>8.1724137931034484</v>
          </cell>
          <cell r="BN95">
            <v>85.41448653198654</v>
          </cell>
          <cell r="BO95">
            <v>439</v>
          </cell>
          <cell r="BP95">
            <v>53</v>
          </cell>
          <cell r="BQ95">
            <v>8.2830188679245289</v>
          </cell>
          <cell r="BR95">
            <v>225</v>
          </cell>
          <cell r="BS95">
            <v>24</v>
          </cell>
          <cell r="BT95">
            <v>9.375</v>
          </cell>
          <cell r="BU95">
            <v>85.41448653198654</v>
          </cell>
          <cell r="BV95">
            <v>225</v>
          </cell>
          <cell r="BW95">
            <v>24</v>
          </cell>
          <cell r="BX95">
            <v>9.375</v>
          </cell>
          <cell r="BY95">
            <v>228</v>
          </cell>
          <cell r="BZ95">
            <v>26</v>
          </cell>
          <cell r="CA95">
            <v>8.7692307692307701</v>
          </cell>
          <cell r="CB95">
            <v>1852</v>
          </cell>
          <cell r="CC95">
            <v>205</v>
          </cell>
          <cell r="CD95">
            <v>9.0341463414634138</v>
          </cell>
          <cell r="CE95">
            <v>86</v>
          </cell>
          <cell r="CF95"/>
          <cell r="CG95"/>
          <cell r="CH95"/>
          <cell r="CI95"/>
          <cell r="CJ95"/>
          <cell r="CK95"/>
          <cell r="CL95"/>
          <cell r="CM95"/>
          <cell r="CN95"/>
          <cell r="CO95"/>
          <cell r="CP95"/>
          <cell r="CQ95"/>
          <cell r="CR95"/>
          <cell r="CS95"/>
          <cell r="CT95"/>
          <cell r="CU95"/>
          <cell r="CV95"/>
          <cell r="CW95"/>
          <cell r="CX95"/>
          <cell r="CY95"/>
          <cell r="CZ95"/>
          <cell r="DA95"/>
          <cell r="DB95"/>
          <cell r="DC95"/>
          <cell r="DD95"/>
          <cell r="DE95"/>
          <cell r="DF95"/>
          <cell r="DG95"/>
          <cell r="DH95"/>
          <cell r="DI95"/>
          <cell r="DJ95">
            <v>0</v>
          </cell>
          <cell r="DK95">
            <v>0</v>
          </cell>
          <cell r="DL95">
            <v>2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/>
          <cell r="DW95"/>
          <cell r="DX95"/>
          <cell r="DY95"/>
          <cell r="DZ95"/>
          <cell r="EA95" t="str">
            <v>Not Given</v>
          </cell>
          <cell r="EB95" t="str">
            <v>Not Given</v>
          </cell>
          <cell r="EC95"/>
          <cell r="ED95" t="str">
            <v>CAT-3</v>
          </cell>
          <cell r="EE95"/>
          <cell r="EF95"/>
          <cell r="EG95"/>
          <cell r="EH95"/>
          <cell r="EI95"/>
          <cell r="EJ95"/>
          <cell r="EK95"/>
          <cell r="EL95"/>
          <cell r="EM95"/>
          <cell r="EN95">
            <v>5</v>
          </cell>
          <cell r="EO95">
            <v>0</v>
          </cell>
          <cell r="EP95">
            <v>5</v>
          </cell>
          <cell r="EQ95">
            <v>10</v>
          </cell>
          <cell r="ER95">
            <v>66.666666666666657</v>
          </cell>
          <cell r="ES95" t="str">
            <v>No</v>
          </cell>
          <cell r="ET95"/>
          <cell r="EU95"/>
          <cell r="EV95"/>
          <cell r="EW95"/>
          <cell r="EX95" t="str">
            <v>nallasopara</v>
          </cell>
          <cell r="EY95" t="str">
            <v>AB</v>
          </cell>
          <cell r="EZ95"/>
          <cell r="FA95" t="str">
            <v>19-CIVILB12-23</v>
          </cell>
          <cell r="FB95" t="str">
            <v>CIVIL-B</v>
          </cell>
          <cell r="FC95">
            <v>12</v>
          </cell>
        </row>
        <row r="96">
          <cell r="C96" t="str">
            <v>19-CIVILB13-23</v>
          </cell>
          <cell r="D96">
            <v>13</v>
          </cell>
          <cell r="E96" t="str">
            <v>RATHOD SHREYAS DINESHBHAI KESHUBEN</v>
          </cell>
          <cell r="F96" t="str">
            <v>19-CIVILB13-23</v>
          </cell>
          <cell r="G96" t="str">
            <v>Male</v>
          </cell>
          <cell r="H96">
            <v>37328</v>
          </cell>
          <cell r="I96">
            <v>8104077986</v>
          </cell>
          <cell r="J96"/>
          <cell r="K96" t="str">
            <v>shinigami.112358@gmail.com</v>
          </cell>
          <cell r="L96" t="str">
            <v>1032190062@tcetmumbai.in</v>
          </cell>
          <cell r="M96" t="str">
            <v>Delvada,Near Diu gate,Delvada,Diu gate,Una,362510</v>
          </cell>
          <cell r="N96" t="str">
            <v>Service</v>
          </cell>
          <cell r="O96" t="str">
            <v>Below  5 Lacs</v>
          </cell>
          <cell r="P96" t="str">
            <v>Normal</v>
          </cell>
          <cell r="Q96" t="str">
            <v>Open</v>
          </cell>
          <cell r="R96">
            <v>2019</v>
          </cell>
          <cell r="S96" t="str">
            <v>FE</v>
          </cell>
          <cell r="T96" t="str">
            <v>MHT-CET 2019</v>
          </cell>
          <cell r="U96" t="str">
            <v>MHT-CET</v>
          </cell>
          <cell r="V96">
            <v>200</v>
          </cell>
          <cell r="W96">
            <v>83.588493900000003</v>
          </cell>
          <cell r="X96" t="str">
            <v>MI-MH</v>
          </cell>
          <cell r="Y96">
            <v>443</v>
          </cell>
          <cell r="Z96">
            <v>500</v>
          </cell>
          <cell r="AA96">
            <v>88.6</v>
          </cell>
          <cell r="AB96">
            <v>2017</v>
          </cell>
          <cell r="AC96" t="str">
            <v>MAHARASHTRA STATE BOARD OF SECONDARY AND HIGHER SECONDARY EDUCATION</v>
          </cell>
          <cell r="AD96" t="str">
            <v>SMT. SURAJBA VIDYAMANDIR</v>
          </cell>
          <cell r="AE96">
            <v>480</v>
          </cell>
          <cell r="AF96">
            <v>650</v>
          </cell>
          <cell r="AG96">
            <v>73.849999999999994</v>
          </cell>
          <cell r="AH96">
            <v>2019</v>
          </cell>
          <cell r="AI96" t="str">
            <v>MAHARASHTRA STATE BOARD OF SECONDARY AND HIGHER SECONDARY EDUCATION</v>
          </cell>
          <cell r="AJ96" t="str">
            <v>BHAVAN'S COLLEGE</v>
          </cell>
          <cell r="AK96">
            <v>219</v>
          </cell>
          <cell r="AL96">
            <v>23</v>
          </cell>
          <cell r="AM96">
            <v>9.5217391304347831</v>
          </cell>
          <cell r="AN96">
            <v>87.986531986531986</v>
          </cell>
          <cell r="AO96">
            <v>250</v>
          </cell>
          <cell r="AP96">
            <v>25</v>
          </cell>
          <cell r="AQ96">
            <v>10</v>
          </cell>
          <cell r="AR96">
            <v>75</v>
          </cell>
          <cell r="AS96">
            <v>469</v>
          </cell>
          <cell r="AT96">
            <v>48</v>
          </cell>
          <cell r="AU96">
            <v>9.7708333333333339</v>
          </cell>
          <cell r="AV96">
            <v>214</v>
          </cell>
          <cell r="AW96">
            <v>25</v>
          </cell>
          <cell r="AX96">
            <v>8.56</v>
          </cell>
          <cell r="AY96">
            <v>94.88</v>
          </cell>
          <cell r="AZ96">
            <v>261</v>
          </cell>
          <cell r="BA96">
            <v>29</v>
          </cell>
          <cell r="BB96">
            <v>9</v>
          </cell>
          <cell r="BC96">
            <v>97</v>
          </cell>
          <cell r="BD96">
            <v>475</v>
          </cell>
          <cell r="BE96">
            <v>54</v>
          </cell>
          <cell r="BF96">
            <v>8.7962962962962958</v>
          </cell>
          <cell r="BG96">
            <v>200</v>
          </cell>
          <cell r="BH96">
            <v>24</v>
          </cell>
          <cell r="BI96">
            <v>8.3333333333333339</v>
          </cell>
          <cell r="BJ96">
            <v>87.250757575757575</v>
          </cell>
          <cell r="BK96">
            <v>228</v>
          </cell>
          <cell r="BL96">
            <v>29</v>
          </cell>
          <cell r="BM96">
            <v>7.8620689655172411</v>
          </cell>
          <cell r="BN96">
            <v>88.423457912457906</v>
          </cell>
          <cell r="BO96">
            <v>428</v>
          </cell>
          <cell r="BP96">
            <v>53</v>
          </cell>
          <cell r="BQ96">
            <v>8.0754716981132084</v>
          </cell>
          <cell r="BR96">
            <v>178</v>
          </cell>
          <cell r="BS96">
            <v>24</v>
          </cell>
          <cell r="BT96">
            <v>7.416666666666667</v>
          </cell>
          <cell r="BU96">
            <v>88.42345791245792</v>
          </cell>
          <cell r="BV96">
            <v>178</v>
          </cell>
          <cell r="BW96">
            <v>24</v>
          </cell>
          <cell r="BX96">
            <v>7.416666666666667</v>
          </cell>
          <cell r="BY96">
            <v>256</v>
          </cell>
          <cell r="BZ96">
            <v>26</v>
          </cell>
          <cell r="CA96">
            <v>9.8461538461538467</v>
          </cell>
          <cell r="CB96">
            <v>1806</v>
          </cell>
          <cell r="CC96">
            <v>205</v>
          </cell>
          <cell r="CD96">
            <v>8.8097560975609763</v>
          </cell>
          <cell r="CE96">
            <v>89</v>
          </cell>
          <cell r="CF96"/>
          <cell r="CG96"/>
          <cell r="CH96"/>
          <cell r="CI96"/>
          <cell r="CJ96"/>
          <cell r="CK96"/>
          <cell r="CL96"/>
          <cell r="CM96"/>
          <cell r="CN96"/>
          <cell r="CO96"/>
          <cell r="CP96"/>
          <cell r="CQ96"/>
          <cell r="CR96"/>
          <cell r="CS96"/>
          <cell r="CT96"/>
          <cell r="CU96"/>
          <cell r="CV96"/>
          <cell r="CW96"/>
          <cell r="CX96"/>
          <cell r="CY96"/>
          <cell r="CZ96"/>
          <cell r="DA96"/>
          <cell r="DB96"/>
          <cell r="DC96"/>
          <cell r="DD96"/>
          <cell r="DE96"/>
          <cell r="DF96"/>
          <cell r="DG96"/>
          <cell r="DH96"/>
          <cell r="DI96"/>
          <cell r="DJ96">
            <v>0</v>
          </cell>
          <cell r="DK96">
            <v>0</v>
          </cell>
          <cell r="DL96">
            <v>2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/>
          <cell r="DW96"/>
          <cell r="DX96"/>
          <cell r="DY96"/>
          <cell r="DZ96"/>
          <cell r="EA96" t="str">
            <v>Higher Studies</v>
          </cell>
          <cell r="EB96" t="str">
            <v>Higher Studies</v>
          </cell>
          <cell r="EC96"/>
          <cell r="ED96" t="str">
            <v>CAT-3</v>
          </cell>
          <cell r="EE96"/>
          <cell r="EF96"/>
          <cell r="EG96"/>
          <cell r="EH96"/>
          <cell r="EI96"/>
          <cell r="EJ96"/>
          <cell r="EK96"/>
          <cell r="EL96"/>
          <cell r="EM96"/>
          <cell r="EN96">
            <v>5</v>
          </cell>
          <cell r="EO96">
            <v>0</v>
          </cell>
          <cell r="EP96">
            <v>5</v>
          </cell>
          <cell r="EQ96">
            <v>10</v>
          </cell>
          <cell r="ER96">
            <v>66.666666666666657</v>
          </cell>
          <cell r="ES96" t="str">
            <v>Yes</v>
          </cell>
          <cell r="ET96" t="str">
            <v>https://drive.google.com/open?id=1JhjefFaJOgk3ESqUAwonqD_AJLgk1tFf</v>
          </cell>
          <cell r="EU96" t="str">
            <v>NA</v>
          </cell>
          <cell r="EV96" t="str">
            <v>No</v>
          </cell>
          <cell r="EW96"/>
          <cell r="EX96" t="str">
            <v>Delvada</v>
          </cell>
          <cell r="EY96" t="str">
            <v>AB</v>
          </cell>
          <cell r="EZ96"/>
          <cell r="FA96" t="str">
            <v>19-CIVILB13-23</v>
          </cell>
          <cell r="FB96" t="str">
            <v>CIVIL-B</v>
          </cell>
          <cell r="FC96">
            <v>13</v>
          </cell>
        </row>
        <row r="97">
          <cell r="C97" t="str">
            <v>19-CIVILB14-23</v>
          </cell>
          <cell r="D97">
            <v>14</v>
          </cell>
          <cell r="E97" t="str">
            <v>RATHOD SURESH LAHU GANAJAI</v>
          </cell>
          <cell r="F97" t="str">
            <v>19-CIVILB14-23</v>
          </cell>
          <cell r="G97" t="str">
            <v>Male</v>
          </cell>
          <cell r="H97">
            <v>36263</v>
          </cell>
          <cell r="I97">
            <v>9370916622</v>
          </cell>
          <cell r="J97"/>
          <cell r="K97" t="str">
            <v>sureshreathod@gmail.com</v>
          </cell>
          <cell r="L97" t="str">
            <v>1032190063@tcetmumbai.in</v>
          </cell>
          <cell r="M97" t="str">
            <v>Gunai nivas,Ramunaik tanda,kekat pangari,georai,Near zp school,Georai,431127</v>
          </cell>
          <cell r="N97" t="str">
            <v>Service</v>
          </cell>
          <cell r="O97" t="str">
            <v>Below  5 Lacs</v>
          </cell>
          <cell r="P97" t="str">
            <v>Normal</v>
          </cell>
          <cell r="Q97" t="str">
            <v>Open</v>
          </cell>
          <cell r="R97">
            <v>2019</v>
          </cell>
          <cell r="S97" t="str">
            <v>FE</v>
          </cell>
          <cell r="T97" t="str">
            <v>MHT-CET 2019</v>
          </cell>
          <cell r="U97" t="str">
            <v>MHT-CET</v>
          </cell>
          <cell r="V97">
            <v>200</v>
          </cell>
          <cell r="W97">
            <v>68.023217900000006</v>
          </cell>
          <cell r="X97" t="str">
            <v>MI-MH</v>
          </cell>
          <cell r="Y97">
            <v>368</v>
          </cell>
          <cell r="Z97">
            <v>500</v>
          </cell>
          <cell r="AA97">
            <v>73.599999999999994</v>
          </cell>
          <cell r="AB97">
            <v>2016</v>
          </cell>
          <cell r="AC97" t="str">
            <v>MAHARASHTRA STATE BOARD OF SECONDARY AND HIGHER SECONDARY EDUCATION</v>
          </cell>
          <cell r="AD97" t="str">
            <v>ADARSH VIDYALAY BEED</v>
          </cell>
          <cell r="AE97">
            <v>503</v>
          </cell>
          <cell r="AF97">
            <v>650</v>
          </cell>
          <cell r="AG97">
            <v>77.38</v>
          </cell>
          <cell r="AH97">
            <v>2018</v>
          </cell>
          <cell r="AI97" t="str">
            <v>MAHARASHTRA STATE BOARD OF SECONDARY AND HIGHER SECONDARY EDUCATION</v>
          </cell>
          <cell r="AJ97" t="str">
            <v>UCCHA MADHYAMIK VIDYALAY PACHEGAON</v>
          </cell>
          <cell r="AK97">
            <v>165</v>
          </cell>
          <cell r="AL97">
            <v>23</v>
          </cell>
          <cell r="AM97">
            <v>7.1739130434782608</v>
          </cell>
          <cell r="AN97">
            <v>75</v>
          </cell>
          <cell r="AO97">
            <v>161</v>
          </cell>
          <cell r="AP97">
            <v>25</v>
          </cell>
          <cell r="AQ97">
            <v>6.44</v>
          </cell>
          <cell r="AR97">
            <v>93</v>
          </cell>
          <cell r="AS97">
            <v>326</v>
          </cell>
          <cell r="AT97">
            <v>48</v>
          </cell>
          <cell r="AU97">
            <v>6.791666666666667</v>
          </cell>
          <cell r="AV97">
            <v>159</v>
          </cell>
          <cell r="AW97">
            <v>25</v>
          </cell>
          <cell r="AX97">
            <v>6.36</v>
          </cell>
          <cell r="AY97">
            <v>84.65</v>
          </cell>
          <cell r="AZ97">
            <v>216</v>
          </cell>
          <cell r="BA97">
            <v>29</v>
          </cell>
          <cell r="BB97">
            <v>7.4482758620689653</v>
          </cell>
          <cell r="BC97">
            <v>93</v>
          </cell>
          <cell r="BD97">
            <v>375</v>
          </cell>
          <cell r="BE97">
            <v>54</v>
          </cell>
          <cell r="BF97">
            <v>6.9444444444444446</v>
          </cell>
          <cell r="BG97">
            <v>182.88</v>
          </cell>
          <cell r="BH97">
            <v>24</v>
          </cell>
          <cell r="BI97">
            <v>7.62</v>
          </cell>
          <cell r="BJ97">
            <v>89.083207070707076</v>
          </cell>
          <cell r="BK97">
            <v>186</v>
          </cell>
          <cell r="BL97">
            <v>29</v>
          </cell>
          <cell r="BM97">
            <v>6.4137931034482758</v>
          </cell>
          <cell r="BN97">
            <v>86.946641414141411</v>
          </cell>
          <cell r="BO97">
            <v>368.88</v>
          </cell>
          <cell r="BP97">
            <v>53</v>
          </cell>
          <cell r="BQ97">
            <v>6.96</v>
          </cell>
          <cell r="BR97">
            <v>197</v>
          </cell>
          <cell r="BS97">
            <v>24</v>
          </cell>
          <cell r="BT97">
            <v>8.2083333333333339</v>
          </cell>
          <cell r="BU97">
            <v>86.946641414141411</v>
          </cell>
          <cell r="BV97">
            <v>197</v>
          </cell>
          <cell r="BW97">
            <v>24</v>
          </cell>
          <cell r="BX97">
            <v>8.2083333333333339</v>
          </cell>
          <cell r="BY97">
            <v>216</v>
          </cell>
          <cell r="BZ97">
            <v>26</v>
          </cell>
          <cell r="CA97">
            <v>8.3076923076923084</v>
          </cell>
          <cell r="CB97">
            <v>1482.88</v>
          </cell>
          <cell r="CC97">
            <v>205</v>
          </cell>
          <cell r="CD97">
            <v>7.2335609756097563</v>
          </cell>
          <cell r="CE97">
            <v>87</v>
          </cell>
          <cell r="CF97"/>
          <cell r="CG97"/>
          <cell r="CH97"/>
          <cell r="CI97"/>
          <cell r="CJ97"/>
          <cell r="CK97"/>
          <cell r="CL97"/>
          <cell r="CM97"/>
          <cell r="CN97"/>
          <cell r="CO97"/>
          <cell r="CP97"/>
          <cell r="CQ97"/>
          <cell r="CR97"/>
          <cell r="CS97"/>
          <cell r="CT97"/>
          <cell r="CU97"/>
          <cell r="CV97"/>
          <cell r="CW97"/>
          <cell r="CX97"/>
          <cell r="CY97"/>
          <cell r="CZ97"/>
          <cell r="DA97"/>
          <cell r="DB97"/>
          <cell r="DC97"/>
          <cell r="DD97"/>
          <cell r="DE97"/>
          <cell r="DF97"/>
          <cell r="DG97"/>
          <cell r="DH97"/>
          <cell r="DI97"/>
          <cell r="DJ97">
            <v>0</v>
          </cell>
          <cell r="DK97">
            <v>0</v>
          </cell>
          <cell r="DL97">
            <v>2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/>
          <cell r="DW97"/>
          <cell r="DX97" t="str">
            <v>Absent for Unplaced Meeting</v>
          </cell>
          <cell r="DY97"/>
          <cell r="DZ97"/>
          <cell r="EA97" t="str">
            <v>Placement</v>
          </cell>
          <cell r="EB97" t="str">
            <v>Higher Studies</v>
          </cell>
          <cell r="EC97">
            <v>44903</v>
          </cell>
          <cell r="ED97" t="str">
            <v>CAT-3</v>
          </cell>
          <cell r="EE97"/>
          <cell r="EF97"/>
          <cell r="EG97"/>
          <cell r="EH97"/>
          <cell r="EI97"/>
          <cell r="EJ97"/>
          <cell r="EK97"/>
          <cell r="EL97"/>
          <cell r="EM97"/>
          <cell r="EN97">
            <v>4</v>
          </cell>
          <cell r="EO97">
            <v>0</v>
          </cell>
          <cell r="EP97">
            <v>5</v>
          </cell>
          <cell r="EQ97">
            <v>9</v>
          </cell>
          <cell r="ER97">
            <v>60</v>
          </cell>
          <cell r="ES97" t="str">
            <v>No</v>
          </cell>
          <cell r="ET97"/>
          <cell r="EU97" t="str">
            <v>IT + Core Companies</v>
          </cell>
          <cell r="EV97"/>
          <cell r="EW97"/>
          <cell r="EX97" t="str">
            <v>Georai</v>
          </cell>
          <cell r="EY97" t="str">
            <v>AB</v>
          </cell>
          <cell r="EZ97"/>
          <cell r="FA97" t="str">
            <v>19-CIVILB14-23</v>
          </cell>
          <cell r="FB97" t="str">
            <v>CIVIL-B</v>
          </cell>
          <cell r="FC97">
            <v>14</v>
          </cell>
        </row>
        <row r="98">
          <cell r="C98" t="str">
            <v>19-CIVILB15-23</v>
          </cell>
          <cell r="D98">
            <v>15</v>
          </cell>
          <cell r="E98" t="str">
            <v>RAWAT RASHMI GIRISH DEEPA</v>
          </cell>
          <cell r="F98" t="str">
            <v>19-CIVILB15-23</v>
          </cell>
          <cell r="G98" t="str">
            <v>Female</v>
          </cell>
          <cell r="H98">
            <v>37182</v>
          </cell>
          <cell r="I98">
            <v>8657471540</v>
          </cell>
          <cell r="J98">
            <v>9172619995</v>
          </cell>
          <cell r="K98" t="str">
            <v>rawatrashmi864@gmail.com</v>
          </cell>
          <cell r="L98" t="str">
            <v>1032190064@tcetmumbai.in</v>
          </cell>
          <cell r="M98" t="str">
            <v>406/1, oscar building, suresh nagar,four bunglow, andheri(west),Maharashtra,MUMBAI,400053</v>
          </cell>
          <cell r="N98" t="str">
            <v>Any other</v>
          </cell>
          <cell r="O98" t="str">
            <v>Below  5 Lacs</v>
          </cell>
          <cell r="P98" t="str">
            <v>Normal</v>
          </cell>
          <cell r="Q98" t="str">
            <v>Open</v>
          </cell>
          <cell r="R98">
            <v>2019</v>
          </cell>
          <cell r="S98" t="str">
            <v>FE</v>
          </cell>
          <cell r="T98" t="str">
            <v>MHT-CET 2019</v>
          </cell>
          <cell r="U98" t="str">
            <v>MHT-CET</v>
          </cell>
          <cell r="V98">
            <v>200</v>
          </cell>
          <cell r="W98">
            <v>22.350687600000001</v>
          </cell>
          <cell r="X98" t="str">
            <v>IL</v>
          </cell>
          <cell r="Y98">
            <v>361</v>
          </cell>
          <cell r="Z98">
            <v>500</v>
          </cell>
          <cell r="AA98">
            <v>72.2</v>
          </cell>
          <cell r="AB98">
            <v>2017</v>
          </cell>
          <cell r="AC98" t="str">
            <v>MAHARASHTRA STATE BOARD OF SECONDARY AND HIGHER SECONDARY EDUCATION</v>
          </cell>
          <cell r="AD98" t="str">
            <v>ST LOUIS CONVENT HIGH SCHOOL</v>
          </cell>
          <cell r="AE98">
            <v>413</v>
          </cell>
          <cell r="AF98">
            <v>650</v>
          </cell>
          <cell r="AG98">
            <v>63.54</v>
          </cell>
          <cell r="AH98">
            <v>2019</v>
          </cell>
          <cell r="AI98" t="str">
            <v>MAHARASHTRA STATE BOARD OF SECONDARY AND HIGHER SECONDARY EDUCATION</v>
          </cell>
          <cell r="AJ98" t="str">
            <v>NIRMALA MEMORIAL COLLEGE</v>
          </cell>
          <cell r="AK98">
            <v>178</v>
          </cell>
          <cell r="AL98">
            <v>23</v>
          </cell>
          <cell r="AM98">
            <v>7.7391304347826084</v>
          </cell>
          <cell r="AN98">
            <v>83.303030303030297</v>
          </cell>
          <cell r="AO98">
            <v>211</v>
          </cell>
          <cell r="AP98">
            <v>25</v>
          </cell>
          <cell r="AQ98">
            <v>8.44</v>
          </cell>
          <cell r="AR98">
            <v>75</v>
          </cell>
          <cell r="AS98">
            <v>389</v>
          </cell>
          <cell r="AT98">
            <v>48</v>
          </cell>
          <cell r="AU98">
            <v>8.1041666666666661</v>
          </cell>
          <cell r="AV98">
            <v>217</v>
          </cell>
          <cell r="AW98">
            <v>25</v>
          </cell>
          <cell r="AX98">
            <v>8.68</v>
          </cell>
          <cell r="AY98">
            <v>97.7</v>
          </cell>
          <cell r="AZ98">
            <v>262</v>
          </cell>
          <cell r="BA98">
            <v>29</v>
          </cell>
          <cell r="BB98">
            <v>9.0344827586206904</v>
          </cell>
          <cell r="BC98">
            <v>93</v>
          </cell>
          <cell r="BD98">
            <v>479</v>
          </cell>
          <cell r="BE98">
            <v>54</v>
          </cell>
          <cell r="BF98">
            <v>8.8703703703703702</v>
          </cell>
          <cell r="BG98">
            <v>210</v>
          </cell>
          <cell r="BH98">
            <v>24</v>
          </cell>
          <cell r="BI98">
            <v>8.75</v>
          </cell>
          <cell r="BJ98">
            <v>86.59221661054994</v>
          </cell>
          <cell r="BK98">
            <v>243.89000000000001</v>
          </cell>
          <cell r="BL98">
            <v>29</v>
          </cell>
          <cell r="BM98">
            <v>8.41</v>
          </cell>
          <cell r="BN98">
            <v>87.119049382716042</v>
          </cell>
          <cell r="BO98">
            <v>453.89</v>
          </cell>
          <cell r="BP98">
            <v>53</v>
          </cell>
          <cell r="BQ98">
            <v>8.563962264150943</v>
          </cell>
          <cell r="BR98">
            <v>191</v>
          </cell>
          <cell r="BS98">
            <v>24</v>
          </cell>
          <cell r="BT98">
            <v>7.958333333333333</v>
          </cell>
          <cell r="BU98">
            <v>87.119049382716057</v>
          </cell>
          <cell r="BV98">
            <v>191</v>
          </cell>
          <cell r="BW98">
            <v>24</v>
          </cell>
          <cell r="BX98">
            <v>7.958333333333333</v>
          </cell>
          <cell r="BY98">
            <v>239</v>
          </cell>
          <cell r="BZ98">
            <v>26</v>
          </cell>
          <cell r="CA98">
            <v>9.1923076923076916</v>
          </cell>
          <cell r="CB98">
            <v>1751.8899999999999</v>
          </cell>
          <cell r="CC98">
            <v>205</v>
          </cell>
          <cell r="CD98">
            <v>8.5458048780487808</v>
          </cell>
          <cell r="CE98">
            <v>88</v>
          </cell>
          <cell r="CF98"/>
          <cell r="CG98"/>
          <cell r="CH98"/>
          <cell r="CI98"/>
          <cell r="CJ98"/>
          <cell r="CK98"/>
          <cell r="CL98"/>
          <cell r="CM98"/>
          <cell r="CN98">
            <v>19</v>
          </cell>
          <cell r="CO98">
            <v>60</v>
          </cell>
          <cell r="CP98">
            <v>39</v>
          </cell>
          <cell r="CQ98">
            <v>50</v>
          </cell>
          <cell r="CR98">
            <v>17</v>
          </cell>
          <cell r="CS98">
            <v>7</v>
          </cell>
          <cell r="CT98">
            <v>71</v>
          </cell>
          <cell r="CU98">
            <v>0</v>
          </cell>
          <cell r="CV98">
            <v>16</v>
          </cell>
          <cell r="CW98">
            <v>0</v>
          </cell>
          <cell r="CX98"/>
          <cell r="CY98"/>
          <cell r="CZ98"/>
          <cell r="DA98">
            <v>0</v>
          </cell>
          <cell r="DB98">
            <v>10</v>
          </cell>
          <cell r="DC98">
            <v>0</v>
          </cell>
          <cell r="DD98">
            <v>1</v>
          </cell>
          <cell r="DE98">
            <v>21</v>
          </cell>
          <cell r="DF98">
            <v>5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2</v>
          </cell>
          <cell r="DM98">
            <v>0</v>
          </cell>
          <cell r="DN98">
            <v>70</v>
          </cell>
          <cell r="DO98" t="str">
            <v>100</v>
          </cell>
          <cell r="DP98">
            <v>0</v>
          </cell>
          <cell r="DQ98">
            <v>0</v>
          </cell>
          <cell r="DR98">
            <v>35</v>
          </cell>
          <cell r="DS98">
            <v>50</v>
          </cell>
          <cell r="DT98">
            <v>35</v>
          </cell>
          <cell r="DU98">
            <v>18</v>
          </cell>
          <cell r="DV98" t="str">
            <v>ANJ Group</v>
          </cell>
          <cell r="DW98"/>
          <cell r="DX98"/>
          <cell r="DY98" t="str">
            <v>Placed</v>
          </cell>
          <cell r="DZ98"/>
          <cell r="EA98" t="str">
            <v>Placement</v>
          </cell>
          <cell r="EB98" t="str">
            <v>Placement</v>
          </cell>
          <cell r="EC98"/>
          <cell r="ED98" t="str">
            <v>CAT-3</v>
          </cell>
          <cell r="EE98"/>
          <cell r="EF98"/>
          <cell r="EG98"/>
          <cell r="EH98"/>
          <cell r="EI98"/>
          <cell r="EJ98"/>
          <cell r="EK98"/>
          <cell r="EL98"/>
          <cell r="EM98"/>
          <cell r="EN98">
            <v>5</v>
          </cell>
          <cell r="EO98">
            <v>1</v>
          </cell>
          <cell r="EP98">
            <v>5</v>
          </cell>
          <cell r="EQ98">
            <v>11</v>
          </cell>
          <cell r="ER98">
            <v>73.333333333333329</v>
          </cell>
          <cell r="ES98" t="str">
            <v>Yes</v>
          </cell>
          <cell r="ET98" t="str">
            <v>https://drive.google.com/open?id=18MXZXlYdUICMyN2tfveLDioefF2GBgH4</v>
          </cell>
          <cell r="EU98" t="str">
            <v>IT + Core Companies</v>
          </cell>
          <cell r="EV98" t="str">
            <v>Yes</v>
          </cell>
          <cell r="EW98" t="str">
            <v>YES</v>
          </cell>
          <cell r="EX98" t="str">
            <v>Mumbai</v>
          </cell>
          <cell r="EY98" t="str">
            <v>AB</v>
          </cell>
          <cell r="EZ98" t="str">
            <v>Batch 3</v>
          </cell>
          <cell r="FA98" t="str">
            <v>19-CIVILB15-23</v>
          </cell>
          <cell r="FB98" t="str">
            <v>CIVIL-B</v>
          </cell>
          <cell r="FC98">
            <v>15</v>
          </cell>
        </row>
        <row r="99">
          <cell r="C99" t="str">
            <v>19-CIVILB16-23</v>
          </cell>
          <cell r="D99">
            <v>16</v>
          </cell>
          <cell r="E99" t="str">
            <v>SAINI NARESH BHAGWANRAM MEERA</v>
          </cell>
          <cell r="F99" t="str">
            <v>19-CIVILB16-23</v>
          </cell>
          <cell r="G99" t="str">
            <v>Male</v>
          </cell>
          <cell r="H99">
            <v>36664</v>
          </cell>
          <cell r="I99">
            <v>9784788658</v>
          </cell>
          <cell r="J99"/>
          <cell r="K99" t="str">
            <v>nareshsaini1805@gmail.com</v>
          </cell>
          <cell r="L99" t="str">
            <v>1032190065@tcetmumbai.in</v>
          </cell>
          <cell r="M99" t="str">
            <v>B WING 303 NEW SHREE MAHALAXMI COMPLEX,CABIN CROSS ROAD BHAYANDER EAST,BHAYANDER,NEAR SARASWATI VIDYALAYA SCHOOL,MUMBAI,401105</v>
          </cell>
          <cell r="N99" t="str">
            <v>Family Business</v>
          </cell>
          <cell r="O99" t="str">
            <v>Below  5 Lacs</v>
          </cell>
          <cell r="P99" t="str">
            <v>Normal</v>
          </cell>
          <cell r="Q99" t="str">
            <v>Open</v>
          </cell>
          <cell r="R99">
            <v>2019</v>
          </cell>
          <cell r="S99" t="str">
            <v>FE</v>
          </cell>
          <cell r="T99" t="str">
            <v>MHT-CET 2019</v>
          </cell>
          <cell r="U99" t="str">
            <v>MHT-CET</v>
          </cell>
          <cell r="V99">
            <v>200</v>
          </cell>
          <cell r="W99">
            <v>62.166200000000003</v>
          </cell>
          <cell r="X99" t="str">
            <v>MI-MH</v>
          </cell>
          <cell r="Y99">
            <v>389</v>
          </cell>
          <cell r="Z99">
            <v>500</v>
          </cell>
          <cell r="AA99">
            <v>77.8</v>
          </cell>
          <cell r="AB99">
            <v>2017</v>
          </cell>
          <cell r="AC99" t="str">
            <v>MAHARASHTRA STATE BOARD OF SECONDARY AND HIGHER SECONDARY EDUCATION</v>
          </cell>
          <cell r="AD99" t="str">
            <v>THE SARASWATI VIDYALAYA SCHOOL</v>
          </cell>
          <cell r="AE99">
            <v>332</v>
          </cell>
          <cell r="AF99">
            <v>500</v>
          </cell>
          <cell r="AG99">
            <v>66.400000000000006</v>
          </cell>
          <cell r="AH99">
            <v>2019</v>
          </cell>
          <cell r="AI99" t="str">
            <v>RAJASTHAN BOARD OF SECONDARY EDUCATION</v>
          </cell>
          <cell r="AJ99" t="str">
            <v>ROYAL ACADEMY SR SEC SCHOOL</v>
          </cell>
          <cell r="AK99">
            <v>213</v>
          </cell>
          <cell r="AL99">
            <v>23</v>
          </cell>
          <cell r="AM99">
            <v>9.2608695652173907</v>
          </cell>
          <cell r="AN99">
            <v>84.282828282828277</v>
          </cell>
          <cell r="AO99">
            <v>230</v>
          </cell>
          <cell r="AP99">
            <v>25</v>
          </cell>
          <cell r="AQ99">
            <v>9.1999999999999993</v>
          </cell>
          <cell r="AR99">
            <v>93</v>
          </cell>
          <cell r="AS99">
            <v>443</v>
          </cell>
          <cell r="AT99">
            <v>48</v>
          </cell>
          <cell r="AU99">
            <v>9.2291666666666661</v>
          </cell>
          <cell r="AV99">
            <v>202</v>
          </cell>
          <cell r="AW99">
            <v>25</v>
          </cell>
          <cell r="AX99">
            <v>8.08</v>
          </cell>
          <cell r="AY99">
            <v>86.05</v>
          </cell>
          <cell r="AZ99">
            <v>246</v>
          </cell>
          <cell r="BA99">
            <v>29</v>
          </cell>
          <cell r="BB99">
            <v>8.4827586206896548</v>
          </cell>
          <cell r="BC99">
            <v>93</v>
          </cell>
          <cell r="BD99">
            <v>448</v>
          </cell>
          <cell r="BE99">
            <v>54</v>
          </cell>
          <cell r="BF99">
            <v>8.2962962962962958</v>
          </cell>
          <cell r="BG99">
            <v>187</v>
          </cell>
          <cell r="BH99">
            <v>24</v>
          </cell>
          <cell r="BI99">
            <v>7.791666666666667</v>
          </cell>
          <cell r="BJ99">
            <v>80.75</v>
          </cell>
          <cell r="BK99">
            <v>240</v>
          </cell>
          <cell r="BL99">
            <v>29</v>
          </cell>
          <cell r="BM99">
            <v>8.2758620689655178</v>
          </cell>
          <cell r="BN99">
            <v>87.416565656565666</v>
          </cell>
          <cell r="BO99">
            <v>427</v>
          </cell>
          <cell r="BP99">
            <v>53</v>
          </cell>
          <cell r="BQ99">
            <v>8.0566037735849054</v>
          </cell>
          <cell r="BR99">
            <v>176</v>
          </cell>
          <cell r="BS99">
            <v>24</v>
          </cell>
          <cell r="BT99">
            <v>7.333333333333333</v>
          </cell>
          <cell r="BU99">
            <v>87.416565656565652</v>
          </cell>
          <cell r="BV99">
            <v>176</v>
          </cell>
          <cell r="BW99">
            <v>24</v>
          </cell>
          <cell r="BX99">
            <v>7.333333333333333</v>
          </cell>
          <cell r="BY99">
            <v>210</v>
          </cell>
          <cell r="BZ99">
            <v>26</v>
          </cell>
          <cell r="CA99">
            <v>8.0769230769230766</v>
          </cell>
          <cell r="CB99">
            <v>1704</v>
          </cell>
          <cell r="CC99">
            <v>205</v>
          </cell>
          <cell r="CD99">
            <v>8.3121951219512198</v>
          </cell>
          <cell r="CE99">
            <v>88</v>
          </cell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>
            <v>0</v>
          </cell>
          <cell r="DK99">
            <v>0</v>
          </cell>
          <cell r="DL99">
            <v>2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0</v>
          </cell>
          <cell r="DS99">
            <v>0</v>
          </cell>
          <cell r="DT99">
            <v>0</v>
          </cell>
          <cell r="DU99">
            <v>0</v>
          </cell>
          <cell r="DV99" t="str">
            <v>JMC Projects (Kalpataru)</v>
          </cell>
          <cell r="DW99"/>
          <cell r="DX99"/>
          <cell r="DY99" t="str">
            <v>Placed</v>
          </cell>
          <cell r="DZ99">
            <v>4.5</v>
          </cell>
          <cell r="EA99" t="str">
            <v>Placement</v>
          </cell>
          <cell r="EB99" t="str">
            <v>Placement</v>
          </cell>
          <cell r="EC99"/>
          <cell r="ED99" t="str">
            <v>CAT-3</v>
          </cell>
          <cell r="EE99"/>
          <cell r="EF99"/>
          <cell r="EG99"/>
          <cell r="EH99"/>
          <cell r="EI99"/>
          <cell r="EJ99"/>
          <cell r="EK99"/>
          <cell r="EL99"/>
          <cell r="EM99"/>
          <cell r="EN99">
            <v>5</v>
          </cell>
          <cell r="EO99">
            <v>0</v>
          </cell>
          <cell r="EP99">
            <v>5</v>
          </cell>
          <cell r="EQ99">
            <v>10</v>
          </cell>
          <cell r="ER99">
            <v>66.666666666666657</v>
          </cell>
          <cell r="ES99" t="str">
            <v>Yes</v>
          </cell>
          <cell r="ET99" t="str">
            <v>https://drive.google.com/open?id=1y-2wLgTIa1zhHqapVwg9f-gOo0fQegAr</v>
          </cell>
          <cell r="EU99" t="str">
            <v>IT + Core Companies</v>
          </cell>
          <cell r="EV99" t="str">
            <v>Yes</v>
          </cell>
          <cell r="EW99"/>
          <cell r="EX99" t="str">
            <v>MIRA BHAYANDAR</v>
          </cell>
          <cell r="EY99" t="str">
            <v>AB</v>
          </cell>
          <cell r="EZ99"/>
          <cell r="FA99" t="str">
            <v>19-CIVILB16-23</v>
          </cell>
          <cell r="FB99" t="str">
            <v>CIVIL-B</v>
          </cell>
          <cell r="FC99">
            <v>16</v>
          </cell>
        </row>
        <row r="100">
          <cell r="C100" t="str">
            <v>19-CIVILB17-23</v>
          </cell>
          <cell r="D100">
            <v>17</v>
          </cell>
          <cell r="E100" t="str">
            <v>SAWAKHANDE HARSHAD HEMANT MANISHA</v>
          </cell>
          <cell r="F100" t="str">
            <v>19-CIVILB17-23</v>
          </cell>
          <cell r="G100" t="str">
            <v>Male</v>
          </cell>
          <cell r="H100">
            <v>37022</v>
          </cell>
          <cell r="I100">
            <v>9970358853</v>
          </cell>
          <cell r="J100"/>
          <cell r="K100" t="str">
            <v>Harshadsawakhande11@gmail.com</v>
          </cell>
          <cell r="L100" t="str">
            <v>1032190066@tcetmumbai.in</v>
          </cell>
          <cell r="M100" t="str">
            <v>Guru Appt ,Dev Ali,Pen,Near Ganpati mandir ,Pen,402107</v>
          </cell>
          <cell r="N100" t="str">
            <v>Service</v>
          </cell>
          <cell r="O100" t="str">
            <v>5 Lacs to  10Lacs</v>
          </cell>
          <cell r="P100" t="str">
            <v>Normal</v>
          </cell>
          <cell r="Q100" t="str">
            <v>Open</v>
          </cell>
          <cell r="R100">
            <v>2019</v>
          </cell>
          <cell r="S100" t="str">
            <v>FE</v>
          </cell>
          <cell r="T100" t="str">
            <v>MHT-CET 2019</v>
          </cell>
          <cell r="U100" t="str">
            <v>MHT-CET</v>
          </cell>
          <cell r="V100">
            <v>200</v>
          </cell>
          <cell r="W100">
            <v>27.6790047</v>
          </cell>
          <cell r="X100" t="str">
            <v>IL</v>
          </cell>
          <cell r="Y100">
            <v>406</v>
          </cell>
          <cell r="Z100">
            <v>500</v>
          </cell>
          <cell r="AA100">
            <v>81.2</v>
          </cell>
          <cell r="AB100">
            <v>2017</v>
          </cell>
          <cell r="AC100" t="str">
            <v>MAHARASHTRA STATE BOARD OF SECONDARY AND HIGHER SECONDARY EDUCATION</v>
          </cell>
          <cell r="AD100" t="str">
            <v>CARMEL HIGH SCHOOL</v>
          </cell>
          <cell r="AE100">
            <v>393</v>
          </cell>
          <cell r="AF100">
            <v>650</v>
          </cell>
          <cell r="AG100">
            <v>60.46</v>
          </cell>
          <cell r="AH100">
            <v>2019</v>
          </cell>
          <cell r="AI100" t="str">
            <v>MAHARASHTRA STATE BOARD OF SECONDARY AND HIGHER SECONDARY EDUCATION</v>
          </cell>
          <cell r="AJ100" t="str">
            <v>SVM COLLEGE</v>
          </cell>
          <cell r="AK100">
            <v>196</v>
          </cell>
          <cell r="AL100">
            <v>23</v>
          </cell>
          <cell r="AM100">
            <v>8.5217391304347831</v>
          </cell>
          <cell r="AN100">
            <v>99.108866442199769</v>
          </cell>
          <cell r="AO100">
            <v>217</v>
          </cell>
          <cell r="AP100">
            <v>25</v>
          </cell>
          <cell r="AQ100">
            <v>8.68</v>
          </cell>
          <cell r="AR100">
            <v>75</v>
          </cell>
          <cell r="AS100">
            <v>413</v>
          </cell>
          <cell r="AT100">
            <v>48</v>
          </cell>
          <cell r="AU100">
            <v>8.6041666666666661</v>
          </cell>
          <cell r="AV100">
            <v>215</v>
          </cell>
          <cell r="AW100">
            <v>25</v>
          </cell>
          <cell r="AX100">
            <v>8.6</v>
          </cell>
          <cell r="AY100">
            <v>79.260000000000005</v>
          </cell>
          <cell r="AZ100">
            <v>264</v>
          </cell>
          <cell r="BA100">
            <v>29</v>
          </cell>
          <cell r="BB100">
            <v>9.1034482758620694</v>
          </cell>
          <cell r="BC100">
            <v>93</v>
          </cell>
          <cell r="BD100">
            <v>479</v>
          </cell>
          <cell r="BE100">
            <v>54</v>
          </cell>
          <cell r="BF100">
            <v>8.8703703703703702</v>
          </cell>
          <cell r="BG100">
            <v>213</v>
          </cell>
          <cell r="BH100">
            <v>24</v>
          </cell>
          <cell r="BI100">
            <v>8.875</v>
          </cell>
          <cell r="BJ100">
            <v>87</v>
          </cell>
          <cell r="BK100">
            <v>230</v>
          </cell>
          <cell r="BL100">
            <v>29</v>
          </cell>
          <cell r="BM100">
            <v>7.931034482758621</v>
          </cell>
          <cell r="BN100">
            <v>85.532773288439955</v>
          </cell>
          <cell r="BO100">
            <v>443</v>
          </cell>
          <cell r="BP100">
            <v>53</v>
          </cell>
          <cell r="BQ100">
            <v>8.3584905660377355</v>
          </cell>
          <cell r="BR100">
            <v>198</v>
          </cell>
          <cell r="BS100">
            <v>24</v>
          </cell>
          <cell r="BT100">
            <v>8.25</v>
          </cell>
          <cell r="BU100">
            <v>86.483606621773291</v>
          </cell>
          <cell r="BV100">
            <v>198</v>
          </cell>
          <cell r="BW100">
            <v>24</v>
          </cell>
          <cell r="BX100">
            <v>8.25</v>
          </cell>
          <cell r="BY100">
            <v>233</v>
          </cell>
          <cell r="BZ100">
            <v>26</v>
          </cell>
          <cell r="CA100">
            <v>8.9615384615384617</v>
          </cell>
          <cell r="CB100">
            <v>1766</v>
          </cell>
          <cell r="CC100">
            <v>205</v>
          </cell>
          <cell r="CD100">
            <v>8.614634146341464</v>
          </cell>
          <cell r="CE100">
            <v>87</v>
          </cell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>
            <v>0</v>
          </cell>
          <cell r="DK100">
            <v>0</v>
          </cell>
          <cell r="DL100">
            <v>2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/>
          <cell r="DW100"/>
          <cell r="DX100"/>
          <cell r="DY100"/>
          <cell r="DZ100"/>
          <cell r="EA100" t="str">
            <v>Higher Studies</v>
          </cell>
          <cell r="EB100" t="str">
            <v>Higher Studies</v>
          </cell>
          <cell r="EC100"/>
          <cell r="ED100" t="str">
            <v>CAT-3</v>
          </cell>
          <cell r="EE100"/>
          <cell r="EF100"/>
          <cell r="EG100"/>
          <cell r="EH100"/>
          <cell r="EI100"/>
          <cell r="EJ100"/>
          <cell r="EK100"/>
          <cell r="EL100"/>
          <cell r="EM100"/>
          <cell r="EN100">
            <v>5</v>
          </cell>
          <cell r="EO100">
            <v>0</v>
          </cell>
          <cell r="EP100">
            <v>5</v>
          </cell>
          <cell r="EQ100">
            <v>10</v>
          </cell>
          <cell r="ER100">
            <v>66.666666666666657</v>
          </cell>
          <cell r="ES100" t="str">
            <v>Yes</v>
          </cell>
          <cell r="ET100" t="str">
            <v>https://drive.google.com/open?id=1QhjSgNpIavrUn6M6ME3qT-rils_Nh-Ji</v>
          </cell>
          <cell r="EU100"/>
          <cell r="EV100" t="str">
            <v>Yes</v>
          </cell>
          <cell r="EW100"/>
          <cell r="EX100" t="str">
            <v>Peth Walwa Sangli</v>
          </cell>
          <cell r="EY100" t="str">
            <v>AB</v>
          </cell>
          <cell r="EZ100"/>
          <cell r="FA100" t="str">
            <v>19-CIVILB17-23</v>
          </cell>
          <cell r="FB100" t="str">
            <v>CIVIL-B</v>
          </cell>
          <cell r="FC100">
            <v>17</v>
          </cell>
        </row>
        <row r="101">
          <cell r="C101" t="str">
            <v>19-CIVILB18-23</v>
          </cell>
          <cell r="D101">
            <v>18</v>
          </cell>
          <cell r="E101" t="str">
            <v>SHAH AKSHAT GIRISH JIGNA</v>
          </cell>
          <cell r="F101" t="str">
            <v>19-CIVILB18-23</v>
          </cell>
          <cell r="G101" t="str">
            <v>Male</v>
          </cell>
          <cell r="H101">
            <v>37250</v>
          </cell>
          <cell r="I101">
            <v>8097264027</v>
          </cell>
          <cell r="J101"/>
          <cell r="K101" t="str">
            <v>akshatshah2570@gmail.com</v>
          </cell>
          <cell r="L101" t="str">
            <v>1032190067@tcetmumbai.in</v>
          </cell>
          <cell r="M101" t="str">
            <v>Sector 6 C11 204,Shanti Nagar,Mira Road East,Jain Mandir,Mumbai,401107</v>
          </cell>
          <cell r="N101" t="str">
            <v>Self-employed</v>
          </cell>
          <cell r="O101" t="str">
            <v>Below  5 Lacs</v>
          </cell>
          <cell r="P101" t="str">
            <v>Normal</v>
          </cell>
          <cell r="Q101" t="str">
            <v>Open</v>
          </cell>
          <cell r="R101">
            <v>2019</v>
          </cell>
          <cell r="S101" t="str">
            <v>FE</v>
          </cell>
          <cell r="T101" t="str">
            <v>MHT-CET 2019</v>
          </cell>
          <cell r="U101" t="str">
            <v>MHT-CET</v>
          </cell>
          <cell r="V101">
            <v>200</v>
          </cell>
          <cell r="W101">
            <v>70.717611899999994</v>
          </cell>
          <cell r="X101" t="str">
            <v>MI-MH</v>
          </cell>
          <cell r="Y101">
            <v>360</v>
          </cell>
          <cell r="Z101">
            <v>500</v>
          </cell>
          <cell r="AA101">
            <v>72</v>
          </cell>
          <cell r="AB101">
            <v>2017</v>
          </cell>
          <cell r="AC101" t="str">
            <v>MAHARASHTRA STATE BOARD OF SECONDARY AND HIGHER SECONDARY EDUCATION</v>
          </cell>
          <cell r="AD101" t="str">
            <v>ST XAVIERS HIGH SCHOOL</v>
          </cell>
          <cell r="AE101">
            <v>496</v>
          </cell>
          <cell r="AF101">
            <v>650</v>
          </cell>
          <cell r="AG101">
            <v>76.31</v>
          </cell>
          <cell r="AH101">
            <v>2019</v>
          </cell>
          <cell r="AI101" t="str">
            <v>MAHARASHTRA STATE BOARD OF SECONDARY AND HIGHER SECONDARY EDUCATION</v>
          </cell>
          <cell r="AJ101" t="str">
            <v>SVP JUNIOR COLLEGE OF SCIENCE AND COMMERCE</v>
          </cell>
          <cell r="AK101">
            <v>206</v>
          </cell>
          <cell r="AL101">
            <v>23</v>
          </cell>
          <cell r="AM101">
            <v>8.9565217391304355</v>
          </cell>
          <cell r="AN101">
            <v>75</v>
          </cell>
          <cell r="AO101">
            <v>233</v>
          </cell>
          <cell r="AP101">
            <v>25</v>
          </cell>
          <cell r="AQ101">
            <v>9.32</v>
          </cell>
          <cell r="AR101">
            <v>75</v>
          </cell>
          <cell r="AS101">
            <v>439</v>
          </cell>
          <cell r="AT101">
            <v>48</v>
          </cell>
          <cell r="AU101">
            <v>9.1458333333333339</v>
          </cell>
          <cell r="AV101">
            <v>229</v>
          </cell>
          <cell r="AW101">
            <v>25</v>
          </cell>
          <cell r="AX101">
            <v>9.16</v>
          </cell>
          <cell r="AY101">
            <v>74</v>
          </cell>
          <cell r="AZ101">
            <v>265</v>
          </cell>
          <cell r="BA101">
            <v>29</v>
          </cell>
          <cell r="BB101">
            <v>9.137931034482758</v>
          </cell>
          <cell r="BC101">
            <v>89</v>
          </cell>
          <cell r="BD101">
            <v>494</v>
          </cell>
          <cell r="BE101">
            <v>54</v>
          </cell>
          <cell r="BF101">
            <v>9.1481481481481488</v>
          </cell>
          <cell r="BG101">
            <v>223</v>
          </cell>
          <cell r="BH101">
            <v>24</v>
          </cell>
          <cell r="BI101">
            <v>9.2916666666666661</v>
          </cell>
          <cell r="BJ101">
            <v>88.232500000000002</v>
          </cell>
          <cell r="BK101">
            <v>250</v>
          </cell>
          <cell r="BL101">
            <v>29</v>
          </cell>
          <cell r="BM101">
            <v>8.6206896551724146</v>
          </cell>
          <cell r="BN101">
            <v>82.246499999999997</v>
          </cell>
          <cell r="BO101">
            <v>473</v>
          </cell>
          <cell r="BP101">
            <v>53</v>
          </cell>
          <cell r="BQ101">
            <v>8.9245283018867916</v>
          </cell>
          <cell r="BR101">
            <v>225</v>
          </cell>
          <cell r="BS101">
            <v>24</v>
          </cell>
          <cell r="BT101">
            <v>9.375</v>
          </cell>
          <cell r="BU101">
            <v>80.57983333333334</v>
          </cell>
          <cell r="BV101">
            <v>225</v>
          </cell>
          <cell r="BW101">
            <v>24</v>
          </cell>
          <cell r="BX101">
            <v>9.375</v>
          </cell>
          <cell r="BY101">
            <v>260</v>
          </cell>
          <cell r="BZ101">
            <v>26</v>
          </cell>
          <cell r="CA101">
            <v>10</v>
          </cell>
          <cell r="CB101">
            <v>1891</v>
          </cell>
          <cell r="CC101">
            <v>205</v>
          </cell>
          <cell r="CD101">
            <v>9.2243902439024392</v>
          </cell>
          <cell r="CE101">
            <v>81</v>
          </cell>
          <cell r="CF101"/>
          <cell r="CG101"/>
          <cell r="CH101"/>
          <cell r="CI101"/>
          <cell r="CJ101"/>
          <cell r="CK101"/>
          <cell r="CL101"/>
          <cell r="CM101"/>
          <cell r="CN101"/>
          <cell r="CO101"/>
          <cell r="CP101"/>
          <cell r="CQ101"/>
          <cell r="CR101"/>
          <cell r="CS101"/>
          <cell r="CT101"/>
          <cell r="CU101"/>
          <cell r="CV101"/>
          <cell r="CW101"/>
          <cell r="CX101"/>
          <cell r="CY101"/>
          <cell r="CZ101"/>
          <cell r="DA101"/>
          <cell r="DB101"/>
          <cell r="DC101"/>
          <cell r="DD101"/>
          <cell r="DE101"/>
          <cell r="DF101"/>
          <cell r="DG101"/>
          <cell r="DH101"/>
          <cell r="DI101"/>
          <cell r="DJ101">
            <v>0</v>
          </cell>
          <cell r="DK101">
            <v>0</v>
          </cell>
          <cell r="DL101">
            <v>2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>TCS-Ninja</v>
          </cell>
          <cell r="DW101"/>
          <cell r="DX101"/>
          <cell r="DY101" t="str">
            <v>Placed</v>
          </cell>
          <cell r="DZ101">
            <v>3.36</v>
          </cell>
          <cell r="EA101" t="str">
            <v>Placement</v>
          </cell>
          <cell r="EB101" t="str">
            <v>Placement</v>
          </cell>
          <cell r="EC101"/>
          <cell r="ED101" t="str">
            <v>CAT-3</v>
          </cell>
          <cell r="EE101"/>
          <cell r="EF101"/>
          <cell r="EG101"/>
          <cell r="EH101"/>
          <cell r="EI101"/>
          <cell r="EJ101"/>
          <cell r="EK101"/>
          <cell r="EL101"/>
          <cell r="EM101"/>
          <cell r="EN101">
            <v>5</v>
          </cell>
          <cell r="EO101">
            <v>0</v>
          </cell>
          <cell r="EP101">
            <v>5</v>
          </cell>
          <cell r="EQ101">
            <v>10</v>
          </cell>
          <cell r="ER101">
            <v>66.666666666666657</v>
          </cell>
          <cell r="ES101" t="str">
            <v>Yes</v>
          </cell>
          <cell r="ET101" t="str">
            <v>https://drive.google.com/open?id=1vjzEdaXvvZhdwyNox_ZD9_AcvVDGzi0G</v>
          </cell>
          <cell r="EU101" t="str">
            <v>IT + Core Companies</v>
          </cell>
          <cell r="EV101" t="str">
            <v>No</v>
          </cell>
          <cell r="EW101"/>
          <cell r="EX101" t="str">
            <v>Mumbai</v>
          </cell>
          <cell r="EY101" t="str">
            <v>AB</v>
          </cell>
          <cell r="EZ101"/>
          <cell r="FA101" t="str">
            <v>19-CIVILB18-23</v>
          </cell>
          <cell r="FB101" t="str">
            <v>CIVIL-B</v>
          </cell>
          <cell r="FC101">
            <v>18</v>
          </cell>
        </row>
        <row r="102">
          <cell r="C102" t="str">
            <v>19-CIVILB19-23</v>
          </cell>
          <cell r="D102">
            <v>19</v>
          </cell>
          <cell r="E102" t="str">
            <v>SHAH DHRUMAN VICKY CHHAYA</v>
          </cell>
          <cell r="F102" t="str">
            <v>19-CIVILB19-23</v>
          </cell>
          <cell r="G102" t="str">
            <v>Male</v>
          </cell>
          <cell r="H102">
            <v>37158</v>
          </cell>
          <cell r="I102">
            <v>8850070158</v>
          </cell>
          <cell r="J102"/>
          <cell r="K102" t="str">
            <v>heydhru@gmail.com</v>
          </cell>
          <cell r="L102" t="str">
            <v>1032190068@tcetmumbai.in</v>
          </cell>
          <cell r="M102" t="str">
            <v>B/205, Parshwanagar -4,Devchand nagar ,Bhayandar,Near Jain mandir ,Mumbai suburban,401101</v>
          </cell>
          <cell r="N102" t="str">
            <v>Any other</v>
          </cell>
          <cell r="O102" t="str">
            <v>5 Lacs to  10Lacs</v>
          </cell>
          <cell r="P102" t="str">
            <v>Normal</v>
          </cell>
          <cell r="Q102" t="str">
            <v>Open</v>
          </cell>
          <cell r="R102">
            <v>2019</v>
          </cell>
          <cell r="S102" t="str">
            <v>FE</v>
          </cell>
          <cell r="T102" t="str">
            <v>MHT-CET 2019</v>
          </cell>
          <cell r="U102" t="str">
            <v>MHT-CET</v>
          </cell>
          <cell r="V102">
            <v>200</v>
          </cell>
          <cell r="W102">
            <v>92.425932200000005</v>
          </cell>
          <cell r="X102" t="str">
            <v>GOPENS</v>
          </cell>
          <cell r="Y102">
            <v>440</v>
          </cell>
          <cell r="Z102">
            <v>500</v>
          </cell>
          <cell r="AA102">
            <v>88</v>
          </cell>
          <cell r="AB102">
            <v>2017</v>
          </cell>
          <cell r="AC102" t="str">
            <v>MAHARASHTRA STATE BOARD OF SECONDARY AND HIGHER SECONDARY EDUCATION</v>
          </cell>
          <cell r="AD102" t="str">
            <v>THE BISHOP'S SCHOOL</v>
          </cell>
          <cell r="AE102">
            <v>490</v>
          </cell>
          <cell r="AF102">
            <v>650</v>
          </cell>
          <cell r="AG102">
            <v>75.38</v>
          </cell>
          <cell r="AH102">
            <v>2019</v>
          </cell>
          <cell r="AI102" t="str">
            <v>MAHARASHTRA STATE BOARD OF SECONDARY AND HIGHER SECONDARY EDUCATION</v>
          </cell>
          <cell r="AJ102" t="str">
            <v>S. V. P. JR COLLEGE OF SCIENCE AND COMMERCE</v>
          </cell>
          <cell r="AK102">
            <v>196</v>
          </cell>
          <cell r="AL102">
            <v>23</v>
          </cell>
          <cell r="AM102">
            <v>8.5217391304347831</v>
          </cell>
          <cell r="AN102">
            <v>75</v>
          </cell>
          <cell r="AO102">
            <v>217</v>
          </cell>
          <cell r="AP102">
            <v>25</v>
          </cell>
          <cell r="AQ102">
            <v>8.68</v>
          </cell>
          <cell r="AR102">
            <v>76</v>
          </cell>
          <cell r="AS102">
            <v>413</v>
          </cell>
          <cell r="AT102">
            <v>48</v>
          </cell>
          <cell r="AU102">
            <v>8.6041666666666661</v>
          </cell>
          <cell r="AV102">
            <v>219</v>
          </cell>
          <cell r="AW102">
            <v>25</v>
          </cell>
          <cell r="AX102">
            <v>8.76</v>
          </cell>
          <cell r="AY102">
            <v>80.180000000000007</v>
          </cell>
          <cell r="AZ102">
            <v>266</v>
          </cell>
          <cell r="BA102">
            <v>29</v>
          </cell>
          <cell r="BB102">
            <v>9.1724137931034484</v>
          </cell>
          <cell r="BC102">
            <v>94</v>
          </cell>
          <cell r="BD102">
            <v>485</v>
          </cell>
          <cell r="BE102">
            <v>54</v>
          </cell>
          <cell r="BF102">
            <v>8.981481481481481</v>
          </cell>
          <cell r="BG102">
            <v>213</v>
          </cell>
          <cell r="BH102">
            <v>24</v>
          </cell>
          <cell r="BI102">
            <v>8.875</v>
          </cell>
          <cell r="BJ102">
            <v>85.157499999999999</v>
          </cell>
          <cell r="BK102">
            <v>243.89000000000001</v>
          </cell>
          <cell r="BL102">
            <v>29</v>
          </cell>
          <cell r="BM102">
            <v>8.41</v>
          </cell>
          <cell r="BN102">
            <v>82.067499999999995</v>
          </cell>
          <cell r="BO102">
            <v>456.89</v>
          </cell>
          <cell r="BP102">
            <v>53</v>
          </cell>
          <cell r="BQ102">
            <v>8.6205660377358484</v>
          </cell>
          <cell r="BR102">
            <v>234</v>
          </cell>
          <cell r="BS102">
            <v>24</v>
          </cell>
          <cell r="BT102">
            <v>9.75</v>
          </cell>
          <cell r="BU102">
            <v>82.067499999999995</v>
          </cell>
          <cell r="BV102">
            <v>234</v>
          </cell>
          <cell r="BW102">
            <v>24</v>
          </cell>
          <cell r="BX102">
            <v>9.75</v>
          </cell>
          <cell r="BY102">
            <v>260</v>
          </cell>
          <cell r="BZ102">
            <v>26</v>
          </cell>
          <cell r="CA102">
            <v>10</v>
          </cell>
          <cell r="CB102">
            <v>1848.8899999999999</v>
          </cell>
          <cell r="CC102">
            <v>205</v>
          </cell>
          <cell r="CD102">
            <v>9.0189756097560974</v>
          </cell>
          <cell r="CE102">
            <v>83</v>
          </cell>
          <cell r="CF102"/>
          <cell r="CG102"/>
          <cell r="CH102"/>
          <cell r="CI102"/>
          <cell r="CJ102"/>
          <cell r="CK102"/>
          <cell r="CL102"/>
          <cell r="CM102"/>
          <cell r="CN102"/>
          <cell r="CO102"/>
          <cell r="CP102"/>
          <cell r="CQ102"/>
          <cell r="CR102"/>
          <cell r="CS102"/>
          <cell r="CT102"/>
          <cell r="CU102"/>
          <cell r="CV102"/>
          <cell r="CW102"/>
          <cell r="CX102"/>
          <cell r="CY102"/>
          <cell r="CZ102"/>
          <cell r="DA102"/>
          <cell r="DB102"/>
          <cell r="DC102"/>
          <cell r="DD102"/>
          <cell r="DE102"/>
          <cell r="DF102"/>
          <cell r="DG102"/>
          <cell r="DH102"/>
          <cell r="DI102"/>
          <cell r="DJ102">
            <v>0</v>
          </cell>
          <cell r="DK102">
            <v>0</v>
          </cell>
          <cell r="DL102">
            <v>2</v>
          </cell>
          <cell r="DM102">
            <v>0</v>
          </cell>
          <cell r="DN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/>
          <cell r="DW102"/>
          <cell r="DX102" t="str">
            <v>Absent for Unplaced Meeting</v>
          </cell>
          <cell r="DY102"/>
          <cell r="DZ102"/>
          <cell r="EA102" t="str">
            <v>Placement</v>
          </cell>
          <cell r="EB102" t="str">
            <v>Higher Studies</v>
          </cell>
          <cell r="EC102"/>
          <cell r="ED102" t="str">
            <v>CAT-3</v>
          </cell>
          <cell r="EE102"/>
          <cell r="EF102"/>
          <cell r="EG102"/>
          <cell r="EH102"/>
          <cell r="EI102"/>
          <cell r="EJ102"/>
          <cell r="EK102"/>
          <cell r="EL102"/>
          <cell r="EM102"/>
          <cell r="EN102">
            <v>5</v>
          </cell>
          <cell r="EO102">
            <v>0</v>
          </cell>
          <cell r="EP102">
            <v>5</v>
          </cell>
          <cell r="EQ102">
            <v>10</v>
          </cell>
          <cell r="ER102">
            <v>66.666666666666657</v>
          </cell>
          <cell r="ES102" t="str">
            <v>Yes</v>
          </cell>
          <cell r="ET102" t="str">
            <v>https://drive.google.com/open?id=1diiwsOZoEIMKCK5TjHx2gcnknboJW-et</v>
          </cell>
          <cell r="EU102" t="str">
            <v>Core Companies</v>
          </cell>
          <cell r="EV102" t="str">
            <v>No</v>
          </cell>
          <cell r="EW102"/>
          <cell r="EX102" t="str">
            <v>Bhayander</v>
          </cell>
          <cell r="EY102" t="str">
            <v>AB</v>
          </cell>
          <cell r="EZ102"/>
          <cell r="FA102" t="str">
            <v>19-CIVILB19-23</v>
          </cell>
          <cell r="FB102" t="str">
            <v>CIVIL-B</v>
          </cell>
          <cell r="FC102">
            <v>19</v>
          </cell>
        </row>
        <row r="103">
          <cell r="C103" t="str">
            <v>19-CIVILB20-23</v>
          </cell>
          <cell r="D103">
            <v>20</v>
          </cell>
          <cell r="E103" t="str">
            <v>SHAH MANAV DIVYESH TEJAL</v>
          </cell>
          <cell r="F103" t="str">
            <v>19-CIVILB20-23</v>
          </cell>
          <cell r="G103" t="str">
            <v>Male</v>
          </cell>
          <cell r="H103">
            <v>37176</v>
          </cell>
          <cell r="I103">
            <v>9920772084</v>
          </cell>
          <cell r="J103"/>
          <cell r="K103" t="str">
            <v>shahm8035@gmail.com</v>
          </cell>
          <cell r="L103" t="str">
            <v>1032190069@tcetmumbai.in</v>
          </cell>
          <cell r="M103" t="str">
            <v>6-103 jawahar mansion thakurdhwar ,Fanaswadi corner  ,Surendranagar,gujurat ,Above vinay hotel ,Mumbai,400002</v>
          </cell>
          <cell r="N103" t="str">
            <v>Service</v>
          </cell>
          <cell r="O103" t="str">
            <v>Below  5 Lacs</v>
          </cell>
          <cell r="P103" t="str">
            <v>Normal</v>
          </cell>
          <cell r="Q103" t="str">
            <v>Open</v>
          </cell>
          <cell r="R103">
            <v>2019</v>
          </cell>
          <cell r="S103" t="str">
            <v>FE</v>
          </cell>
          <cell r="T103" t="str">
            <v>MHT-CET 2019</v>
          </cell>
          <cell r="U103" t="str">
            <v>MHT-CET</v>
          </cell>
          <cell r="V103">
            <v>200</v>
          </cell>
          <cell r="W103">
            <v>52.782746600000003</v>
          </cell>
          <cell r="X103" t="str">
            <v>MI-MH</v>
          </cell>
          <cell r="Y103">
            <v>467</v>
          </cell>
          <cell r="Z103">
            <v>600</v>
          </cell>
          <cell r="AA103">
            <v>77.83</v>
          </cell>
          <cell r="AB103">
            <v>2017</v>
          </cell>
          <cell r="AC103" t="str">
            <v>COUNCIL FOR THE INDIAN SCHOOL CERTIFICATE EXAMINATIONS</v>
          </cell>
          <cell r="AD103" t="str">
            <v>HVB</v>
          </cell>
          <cell r="AE103">
            <v>376</v>
          </cell>
          <cell r="AF103">
            <v>650</v>
          </cell>
          <cell r="AG103">
            <v>57.85</v>
          </cell>
          <cell r="AH103">
            <v>2019</v>
          </cell>
          <cell r="AI103" t="str">
            <v>MAHARASHTRA STATE BOARD OF SECONDARY AND HIGHER SECONDARY EDUCATION</v>
          </cell>
          <cell r="AJ103" t="str">
            <v>MAHATMA PHULE</v>
          </cell>
          <cell r="AK103">
            <v>173</v>
          </cell>
          <cell r="AL103">
            <v>23</v>
          </cell>
          <cell r="AM103">
            <v>7.5217391304347823</v>
          </cell>
          <cell r="AN103">
            <v>75</v>
          </cell>
          <cell r="AO103">
            <v>187</v>
          </cell>
          <cell r="AP103">
            <v>25</v>
          </cell>
          <cell r="AQ103">
            <v>7.48</v>
          </cell>
          <cell r="AR103">
            <v>90</v>
          </cell>
          <cell r="AS103">
            <v>360</v>
          </cell>
          <cell r="AT103">
            <v>48</v>
          </cell>
          <cell r="AU103">
            <v>7.5</v>
          </cell>
          <cell r="AV103">
            <v>225</v>
          </cell>
          <cell r="AW103">
            <v>25</v>
          </cell>
          <cell r="AX103">
            <v>9</v>
          </cell>
          <cell r="AY103">
            <v>94.93</v>
          </cell>
          <cell r="AZ103">
            <v>253</v>
          </cell>
          <cell r="BA103">
            <v>29</v>
          </cell>
          <cell r="BB103">
            <v>8.7241379310344822</v>
          </cell>
          <cell r="BC103">
            <v>93</v>
          </cell>
          <cell r="BD103">
            <v>478</v>
          </cell>
          <cell r="BE103">
            <v>54</v>
          </cell>
          <cell r="BF103">
            <v>8.8518518518518512</v>
          </cell>
          <cell r="BG103">
            <v>192</v>
          </cell>
          <cell r="BH103">
            <v>24</v>
          </cell>
          <cell r="BI103">
            <v>8</v>
          </cell>
          <cell r="BJ103">
            <v>90.685258136924801</v>
          </cell>
          <cell r="BK103">
            <v>206</v>
          </cell>
          <cell r="BL103">
            <v>29</v>
          </cell>
          <cell r="BM103">
            <v>7.1034482758620694</v>
          </cell>
          <cell r="BN103">
            <v>88.723051627384962</v>
          </cell>
          <cell r="BO103">
            <v>398</v>
          </cell>
          <cell r="BP103">
            <v>53</v>
          </cell>
          <cell r="BQ103">
            <v>7.5094339622641506</v>
          </cell>
          <cell r="BR103">
            <v>205</v>
          </cell>
          <cell r="BS103">
            <v>24</v>
          </cell>
          <cell r="BT103">
            <v>8.5416666666666661</v>
          </cell>
          <cell r="BU103">
            <v>88.723051627384962</v>
          </cell>
          <cell r="BV103">
            <v>205</v>
          </cell>
          <cell r="BW103">
            <v>24</v>
          </cell>
          <cell r="BX103">
            <v>8.5416666666666661</v>
          </cell>
          <cell r="BY103">
            <v>243</v>
          </cell>
          <cell r="BZ103">
            <v>26</v>
          </cell>
          <cell r="CA103">
            <v>9.3461538461538467</v>
          </cell>
          <cell r="CB103">
            <v>1684</v>
          </cell>
          <cell r="CC103">
            <v>205</v>
          </cell>
          <cell r="CD103">
            <v>8.2146341463414636</v>
          </cell>
          <cell r="CE103">
            <v>89</v>
          </cell>
          <cell r="CF103"/>
          <cell r="CG103"/>
          <cell r="CH103"/>
          <cell r="CI103"/>
          <cell r="CJ103"/>
          <cell r="CK103"/>
          <cell r="CL103"/>
          <cell r="CM103"/>
          <cell r="CN103"/>
          <cell r="CO103"/>
          <cell r="CP103"/>
          <cell r="CQ103"/>
          <cell r="CR103"/>
          <cell r="CS103"/>
          <cell r="CT103"/>
          <cell r="CU103"/>
          <cell r="CV103"/>
          <cell r="CW103"/>
          <cell r="CX103"/>
          <cell r="CY103"/>
          <cell r="CZ103"/>
          <cell r="DA103"/>
          <cell r="DB103"/>
          <cell r="DC103"/>
          <cell r="DD103"/>
          <cell r="DE103"/>
          <cell r="DF103"/>
          <cell r="DG103"/>
          <cell r="DH103"/>
          <cell r="DI103"/>
          <cell r="DJ103">
            <v>0</v>
          </cell>
          <cell r="DK103">
            <v>0</v>
          </cell>
          <cell r="DL103">
            <v>2</v>
          </cell>
          <cell r="DM103">
            <v>0</v>
          </cell>
          <cell r="DN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 t="str">
            <v>Off Legend Developer</v>
          </cell>
          <cell r="DW103"/>
          <cell r="DX103"/>
          <cell r="DY103" t="str">
            <v>Placed</v>
          </cell>
          <cell r="DZ103">
            <v>1.5</v>
          </cell>
          <cell r="EA103" t="str">
            <v>Not Given</v>
          </cell>
          <cell r="EB103" t="str">
            <v>Placement</v>
          </cell>
          <cell r="EC103"/>
          <cell r="ED103" t="str">
            <v>CAT-3</v>
          </cell>
          <cell r="EE103"/>
          <cell r="EF103"/>
          <cell r="EG103"/>
          <cell r="EH103"/>
          <cell r="EI103"/>
          <cell r="EJ103"/>
          <cell r="EK103"/>
          <cell r="EL103"/>
          <cell r="EM103"/>
          <cell r="EN103">
            <v>5</v>
          </cell>
          <cell r="EO103">
            <v>0</v>
          </cell>
          <cell r="EP103">
            <v>5</v>
          </cell>
          <cell r="EQ103">
            <v>10</v>
          </cell>
          <cell r="ER103">
            <v>66.666666666666657</v>
          </cell>
          <cell r="ES103" t="str">
            <v>No</v>
          </cell>
          <cell r="ET103"/>
          <cell r="EU103"/>
          <cell r="EV103"/>
          <cell r="EW103"/>
          <cell r="EX103" t="str">
            <v>Mumbai</v>
          </cell>
          <cell r="EY103" t="str">
            <v>AB</v>
          </cell>
          <cell r="EZ103"/>
          <cell r="FA103" t="str">
            <v>19-CIVILB20-23</v>
          </cell>
          <cell r="FB103" t="str">
            <v>CIVIL-B</v>
          </cell>
          <cell r="FC103">
            <v>20</v>
          </cell>
        </row>
        <row r="104">
          <cell r="C104" t="str">
            <v>19-CIVILB21-23</v>
          </cell>
          <cell r="D104">
            <v>21</v>
          </cell>
          <cell r="E104" t="str">
            <v>SHAIKH MAEED ABID ZAREENA</v>
          </cell>
          <cell r="F104" t="str">
            <v>19-CIVILB21-23</v>
          </cell>
          <cell r="G104" t="str">
            <v>Male</v>
          </cell>
          <cell r="H104">
            <v>37183</v>
          </cell>
          <cell r="I104">
            <v>9821752065</v>
          </cell>
          <cell r="J104"/>
          <cell r="K104" t="str">
            <v>shaikhmaeed123@gmail.com</v>
          </cell>
          <cell r="L104" t="str">
            <v>1032190070@tcetmumbai.in</v>
          </cell>
          <cell r="M104" t="str">
            <v>Room no d 1 plot no 168 heramb society ,Mahada malwani malad west Mumbai ,Near kala vidalya bus stop ,Mumbai ,400095</v>
          </cell>
          <cell r="N104" t="str">
            <v>Self-employed</v>
          </cell>
          <cell r="O104" t="str">
            <v>Below  5 Lacs</v>
          </cell>
          <cell r="P104" t="str">
            <v>Normal</v>
          </cell>
          <cell r="Q104" t="str">
            <v>Open</v>
          </cell>
          <cell r="R104">
            <v>2019</v>
          </cell>
          <cell r="S104" t="str">
            <v>FE</v>
          </cell>
          <cell r="T104" t="str">
            <v>MHT-CET 2019</v>
          </cell>
          <cell r="U104" t="str">
            <v>MHT-CET</v>
          </cell>
          <cell r="V104">
            <v>200</v>
          </cell>
          <cell r="W104">
            <v>82.177024000000003</v>
          </cell>
          <cell r="X104" t="str">
            <v>IL</v>
          </cell>
          <cell r="Y104">
            <v>445</v>
          </cell>
          <cell r="Z104">
            <v>500</v>
          </cell>
          <cell r="AA104">
            <v>89</v>
          </cell>
          <cell r="AB104">
            <v>2017</v>
          </cell>
          <cell r="AC104" t="str">
            <v>MAHARASHTRA STATE BOARD OF SECONDARY AND HIGHER SECONDARY EDUCATION</v>
          </cell>
          <cell r="AD104" t="str">
            <v>ST PAUL'S HIGH SCHOOL</v>
          </cell>
          <cell r="AE104">
            <v>440</v>
          </cell>
          <cell r="AF104">
            <v>650</v>
          </cell>
          <cell r="AG104">
            <v>67.69</v>
          </cell>
          <cell r="AH104">
            <v>2019</v>
          </cell>
          <cell r="AI104" t="str">
            <v>MAHARASHTRA STATE BOARD OF SECONDARY AND HIGHER SECONDARY EDUCATION</v>
          </cell>
          <cell r="AJ104" t="str">
            <v>NIRMALA MEMORIAL FOUNDATION JUNIOR COLLEGE OF COMMERCE AND SCIENCE</v>
          </cell>
          <cell r="AK104">
            <v>219</v>
          </cell>
          <cell r="AL104">
            <v>23</v>
          </cell>
          <cell r="AM104">
            <v>9.5217391304347831</v>
          </cell>
          <cell r="AN104">
            <v>75</v>
          </cell>
          <cell r="AO104">
            <v>248</v>
          </cell>
          <cell r="AP104">
            <v>25</v>
          </cell>
          <cell r="AQ104">
            <v>9.92</v>
          </cell>
          <cell r="AR104">
            <v>78</v>
          </cell>
          <cell r="AS104">
            <v>467</v>
          </cell>
          <cell r="AT104">
            <v>48</v>
          </cell>
          <cell r="AU104">
            <v>9.7291666666666661</v>
          </cell>
          <cell r="AV104">
            <v>219</v>
          </cell>
          <cell r="AW104">
            <v>25</v>
          </cell>
          <cell r="AX104">
            <v>8.76</v>
          </cell>
          <cell r="AY104">
            <v>92.63</v>
          </cell>
          <cell r="AZ104">
            <v>268</v>
          </cell>
          <cell r="BA104">
            <v>29</v>
          </cell>
          <cell r="BB104">
            <v>9.2413793103448274</v>
          </cell>
          <cell r="BC104">
            <v>95</v>
          </cell>
          <cell r="BD104">
            <v>487</v>
          </cell>
          <cell r="BE104">
            <v>54</v>
          </cell>
          <cell r="BF104">
            <v>9.018518518518519</v>
          </cell>
          <cell r="BG104">
            <v>212</v>
          </cell>
          <cell r="BH104">
            <v>24</v>
          </cell>
          <cell r="BI104">
            <v>8.8333333333333339</v>
          </cell>
          <cell r="BJ104">
            <v>89.207098765432107</v>
          </cell>
          <cell r="BK104">
            <v>259</v>
          </cell>
          <cell r="BL104">
            <v>29</v>
          </cell>
          <cell r="BM104">
            <v>8.931034482758621</v>
          </cell>
          <cell r="BN104">
            <v>85.967419753086418</v>
          </cell>
          <cell r="BO104">
            <v>471</v>
          </cell>
          <cell r="BP104">
            <v>53</v>
          </cell>
          <cell r="BQ104">
            <v>8.8867924528301891</v>
          </cell>
          <cell r="BR104">
            <v>239</v>
          </cell>
          <cell r="BS104">
            <v>24</v>
          </cell>
          <cell r="BT104">
            <v>9.9583333333333339</v>
          </cell>
          <cell r="BU104">
            <v>85.967419753086418</v>
          </cell>
          <cell r="BV104">
            <v>239</v>
          </cell>
          <cell r="BW104">
            <v>24</v>
          </cell>
          <cell r="BX104">
            <v>9.9583333333333339</v>
          </cell>
          <cell r="BY104">
            <v>260</v>
          </cell>
          <cell r="BZ104">
            <v>26</v>
          </cell>
          <cell r="CA104">
            <v>10</v>
          </cell>
          <cell r="CB104">
            <v>1924</v>
          </cell>
          <cell r="CC104">
            <v>205</v>
          </cell>
          <cell r="CD104">
            <v>9.385365853658536</v>
          </cell>
          <cell r="CE104">
            <v>86</v>
          </cell>
          <cell r="CF104"/>
          <cell r="CG104"/>
          <cell r="CH104"/>
          <cell r="CI104"/>
          <cell r="CJ104"/>
          <cell r="CK104"/>
          <cell r="CL104"/>
          <cell r="CM104"/>
          <cell r="CN104"/>
          <cell r="CO104"/>
          <cell r="CP104"/>
          <cell r="CQ104"/>
          <cell r="CR104"/>
          <cell r="CS104"/>
          <cell r="CT104"/>
          <cell r="CU104"/>
          <cell r="CV104"/>
          <cell r="CW104"/>
          <cell r="CX104"/>
          <cell r="CY104"/>
          <cell r="CZ104"/>
          <cell r="DA104"/>
          <cell r="DB104"/>
          <cell r="DC104"/>
          <cell r="DD104"/>
          <cell r="DE104"/>
          <cell r="DF104"/>
          <cell r="DG104"/>
          <cell r="DH104"/>
          <cell r="DI104"/>
          <cell r="DJ104">
            <v>0</v>
          </cell>
          <cell r="DK104">
            <v>0</v>
          </cell>
          <cell r="DL104">
            <v>2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 t="str">
            <v>Off-Dynamix Contractors and Builders Pvt. Ltd.</v>
          </cell>
          <cell r="DW104"/>
          <cell r="DX104"/>
          <cell r="DY104" t="str">
            <v>Placed</v>
          </cell>
          <cell r="DZ104">
            <v>3</v>
          </cell>
          <cell r="EA104" t="str">
            <v>Placement</v>
          </cell>
          <cell r="EB104" t="str">
            <v>Placement</v>
          </cell>
          <cell r="EC104">
            <v>44903</v>
          </cell>
          <cell r="ED104" t="str">
            <v>CAT-3</v>
          </cell>
          <cell r="EE104"/>
          <cell r="EF104"/>
          <cell r="EG104"/>
          <cell r="EH104"/>
          <cell r="EI104"/>
          <cell r="EJ104"/>
          <cell r="EK104"/>
          <cell r="EL104"/>
          <cell r="EM104"/>
          <cell r="EN104">
            <v>5</v>
          </cell>
          <cell r="EO104">
            <v>0</v>
          </cell>
          <cell r="EP104">
            <v>5</v>
          </cell>
          <cell r="EQ104">
            <v>10</v>
          </cell>
          <cell r="ER104">
            <v>66.666666666666657</v>
          </cell>
          <cell r="ES104" t="str">
            <v>Yes</v>
          </cell>
          <cell r="ET104" t="str">
            <v>https://drive.google.com/open?id=1vPsep3jfyxdjRXrl2iKSvbDAWNTDzQF0</v>
          </cell>
          <cell r="EU104" t="str">
            <v>Core Companies</v>
          </cell>
          <cell r="EV104" t="str">
            <v>No</v>
          </cell>
          <cell r="EW104"/>
          <cell r="EX104" t="str">
            <v>Mumbai</v>
          </cell>
          <cell r="EY104" t="str">
            <v>AB</v>
          </cell>
          <cell r="EZ104"/>
          <cell r="FA104" t="str">
            <v>19-CIVILB21-23</v>
          </cell>
          <cell r="FB104" t="str">
            <v>CIVIL-B</v>
          </cell>
          <cell r="FC104">
            <v>21</v>
          </cell>
        </row>
        <row r="105">
          <cell r="C105" t="str">
            <v>19-CIVILB22-23</v>
          </cell>
          <cell r="D105">
            <v>22</v>
          </cell>
          <cell r="E105" t="str">
            <v>SHAIKH ROSHANEYA MANSOOR REHANABEGUM</v>
          </cell>
          <cell r="F105" t="str">
            <v>19-CIVILB22-23</v>
          </cell>
          <cell r="G105" t="str">
            <v>Female</v>
          </cell>
          <cell r="H105">
            <v>36966</v>
          </cell>
          <cell r="I105">
            <v>8369449677</v>
          </cell>
          <cell r="J105"/>
          <cell r="K105" t="str">
            <v>roshaneya2018@gmail.com</v>
          </cell>
          <cell r="L105" t="str">
            <v>1032190071@tcetmumbai.in</v>
          </cell>
          <cell r="M105" t="str">
            <v>D/O ROOM NO 127 2/2,  NAVRANG WADI,HANUMAN NAGAR , AKURLI ROAD, ,KANDIVALI EAST . MUMBAI,MUMBAI,400101</v>
          </cell>
          <cell r="N105" t="str">
            <v>Any other</v>
          </cell>
          <cell r="O105" t="str">
            <v>Below  5 Lacs</v>
          </cell>
          <cell r="P105" t="str">
            <v>Normal</v>
          </cell>
          <cell r="Q105" t="str">
            <v>Open</v>
          </cell>
          <cell r="R105">
            <v>2019</v>
          </cell>
          <cell r="S105" t="str">
            <v>FE</v>
          </cell>
          <cell r="T105" t="str">
            <v>MHT-CET 2019</v>
          </cell>
          <cell r="U105" t="str">
            <v>MHT-CET</v>
          </cell>
          <cell r="V105">
            <v>200</v>
          </cell>
          <cell r="W105">
            <v>25.951782600000001</v>
          </cell>
          <cell r="X105" t="str">
            <v>IL</v>
          </cell>
          <cell r="Y105">
            <v>288</v>
          </cell>
          <cell r="Z105">
            <v>500</v>
          </cell>
          <cell r="AA105">
            <v>57.6</v>
          </cell>
          <cell r="AB105">
            <v>2016</v>
          </cell>
          <cell r="AC105" t="str">
            <v>MAHARASHTRA STATE BOARD OF SECONDARY AND HIGHER SECONDARY EDUCATION</v>
          </cell>
          <cell r="AD105" t="str">
            <v>SHRI RAGHUBIR ENGLISH HIGH SCHOOL</v>
          </cell>
          <cell r="AE105">
            <v>377</v>
          </cell>
          <cell r="AF105">
            <v>600</v>
          </cell>
          <cell r="AG105">
            <v>62.83</v>
          </cell>
          <cell r="AH105">
            <v>2018</v>
          </cell>
          <cell r="AI105" t="str">
            <v>MAHARASHTRA STATE BOARD OF SECONDARY AND HIGHER SECONDARY EDUCATION</v>
          </cell>
          <cell r="AJ105" t="str">
            <v>MAULANA AZAD INDEPENDENT P.U. COLLEGE</v>
          </cell>
          <cell r="AK105">
            <v>170.89</v>
          </cell>
          <cell r="AL105">
            <v>23</v>
          </cell>
          <cell r="AM105">
            <v>7.43</v>
          </cell>
          <cell r="AN105">
            <v>96.881032547699206</v>
          </cell>
          <cell r="AO105">
            <v>188</v>
          </cell>
          <cell r="AP105">
            <v>25</v>
          </cell>
          <cell r="AQ105">
            <v>7.52</v>
          </cell>
          <cell r="AR105">
            <v>80</v>
          </cell>
          <cell r="AS105">
            <v>358.89</v>
          </cell>
          <cell r="AT105">
            <v>48</v>
          </cell>
          <cell r="AU105">
            <v>7.4768749999999997</v>
          </cell>
          <cell r="AV105">
            <v>203</v>
          </cell>
          <cell r="AW105">
            <v>25</v>
          </cell>
          <cell r="AX105">
            <v>8.1199999999999992</v>
          </cell>
          <cell r="AY105">
            <v>89.86</v>
          </cell>
          <cell r="AZ105">
            <v>252.88000000000002</v>
          </cell>
          <cell r="BA105">
            <v>29</v>
          </cell>
          <cell r="BB105">
            <v>8.7200000000000006</v>
          </cell>
          <cell r="BC105">
            <v>96</v>
          </cell>
          <cell r="BD105">
            <v>455.88</v>
          </cell>
          <cell r="BE105">
            <v>54</v>
          </cell>
          <cell r="BF105">
            <v>8.4422222222222221</v>
          </cell>
          <cell r="BG105">
            <v>185</v>
          </cell>
          <cell r="BH105">
            <v>24</v>
          </cell>
          <cell r="BI105">
            <v>7.708333333333333</v>
          </cell>
          <cell r="BJ105">
            <v>93.602732884399558</v>
          </cell>
          <cell r="BK105">
            <v>243.89000000000001</v>
          </cell>
          <cell r="BL105">
            <v>29</v>
          </cell>
          <cell r="BM105">
            <v>8.41</v>
          </cell>
          <cell r="BN105">
            <v>91.26875308641975</v>
          </cell>
          <cell r="BO105">
            <v>428.89</v>
          </cell>
          <cell r="BP105">
            <v>53</v>
          </cell>
          <cell r="BQ105">
            <v>8.0922641509433966</v>
          </cell>
          <cell r="BR105">
            <v>193</v>
          </cell>
          <cell r="BS105">
            <v>24</v>
          </cell>
          <cell r="BT105">
            <v>8.0416666666666661</v>
          </cell>
          <cell r="BU105">
            <v>91.26875308641975</v>
          </cell>
          <cell r="BV105">
            <v>193</v>
          </cell>
          <cell r="BW105">
            <v>24</v>
          </cell>
          <cell r="BX105">
            <v>8.0416666666666661</v>
          </cell>
          <cell r="BY105">
            <v>237</v>
          </cell>
          <cell r="BZ105">
            <v>26</v>
          </cell>
          <cell r="CA105">
            <v>9.115384615384615</v>
          </cell>
          <cell r="CB105">
            <v>1673.6599999999999</v>
          </cell>
          <cell r="CC105">
            <v>205</v>
          </cell>
          <cell r="CD105">
            <v>8.1641951219512183</v>
          </cell>
          <cell r="CE105">
            <v>92</v>
          </cell>
          <cell r="CF105"/>
          <cell r="CG105"/>
          <cell r="CH105"/>
          <cell r="CI105"/>
          <cell r="CJ105"/>
          <cell r="CK105"/>
          <cell r="CL105"/>
          <cell r="CM105"/>
          <cell r="CN105">
            <v>12</v>
          </cell>
          <cell r="CO105">
            <v>60</v>
          </cell>
          <cell r="CP105">
            <v>31</v>
          </cell>
          <cell r="CQ105">
            <v>50</v>
          </cell>
          <cell r="CR105">
            <v>22</v>
          </cell>
          <cell r="CS105">
            <v>2</v>
          </cell>
          <cell r="CT105">
            <v>92</v>
          </cell>
          <cell r="CU105">
            <v>2</v>
          </cell>
          <cell r="CV105">
            <v>14</v>
          </cell>
          <cell r="CW105">
            <v>13</v>
          </cell>
          <cell r="CX105">
            <v>96</v>
          </cell>
          <cell r="CY105">
            <v>16</v>
          </cell>
          <cell r="CZ105">
            <v>14.26448736998514</v>
          </cell>
          <cell r="DA105">
            <v>6</v>
          </cell>
          <cell r="DB105">
            <v>4</v>
          </cell>
          <cell r="DC105">
            <v>60</v>
          </cell>
          <cell r="DD105">
            <v>15</v>
          </cell>
          <cell r="DE105">
            <v>7</v>
          </cell>
          <cell r="DF105">
            <v>69</v>
          </cell>
          <cell r="DG105">
            <v>0</v>
          </cell>
          <cell r="DH105">
            <v>0</v>
          </cell>
          <cell r="DI105">
            <v>0</v>
          </cell>
          <cell r="DJ105">
            <v>0</v>
          </cell>
          <cell r="DK105">
            <v>0</v>
          </cell>
          <cell r="DL105">
            <v>2</v>
          </cell>
          <cell r="DM105">
            <v>0</v>
          </cell>
          <cell r="DN105">
            <v>20</v>
          </cell>
          <cell r="DO105" t="str">
            <v>100</v>
          </cell>
          <cell r="DP105">
            <v>70</v>
          </cell>
          <cell r="DQ105" t="str">
            <v>100</v>
          </cell>
          <cell r="DR105">
            <v>45</v>
          </cell>
          <cell r="DS105">
            <v>100</v>
          </cell>
          <cell r="DT105">
            <v>12</v>
          </cell>
          <cell r="DU105">
            <v>48</v>
          </cell>
          <cell r="DV105"/>
          <cell r="DW105"/>
          <cell r="DX105"/>
          <cell r="DY105"/>
          <cell r="DZ105"/>
          <cell r="EA105" t="str">
            <v>Placement</v>
          </cell>
          <cell r="EB105" t="str">
            <v>Placement</v>
          </cell>
          <cell r="EC105"/>
          <cell r="ED105" t="str">
            <v>CAT-3</v>
          </cell>
          <cell r="EE105"/>
          <cell r="EF105"/>
          <cell r="EG105"/>
          <cell r="EH105"/>
          <cell r="EI105"/>
          <cell r="EJ105"/>
          <cell r="EK105"/>
          <cell r="EL105"/>
          <cell r="EM105"/>
          <cell r="EN105">
            <v>5</v>
          </cell>
          <cell r="EO105">
            <v>1</v>
          </cell>
          <cell r="EP105">
            <v>5</v>
          </cell>
          <cell r="EQ105">
            <v>11</v>
          </cell>
          <cell r="ER105">
            <v>73.333333333333329</v>
          </cell>
          <cell r="ES105" t="str">
            <v>Yes</v>
          </cell>
          <cell r="ET105" t="str">
            <v>https://drive.google.com/open?id=15_wAzks_AQCDmyRZRUkeW4a50GpPYAup</v>
          </cell>
          <cell r="EU105" t="str">
            <v>IT + Core Companies</v>
          </cell>
          <cell r="EV105" t="str">
            <v>Yes</v>
          </cell>
          <cell r="EW105" t="str">
            <v>Yes</v>
          </cell>
          <cell r="EX105" t="str">
            <v>KARNATAKA</v>
          </cell>
          <cell r="EY105" t="str">
            <v>AB</v>
          </cell>
          <cell r="EZ105" t="str">
            <v>Batch 3</v>
          </cell>
          <cell r="FA105" t="str">
            <v>19-CIVILB22-23</v>
          </cell>
          <cell r="FB105" t="str">
            <v>CIVIL-B</v>
          </cell>
          <cell r="FC105">
            <v>22</v>
          </cell>
        </row>
        <row r="106">
          <cell r="C106" t="str">
            <v>19-CIVILB23-23</v>
          </cell>
          <cell r="D106">
            <v>23</v>
          </cell>
          <cell r="E106" t="str">
            <v>SHARMA JATIN SUNILKUMAR NEETA</v>
          </cell>
          <cell r="F106" t="str">
            <v>19-CIVILB23-23</v>
          </cell>
          <cell r="G106" t="str">
            <v>Male</v>
          </cell>
          <cell r="H106">
            <v>37080</v>
          </cell>
          <cell r="I106">
            <v>9773147863</v>
          </cell>
          <cell r="J106"/>
          <cell r="K106" t="str">
            <v>jatin.thunder08@gmail.com</v>
          </cell>
          <cell r="L106" t="str">
            <v>1032190072@tcetmumbai.in</v>
          </cell>
          <cell r="M106" t="str">
            <v>B/17 Dwarkesh APT,Anand Nagar,Bharatpur,Nr Swami Narayan Temple,Mumbai,400068</v>
          </cell>
          <cell r="N106" t="str">
            <v>Service</v>
          </cell>
          <cell r="O106" t="str">
            <v>Below  5 Lacs</v>
          </cell>
          <cell r="P106" t="str">
            <v>Normal</v>
          </cell>
          <cell r="Q106" t="str">
            <v>Open</v>
          </cell>
          <cell r="R106">
            <v>2019</v>
          </cell>
          <cell r="S106" t="str">
            <v>FE</v>
          </cell>
          <cell r="T106" t="str">
            <v>MHT-CET 2019</v>
          </cell>
          <cell r="U106" t="str">
            <v>MHT-CET</v>
          </cell>
          <cell r="V106">
            <v>200</v>
          </cell>
          <cell r="W106">
            <v>93.019778000000002</v>
          </cell>
          <cell r="X106" t="str">
            <v>GOPENS</v>
          </cell>
          <cell r="Y106">
            <v>430</v>
          </cell>
          <cell r="Z106">
            <v>500</v>
          </cell>
          <cell r="AA106">
            <v>86</v>
          </cell>
          <cell r="AB106">
            <v>2017</v>
          </cell>
          <cell r="AC106" t="str">
            <v>MAHARASHTRA STATE BOARD OF SECONDARY AND HIGHER SECONDARY EDUCATION</v>
          </cell>
          <cell r="AD106" t="str">
            <v>ST. LOUIS HIGH SCHOOL</v>
          </cell>
          <cell r="AE106">
            <v>416</v>
          </cell>
          <cell r="AF106">
            <v>650</v>
          </cell>
          <cell r="AG106">
            <v>64</v>
          </cell>
          <cell r="AH106">
            <v>2019</v>
          </cell>
          <cell r="AI106" t="str">
            <v>MAHARASHTRA STATE BOARD OF SECONDARY AND HIGHER SECONDARY EDUCATION</v>
          </cell>
          <cell r="AJ106" t="str">
            <v>NIRMALA MEMORIAL FOUNDATION COLLEGE OF COMMERCE AND SCIENCE</v>
          </cell>
          <cell r="AK106">
            <v>182</v>
          </cell>
          <cell r="AL106">
            <v>23</v>
          </cell>
          <cell r="AM106">
            <v>7.9130434782608692</v>
          </cell>
          <cell r="AN106">
            <v>82.728395061728392</v>
          </cell>
          <cell r="AO106">
            <v>192</v>
          </cell>
          <cell r="AP106">
            <v>25</v>
          </cell>
          <cell r="AQ106">
            <v>7.68</v>
          </cell>
          <cell r="AR106">
            <v>90</v>
          </cell>
          <cell r="AS106">
            <v>374</v>
          </cell>
          <cell r="AT106">
            <v>48</v>
          </cell>
          <cell r="AU106">
            <v>7.791666666666667</v>
          </cell>
          <cell r="AV106">
            <v>231</v>
          </cell>
          <cell r="AW106">
            <v>25</v>
          </cell>
          <cell r="AX106">
            <v>9.24</v>
          </cell>
          <cell r="AY106">
            <v>87.1</v>
          </cell>
          <cell r="AZ106">
            <v>266.79999999999995</v>
          </cell>
          <cell r="BA106">
            <v>29</v>
          </cell>
          <cell r="BB106">
            <v>9.1999999999999993</v>
          </cell>
          <cell r="BC106">
            <v>97</v>
          </cell>
          <cell r="BD106">
            <v>497.79999999999995</v>
          </cell>
          <cell r="BE106">
            <v>54</v>
          </cell>
          <cell r="BF106">
            <v>9.2185185185185183</v>
          </cell>
          <cell r="BG106">
            <v>207</v>
          </cell>
          <cell r="BH106">
            <v>24</v>
          </cell>
          <cell r="BI106">
            <v>8.625</v>
          </cell>
          <cell r="BJ106">
            <v>84.31</v>
          </cell>
          <cell r="BK106">
            <v>230.84</v>
          </cell>
          <cell r="BL106">
            <v>29</v>
          </cell>
          <cell r="BM106">
            <v>7.96</v>
          </cell>
          <cell r="BN106">
            <v>88.227679012345689</v>
          </cell>
          <cell r="BO106">
            <v>437.84000000000003</v>
          </cell>
          <cell r="BP106">
            <v>53</v>
          </cell>
          <cell r="BQ106">
            <v>8.2611320754716981</v>
          </cell>
          <cell r="BR106">
            <v>193</v>
          </cell>
          <cell r="BS106">
            <v>24</v>
          </cell>
          <cell r="BT106">
            <v>8.0416666666666661</v>
          </cell>
          <cell r="BU106">
            <v>88.227679012345689</v>
          </cell>
          <cell r="BV106">
            <v>193</v>
          </cell>
          <cell r="BW106">
            <v>24</v>
          </cell>
          <cell r="BX106">
            <v>8.0416666666666661</v>
          </cell>
          <cell r="BY106">
            <v>228</v>
          </cell>
          <cell r="BZ106">
            <v>26</v>
          </cell>
          <cell r="CA106">
            <v>8.7692307692307701</v>
          </cell>
          <cell r="CB106">
            <v>1730.6399999999999</v>
          </cell>
          <cell r="CC106">
            <v>205</v>
          </cell>
          <cell r="CD106">
            <v>8.4421463414634133</v>
          </cell>
          <cell r="CE106">
            <v>89</v>
          </cell>
          <cell r="CF106"/>
          <cell r="CG106"/>
          <cell r="CH106"/>
          <cell r="CI106"/>
          <cell r="CJ106"/>
          <cell r="CK106"/>
          <cell r="CL106"/>
          <cell r="CM106"/>
          <cell r="CN106"/>
          <cell r="CO106"/>
          <cell r="CP106"/>
          <cell r="CQ106"/>
          <cell r="CR106"/>
          <cell r="CS106"/>
          <cell r="CT106"/>
          <cell r="CU106"/>
          <cell r="CV106"/>
          <cell r="CW106"/>
          <cell r="CX106"/>
          <cell r="CY106"/>
          <cell r="CZ106"/>
          <cell r="DA106"/>
          <cell r="DB106"/>
          <cell r="DC106"/>
          <cell r="DD106"/>
          <cell r="DE106"/>
          <cell r="DF106"/>
          <cell r="DG106"/>
          <cell r="DH106"/>
          <cell r="DI106"/>
          <cell r="DJ106">
            <v>0</v>
          </cell>
          <cell r="DK106">
            <v>0</v>
          </cell>
          <cell r="DL106">
            <v>2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/>
          <cell r="DW106"/>
          <cell r="DX106"/>
          <cell r="DY106"/>
          <cell r="DZ106"/>
          <cell r="EA106" t="str">
            <v>Not Given</v>
          </cell>
          <cell r="EB106" t="str">
            <v>Not Given</v>
          </cell>
          <cell r="EC106"/>
          <cell r="ED106" t="str">
            <v>CAT-3</v>
          </cell>
          <cell r="EE106"/>
          <cell r="EF106"/>
          <cell r="EG106"/>
          <cell r="EH106"/>
          <cell r="EI106"/>
          <cell r="EJ106"/>
          <cell r="EK106"/>
          <cell r="EL106"/>
          <cell r="EM106"/>
          <cell r="EN106">
            <v>5</v>
          </cell>
          <cell r="EO106">
            <v>0</v>
          </cell>
          <cell r="EP106">
            <v>5</v>
          </cell>
          <cell r="EQ106">
            <v>10</v>
          </cell>
          <cell r="ER106">
            <v>66.666666666666657</v>
          </cell>
          <cell r="ES106" t="str">
            <v>No</v>
          </cell>
          <cell r="ET106"/>
          <cell r="EU106"/>
          <cell r="EV106"/>
          <cell r="EW106"/>
          <cell r="EX106" t="str">
            <v>Mumbai</v>
          </cell>
          <cell r="EY106" t="str">
            <v>AB</v>
          </cell>
          <cell r="EZ106"/>
          <cell r="FA106" t="str">
            <v>19-CIVILB23-23</v>
          </cell>
          <cell r="FB106" t="str">
            <v>CIVIL-B</v>
          </cell>
          <cell r="FC106">
            <v>23</v>
          </cell>
        </row>
        <row r="107">
          <cell r="C107" t="str">
            <v>19-CIVILB24-23</v>
          </cell>
          <cell r="D107">
            <v>24</v>
          </cell>
          <cell r="E107" t="str">
            <v>SHARMA NISHANT NARENDRA YOGITA</v>
          </cell>
          <cell r="F107" t="str">
            <v>19-CIVILB24-23</v>
          </cell>
          <cell r="G107" t="str">
            <v>Male</v>
          </cell>
          <cell r="H107">
            <v>36992</v>
          </cell>
          <cell r="I107">
            <v>9004174859</v>
          </cell>
          <cell r="J107"/>
          <cell r="K107" t="str">
            <v>nishantsharma8184@gmail.com</v>
          </cell>
          <cell r="L107" t="str">
            <v>1032190073@tcetmumbai.in</v>
          </cell>
          <cell r="M107" t="str">
            <v>4, Updesh, 729 ,11th Road,Khar(West),,Near Hinduja.Healthcare Hospital,Mumbai,400052</v>
          </cell>
          <cell r="N107" t="str">
            <v>Service</v>
          </cell>
          <cell r="O107" t="str">
            <v>Below  5 Lacs</v>
          </cell>
          <cell r="P107" t="str">
            <v>Normal</v>
          </cell>
          <cell r="Q107" t="str">
            <v>Open</v>
          </cell>
          <cell r="R107">
            <v>2019</v>
          </cell>
          <cell r="S107" t="str">
            <v>FE</v>
          </cell>
          <cell r="T107" t="str">
            <v>MHT-CET 2019</v>
          </cell>
          <cell r="U107" t="str">
            <v>MHT-CET</v>
          </cell>
          <cell r="V107">
            <v>200</v>
          </cell>
          <cell r="W107">
            <v>6.3164908000000004</v>
          </cell>
          <cell r="X107" t="str">
            <v>MI</v>
          </cell>
          <cell r="Y107">
            <v>444</v>
          </cell>
          <cell r="Z107">
            <v>600</v>
          </cell>
          <cell r="AA107">
            <v>74</v>
          </cell>
          <cell r="AB107">
            <v>2017</v>
          </cell>
          <cell r="AC107" t="str">
            <v>COUNCIL FOR THE INDIAN SCHOOL CERTIFICATE EXAMINATIONS</v>
          </cell>
          <cell r="AD107" t="str">
            <v>LILAVATIBAI PODAR SENIOR SECONDARY SCHOOL</v>
          </cell>
          <cell r="AE107">
            <v>396</v>
          </cell>
          <cell r="AF107">
            <v>650</v>
          </cell>
          <cell r="AG107">
            <v>60.92</v>
          </cell>
          <cell r="AH107">
            <v>2019</v>
          </cell>
          <cell r="AI107" t="str">
            <v>MAHARASHTRA STATE BOARD OF SECONDARY AND HIGHER SECONDARY EDUCATION</v>
          </cell>
          <cell r="AJ107" t="str">
            <v>DIXIT ROAD JUNIOR COLLEGE OF SCIENCE</v>
          </cell>
          <cell r="AK107">
            <v>189</v>
          </cell>
          <cell r="AL107">
            <v>23</v>
          </cell>
          <cell r="AM107">
            <v>8.2173913043478262</v>
          </cell>
          <cell r="AN107">
            <v>94.87093153759821</v>
          </cell>
          <cell r="AO107">
            <v>188</v>
          </cell>
          <cell r="AP107">
            <v>25</v>
          </cell>
          <cell r="AQ107">
            <v>7.52</v>
          </cell>
          <cell r="AR107">
            <v>87</v>
          </cell>
          <cell r="AS107">
            <v>377</v>
          </cell>
          <cell r="AT107">
            <v>48</v>
          </cell>
          <cell r="AU107">
            <v>7.854166666666667</v>
          </cell>
          <cell r="AV107">
            <v>230</v>
          </cell>
          <cell r="AW107">
            <v>25</v>
          </cell>
          <cell r="AX107">
            <v>9.1999999999999993</v>
          </cell>
          <cell r="AY107">
            <v>99.54</v>
          </cell>
          <cell r="AZ107">
            <v>258</v>
          </cell>
          <cell r="BA107">
            <v>29</v>
          </cell>
          <cell r="BB107">
            <v>8.8965517241379306</v>
          </cell>
          <cell r="BC107">
            <v>80</v>
          </cell>
          <cell r="BD107">
            <v>488</v>
          </cell>
          <cell r="BE107">
            <v>54</v>
          </cell>
          <cell r="BF107">
            <v>9.0370370370370363</v>
          </cell>
          <cell r="BG107">
            <v>217</v>
          </cell>
          <cell r="BH107">
            <v>24</v>
          </cell>
          <cell r="BI107">
            <v>9.0416666666666661</v>
          </cell>
          <cell r="BJ107">
            <v>85.885000000000005</v>
          </cell>
          <cell r="BK107">
            <v>237</v>
          </cell>
          <cell r="BL107">
            <v>29</v>
          </cell>
          <cell r="BM107">
            <v>8.1724137931034484</v>
          </cell>
          <cell r="BN107">
            <v>92.059186307519639</v>
          </cell>
          <cell r="BO107">
            <v>454</v>
          </cell>
          <cell r="BP107">
            <v>53</v>
          </cell>
          <cell r="BQ107">
            <v>8.566037735849056</v>
          </cell>
          <cell r="BR107">
            <v>228</v>
          </cell>
          <cell r="BS107">
            <v>24</v>
          </cell>
          <cell r="BT107">
            <v>9.5</v>
          </cell>
          <cell r="BU107">
            <v>89.892519640852981</v>
          </cell>
          <cell r="BV107">
            <v>228</v>
          </cell>
          <cell r="BW107">
            <v>24</v>
          </cell>
          <cell r="BX107">
            <v>9.5</v>
          </cell>
          <cell r="BY107">
            <v>257</v>
          </cell>
          <cell r="BZ107">
            <v>26</v>
          </cell>
          <cell r="CA107">
            <v>9.884615384615385</v>
          </cell>
          <cell r="CB107">
            <v>1804</v>
          </cell>
          <cell r="CC107">
            <v>205</v>
          </cell>
          <cell r="CD107">
            <v>8.8000000000000007</v>
          </cell>
          <cell r="CE107">
            <v>90</v>
          </cell>
          <cell r="CF107"/>
          <cell r="CG107"/>
          <cell r="CH107"/>
          <cell r="CI107"/>
          <cell r="CJ107"/>
          <cell r="CK107"/>
          <cell r="CL107"/>
          <cell r="CM107"/>
          <cell r="CN107"/>
          <cell r="CO107"/>
          <cell r="CP107"/>
          <cell r="CQ107"/>
          <cell r="CR107"/>
          <cell r="CS107"/>
          <cell r="CT107"/>
          <cell r="CU107"/>
          <cell r="CV107"/>
          <cell r="CW107"/>
          <cell r="CX107"/>
          <cell r="CY107"/>
          <cell r="CZ107"/>
          <cell r="DA107"/>
          <cell r="DB107"/>
          <cell r="DC107"/>
          <cell r="DD107"/>
          <cell r="DE107"/>
          <cell r="DF107"/>
          <cell r="DG107"/>
          <cell r="DH107"/>
          <cell r="DI107"/>
          <cell r="DJ107">
            <v>0</v>
          </cell>
          <cell r="DK107">
            <v>0</v>
          </cell>
          <cell r="DL107">
            <v>2</v>
          </cell>
          <cell r="DM107">
            <v>0</v>
          </cell>
          <cell r="DN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 t="str">
            <v>CCI Project</v>
          </cell>
          <cell r="DW107"/>
          <cell r="DX107"/>
          <cell r="DY107" t="str">
            <v>Placed</v>
          </cell>
          <cell r="DZ107">
            <v>3</v>
          </cell>
          <cell r="EA107" t="str">
            <v>Not Given</v>
          </cell>
          <cell r="EB107" t="str">
            <v>Not Given</v>
          </cell>
          <cell r="EC107"/>
          <cell r="ED107" t="str">
            <v>CAT-3</v>
          </cell>
          <cell r="EE107"/>
          <cell r="EF107"/>
          <cell r="EG107"/>
          <cell r="EH107"/>
          <cell r="EI107"/>
          <cell r="EJ107"/>
          <cell r="EK107"/>
          <cell r="EL107"/>
          <cell r="EM107"/>
          <cell r="EN107">
            <v>5</v>
          </cell>
          <cell r="EO107">
            <v>0</v>
          </cell>
          <cell r="EP107">
            <v>5</v>
          </cell>
          <cell r="EQ107">
            <v>10</v>
          </cell>
          <cell r="ER107">
            <v>66.666666666666657</v>
          </cell>
          <cell r="ES107" t="str">
            <v>No</v>
          </cell>
          <cell r="ET107"/>
          <cell r="EU107"/>
          <cell r="EV107"/>
          <cell r="EW107"/>
          <cell r="EX107" t="str">
            <v>Mumbai</v>
          </cell>
          <cell r="EY107" t="str">
            <v>AB</v>
          </cell>
          <cell r="EZ107"/>
          <cell r="FA107" t="str">
            <v>19-CIVILB24-23</v>
          </cell>
          <cell r="FB107" t="str">
            <v>CIVIL-B</v>
          </cell>
          <cell r="FC107">
            <v>24</v>
          </cell>
        </row>
        <row r="108">
          <cell r="C108" t="str">
            <v>19-CIVILB25-23</v>
          </cell>
          <cell r="D108">
            <v>25</v>
          </cell>
          <cell r="E108" t="str">
            <v>SHARMA ROSHAN DWARAKADAS ANJALI</v>
          </cell>
          <cell r="F108" t="str">
            <v>19-CIVILB25-23</v>
          </cell>
          <cell r="G108" t="str">
            <v>Male</v>
          </cell>
          <cell r="H108">
            <v>37044</v>
          </cell>
          <cell r="I108">
            <v>8999251452</v>
          </cell>
          <cell r="J108"/>
          <cell r="K108" t="str">
            <v>srshn121@gmail.com</v>
          </cell>
          <cell r="L108" t="str">
            <v>1032190074@tcetmumbai.in</v>
          </cell>
          <cell r="M108" t="str">
            <v>Roshan Sharma,Bamb Colony, Jamner Road, Bhusawal,Bhusawal,Prerna Building,Bhusawal,425201</v>
          </cell>
          <cell r="N108" t="str">
            <v>Self-employed</v>
          </cell>
          <cell r="O108" t="str">
            <v>Below  5 Lacs</v>
          </cell>
          <cell r="P108" t="str">
            <v>Normal</v>
          </cell>
          <cell r="Q108" t="str">
            <v>Open</v>
          </cell>
          <cell r="R108">
            <v>2019</v>
          </cell>
          <cell r="S108" t="str">
            <v>FE</v>
          </cell>
          <cell r="T108" t="str">
            <v>MHT-CET 2019</v>
          </cell>
          <cell r="U108" t="str">
            <v>MHT-CET</v>
          </cell>
          <cell r="V108">
            <v>200</v>
          </cell>
          <cell r="W108">
            <v>81.918099999999995</v>
          </cell>
          <cell r="X108" t="str">
            <v>MI-MH</v>
          </cell>
          <cell r="Y108">
            <v>372</v>
          </cell>
          <cell r="Z108">
            <v>500</v>
          </cell>
          <cell r="AA108">
            <v>74.400000000000006</v>
          </cell>
          <cell r="AB108">
            <v>2017</v>
          </cell>
          <cell r="AC108" t="str">
            <v>MAHARASHTRA STATE BOARD OF SECONDARY AND HIGHER SECONDARY EDUCATION</v>
          </cell>
          <cell r="AD108" t="str">
            <v>ST.ALOYSIOUS CONVENT HIGH SCHOOL BHUSAWAL</v>
          </cell>
          <cell r="AE108">
            <v>430</v>
          </cell>
          <cell r="AF108">
            <v>650</v>
          </cell>
          <cell r="AG108">
            <v>66.150000000000006</v>
          </cell>
          <cell r="AH108">
            <v>2019</v>
          </cell>
          <cell r="AI108" t="str">
            <v>MAHARASHTRA STATE BOARD OF SECONDARY AND HIGHER SECONDARY EDUCATION</v>
          </cell>
          <cell r="AJ108" t="str">
            <v>P.O.NAHATA COLLEGE OF SCIENCE BHUSAWAL</v>
          </cell>
          <cell r="AK108">
            <v>159</v>
          </cell>
          <cell r="AL108">
            <v>23</v>
          </cell>
          <cell r="AM108">
            <v>6.9130434782608692</v>
          </cell>
          <cell r="AN108">
            <v>75</v>
          </cell>
          <cell r="AO108">
            <v>182</v>
          </cell>
          <cell r="AP108">
            <v>25</v>
          </cell>
          <cell r="AQ108">
            <v>7.28</v>
          </cell>
          <cell r="AR108">
            <v>78</v>
          </cell>
          <cell r="AS108">
            <v>341</v>
          </cell>
          <cell r="AT108">
            <v>48</v>
          </cell>
          <cell r="AU108">
            <v>7.104166666666667</v>
          </cell>
          <cell r="AV108">
            <v>221</v>
          </cell>
          <cell r="AW108">
            <v>25</v>
          </cell>
          <cell r="AX108">
            <v>8.84</v>
          </cell>
          <cell r="AY108">
            <v>91.24</v>
          </cell>
          <cell r="AZ108">
            <v>268</v>
          </cell>
          <cell r="BA108">
            <v>29</v>
          </cell>
          <cell r="BB108">
            <v>9.2413793103448274</v>
          </cell>
          <cell r="BC108">
            <v>87</v>
          </cell>
          <cell r="BD108">
            <v>489</v>
          </cell>
          <cell r="BE108">
            <v>54</v>
          </cell>
          <cell r="BF108">
            <v>9.0555555555555554</v>
          </cell>
          <cell r="BG108">
            <v>219</v>
          </cell>
          <cell r="BH108">
            <v>24</v>
          </cell>
          <cell r="BI108">
            <v>9.125</v>
          </cell>
          <cell r="BJ108">
            <v>81.872500000000002</v>
          </cell>
          <cell r="BK108">
            <v>227</v>
          </cell>
          <cell r="BL108">
            <v>29</v>
          </cell>
          <cell r="BM108">
            <v>7.8275862068965516</v>
          </cell>
          <cell r="BN108">
            <v>83.822500000000005</v>
          </cell>
          <cell r="BO108">
            <v>446</v>
          </cell>
          <cell r="BP108">
            <v>53</v>
          </cell>
          <cell r="BQ108">
            <v>8.415094339622641</v>
          </cell>
          <cell r="BR108">
            <v>187</v>
          </cell>
          <cell r="BS108">
            <v>24</v>
          </cell>
          <cell r="BT108">
            <v>7.791666666666667</v>
          </cell>
          <cell r="BU108">
            <v>82.822500000000005</v>
          </cell>
          <cell r="BV108">
            <v>187</v>
          </cell>
          <cell r="BW108">
            <v>24</v>
          </cell>
          <cell r="BX108">
            <v>7.791666666666667</v>
          </cell>
          <cell r="BY108">
            <v>224</v>
          </cell>
          <cell r="BZ108">
            <v>26</v>
          </cell>
          <cell r="CA108">
            <v>8.615384615384615</v>
          </cell>
          <cell r="CB108">
            <v>1687</v>
          </cell>
          <cell r="CC108">
            <v>205</v>
          </cell>
          <cell r="CD108">
            <v>8.2292682926829261</v>
          </cell>
          <cell r="CE108">
            <v>83</v>
          </cell>
          <cell r="CF108"/>
          <cell r="CG108"/>
          <cell r="CH108"/>
          <cell r="CI108"/>
          <cell r="CJ108"/>
          <cell r="CK108"/>
          <cell r="CL108"/>
          <cell r="CM108"/>
          <cell r="CN108" t="str">
            <v>ABSENT</v>
          </cell>
          <cell r="CO108">
            <v>60</v>
          </cell>
          <cell r="CP108" t="str">
            <v>ABSENT</v>
          </cell>
          <cell r="CQ108">
            <v>50</v>
          </cell>
          <cell r="CR108">
            <v>3</v>
          </cell>
          <cell r="CS108">
            <v>21</v>
          </cell>
          <cell r="CT108">
            <v>13</v>
          </cell>
          <cell r="CU108">
            <v>0</v>
          </cell>
          <cell r="CV108">
            <v>16</v>
          </cell>
          <cell r="CW108">
            <v>0</v>
          </cell>
          <cell r="CX108"/>
          <cell r="CY108"/>
          <cell r="CZ108"/>
          <cell r="DA108">
            <v>0</v>
          </cell>
          <cell r="DB108">
            <v>10</v>
          </cell>
          <cell r="DC108">
            <v>0</v>
          </cell>
          <cell r="DD108">
            <v>0</v>
          </cell>
          <cell r="DE108">
            <v>22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2</v>
          </cell>
          <cell r="DM108">
            <v>0</v>
          </cell>
          <cell r="DN108">
            <v>0</v>
          </cell>
          <cell r="DO108" t="str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2</v>
          </cell>
          <cell r="DV108" t="str">
            <v>JMC Projects (Kalpataru)</v>
          </cell>
          <cell r="DW108"/>
          <cell r="DX108" t="str">
            <v>Consent Fill/Absent for Unplaced Meeting</v>
          </cell>
          <cell r="DY108" t="str">
            <v>Placed</v>
          </cell>
          <cell r="DZ108">
            <v>4.5</v>
          </cell>
          <cell r="EA108" t="str">
            <v>Placement</v>
          </cell>
          <cell r="EB108" t="str">
            <v>Placement</v>
          </cell>
          <cell r="EC108">
            <v>44903</v>
          </cell>
          <cell r="ED108" t="str">
            <v>CAT-3</v>
          </cell>
          <cell r="EE108"/>
          <cell r="EF108"/>
          <cell r="EG108"/>
          <cell r="EH108"/>
          <cell r="EI108"/>
          <cell r="EJ108"/>
          <cell r="EK108"/>
          <cell r="EL108"/>
          <cell r="EM108"/>
          <cell r="EN108">
            <v>5</v>
          </cell>
          <cell r="EO108">
            <v>1</v>
          </cell>
          <cell r="EP108">
            <v>5</v>
          </cell>
          <cell r="EQ108">
            <v>11</v>
          </cell>
          <cell r="ER108">
            <v>73.333333333333329</v>
          </cell>
          <cell r="ES108" t="str">
            <v>Yes</v>
          </cell>
          <cell r="ET108" t="str">
            <v>https://drive.google.com/open?id=1aPzrsl4YOCPrzSn1pcfRJz4i228kM6N7</v>
          </cell>
          <cell r="EU108" t="str">
            <v>IT + Core Companies</v>
          </cell>
          <cell r="EV108" t="str">
            <v>Yes</v>
          </cell>
          <cell r="EW108" t="str">
            <v>T2109171020430730642548</v>
          </cell>
          <cell r="EX108" t="str">
            <v>Washim</v>
          </cell>
          <cell r="EY108" t="str">
            <v>AB</v>
          </cell>
          <cell r="EZ108" t="str">
            <v>Batch 4</v>
          </cell>
          <cell r="FA108" t="str">
            <v>19-CIVILB25-23</v>
          </cell>
          <cell r="FB108" t="str">
            <v>CIVIL-B</v>
          </cell>
          <cell r="FC108">
            <v>25</v>
          </cell>
        </row>
        <row r="109">
          <cell r="C109" t="str">
            <v>19-CIVILB26-23</v>
          </cell>
          <cell r="D109">
            <v>26</v>
          </cell>
          <cell r="E109" t="str">
            <v>SHARMA SHIVANSH SHAILESH BABITA</v>
          </cell>
          <cell r="F109" t="str">
            <v>19-CIVILB26-23</v>
          </cell>
          <cell r="G109" t="str">
            <v>Male</v>
          </cell>
          <cell r="H109">
            <v>37285</v>
          </cell>
          <cell r="I109">
            <v>7021186675</v>
          </cell>
          <cell r="J109"/>
          <cell r="K109" t="str">
            <v>shivanshsharma2901@gmail.com</v>
          </cell>
          <cell r="L109" t="str">
            <v>1032190075@tcetmumbai.in</v>
          </cell>
          <cell r="M109" t="str">
            <v>NEMANI BUILDING , 2ND FLOOR,72 , N.S. PATKAR MARG,MUMBAI,OPERA HOUSE,MUMBAI,400007</v>
          </cell>
          <cell r="N109" t="str">
            <v>Family Business</v>
          </cell>
          <cell r="O109" t="str">
            <v>Below  5 Lacs</v>
          </cell>
          <cell r="P109" t="str">
            <v>Normal</v>
          </cell>
          <cell r="Q109" t="str">
            <v>Open</v>
          </cell>
          <cell r="R109">
            <v>2019</v>
          </cell>
          <cell r="S109" t="str">
            <v>FE</v>
          </cell>
          <cell r="T109" t="str">
            <v xml:space="preserve">JEE(Main)-2019 </v>
          </cell>
          <cell r="U109" t="str">
            <v>JEE-Main</v>
          </cell>
          <cell r="V109">
            <v>360</v>
          </cell>
          <cell r="W109">
            <v>82.777600000000007</v>
          </cell>
          <cell r="X109" t="str">
            <v>AI</v>
          </cell>
          <cell r="Y109">
            <v>381</v>
          </cell>
          <cell r="Z109">
            <v>500</v>
          </cell>
          <cell r="AA109">
            <v>76.2</v>
          </cell>
          <cell r="AB109">
            <v>2017</v>
          </cell>
          <cell r="AC109" t="str">
            <v>CENTRAL BOARD OF SECONDARY EDUCATION</v>
          </cell>
          <cell r="AD109" t="str">
            <v>SEVEN SQUARE ACADEMY</v>
          </cell>
          <cell r="AE109">
            <v>402</v>
          </cell>
          <cell r="AF109">
            <v>650</v>
          </cell>
          <cell r="AG109">
            <v>61.85</v>
          </cell>
          <cell r="AH109">
            <v>2019</v>
          </cell>
          <cell r="AI109" t="str">
            <v>MAHARASHTRA STATE BOARD OF SECONDARY AND HIGHER SECONDARY EDUCATION</v>
          </cell>
          <cell r="AJ109" t="str">
            <v>SARDAR VALLABHBHAI PATEL VIDYALAYA AND JR. COLLEGE</v>
          </cell>
          <cell r="AK109">
            <v>155</v>
          </cell>
          <cell r="AL109">
            <v>23</v>
          </cell>
          <cell r="AM109">
            <v>6.7391304347826084</v>
          </cell>
          <cell r="AN109">
            <v>75</v>
          </cell>
          <cell r="AO109">
            <v>185</v>
          </cell>
          <cell r="AP109">
            <v>25</v>
          </cell>
          <cell r="AQ109">
            <v>7.4</v>
          </cell>
          <cell r="AR109">
            <v>75</v>
          </cell>
          <cell r="AS109">
            <v>340</v>
          </cell>
          <cell r="AT109">
            <v>48</v>
          </cell>
          <cell r="AU109">
            <v>7.083333333333333</v>
          </cell>
          <cell r="AV109">
            <v>207</v>
          </cell>
          <cell r="AW109">
            <v>25</v>
          </cell>
          <cell r="AX109">
            <v>8.2799999999999994</v>
          </cell>
          <cell r="AY109">
            <v>99.54</v>
          </cell>
          <cell r="AZ109">
            <v>259</v>
          </cell>
          <cell r="BA109">
            <v>29</v>
          </cell>
          <cell r="BB109">
            <v>8.931034482758621</v>
          </cell>
          <cell r="BC109">
            <v>89</v>
          </cell>
          <cell r="BD109">
            <v>466</v>
          </cell>
          <cell r="BE109">
            <v>54</v>
          </cell>
          <cell r="BF109">
            <v>8.6296296296296298</v>
          </cell>
          <cell r="BG109">
            <v>217</v>
          </cell>
          <cell r="BH109">
            <v>24</v>
          </cell>
          <cell r="BI109">
            <v>9.0416666666666661</v>
          </cell>
          <cell r="BJ109">
            <v>88.668866442199771</v>
          </cell>
          <cell r="BK109">
            <v>202</v>
          </cell>
          <cell r="BL109">
            <v>29</v>
          </cell>
          <cell r="BM109">
            <v>6.9655172413793105</v>
          </cell>
          <cell r="BN109">
            <v>86.441773288439961</v>
          </cell>
          <cell r="BO109">
            <v>419</v>
          </cell>
          <cell r="BP109">
            <v>53</v>
          </cell>
          <cell r="BQ109">
            <v>7.9056603773584904</v>
          </cell>
          <cell r="BR109">
            <v>175</v>
          </cell>
          <cell r="BS109">
            <v>24</v>
          </cell>
          <cell r="BT109">
            <v>7.291666666666667</v>
          </cell>
          <cell r="BU109">
            <v>85.608439955106633</v>
          </cell>
          <cell r="BV109">
            <v>175</v>
          </cell>
          <cell r="BW109">
            <v>24</v>
          </cell>
          <cell r="BX109">
            <v>7.291666666666667</v>
          </cell>
          <cell r="BY109">
            <v>199</v>
          </cell>
          <cell r="BZ109">
            <v>26</v>
          </cell>
          <cell r="CA109">
            <v>7.6538461538461542</v>
          </cell>
          <cell r="CB109">
            <v>1599</v>
          </cell>
          <cell r="CC109">
            <v>205</v>
          </cell>
          <cell r="CD109">
            <v>7.8</v>
          </cell>
          <cell r="CE109">
            <v>86</v>
          </cell>
          <cell r="CF109"/>
          <cell r="CG109"/>
          <cell r="CH109"/>
          <cell r="CI109"/>
          <cell r="CJ109"/>
          <cell r="CK109"/>
          <cell r="CL109"/>
          <cell r="CM109"/>
          <cell r="CN109">
            <v>17</v>
          </cell>
          <cell r="CO109">
            <v>60</v>
          </cell>
          <cell r="CP109">
            <v>33</v>
          </cell>
          <cell r="CQ109">
            <v>50</v>
          </cell>
          <cell r="CR109">
            <v>8</v>
          </cell>
          <cell r="CS109">
            <v>16</v>
          </cell>
          <cell r="CT109">
            <v>34</v>
          </cell>
          <cell r="CU109">
            <v>1</v>
          </cell>
          <cell r="CV109">
            <v>15</v>
          </cell>
          <cell r="CW109">
            <v>7</v>
          </cell>
          <cell r="CX109">
            <v>44</v>
          </cell>
          <cell r="CY109">
            <v>44</v>
          </cell>
          <cell r="CZ109">
            <v>6.5378900445765238</v>
          </cell>
          <cell r="DA109">
            <v>1</v>
          </cell>
          <cell r="DB109">
            <v>9</v>
          </cell>
          <cell r="DC109">
            <v>10</v>
          </cell>
          <cell r="DD109">
            <v>0</v>
          </cell>
          <cell r="DE109">
            <v>22</v>
          </cell>
          <cell r="DF109">
            <v>0</v>
          </cell>
          <cell r="DG109">
            <v>0</v>
          </cell>
          <cell r="DH109">
            <v>0</v>
          </cell>
          <cell r="DI109">
            <v>0</v>
          </cell>
          <cell r="DJ109">
            <v>0</v>
          </cell>
          <cell r="DK109">
            <v>0</v>
          </cell>
          <cell r="DL109">
            <v>2</v>
          </cell>
          <cell r="DM109">
            <v>0</v>
          </cell>
          <cell r="DN109">
            <v>0</v>
          </cell>
          <cell r="DO109" t="str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3</v>
          </cell>
          <cell r="DU109">
            <v>8</v>
          </cell>
          <cell r="DV109"/>
          <cell r="DW109"/>
          <cell r="DX109"/>
          <cell r="DY109"/>
          <cell r="DZ109"/>
          <cell r="EA109" t="str">
            <v>Higher Studies</v>
          </cell>
          <cell r="EB109" t="str">
            <v>Higher Studies</v>
          </cell>
          <cell r="EC109"/>
          <cell r="ED109" t="str">
            <v>CAT-3</v>
          </cell>
          <cell r="EE109"/>
          <cell r="EF109"/>
          <cell r="EG109"/>
          <cell r="EH109"/>
          <cell r="EI109"/>
          <cell r="EJ109"/>
          <cell r="EK109"/>
          <cell r="EL109"/>
          <cell r="EM109"/>
          <cell r="EN109">
            <v>4</v>
          </cell>
          <cell r="EO109">
            <v>1</v>
          </cell>
          <cell r="EP109">
            <v>5</v>
          </cell>
          <cell r="EQ109">
            <v>10</v>
          </cell>
          <cell r="ER109">
            <v>66.666666666666657</v>
          </cell>
          <cell r="ES109" t="str">
            <v>Yes</v>
          </cell>
          <cell r="ET109" t="str">
            <v>https://drive.google.com/open?id=1pL4dH0th-5gkLitbYfWfFJxIE-tAeG2w</v>
          </cell>
          <cell r="EU109" t="str">
            <v>NA</v>
          </cell>
          <cell r="EV109" t="str">
            <v>Yes</v>
          </cell>
          <cell r="EW109">
            <v>126110844978</v>
          </cell>
          <cell r="EX109" t="str">
            <v>BHAYANDAR</v>
          </cell>
          <cell r="EY109" t="str">
            <v>AB</v>
          </cell>
          <cell r="EZ109" t="str">
            <v>Batch 3</v>
          </cell>
          <cell r="FA109" t="str">
            <v>19-CIVILB26-23</v>
          </cell>
          <cell r="FB109" t="str">
            <v>CIVIL-B</v>
          </cell>
          <cell r="FC109">
            <v>26</v>
          </cell>
        </row>
        <row r="110">
          <cell r="C110" t="str">
            <v>19-CIVILB27-23</v>
          </cell>
          <cell r="D110">
            <v>27</v>
          </cell>
          <cell r="E110" t="str">
            <v>SINGH ANUP RAJESH SABAY</v>
          </cell>
          <cell r="F110" t="str">
            <v>19-CIVILB27-23</v>
          </cell>
          <cell r="G110" t="str">
            <v>Male</v>
          </cell>
          <cell r="H110">
            <v>37210</v>
          </cell>
          <cell r="I110">
            <v>8856924130</v>
          </cell>
          <cell r="J110"/>
          <cell r="K110" t="str">
            <v>anupms94@gmail.com</v>
          </cell>
          <cell r="L110" t="str">
            <v>1032190076@tcetmumbai.in</v>
          </cell>
          <cell r="M110" t="str">
            <v>C/202 Shree Ashavinayak CHS LTD,RJ Nagar Phool Pada Road,VIRAR ,opp to SVC bank,Virar,401305</v>
          </cell>
          <cell r="N110" t="str">
            <v>Service</v>
          </cell>
          <cell r="O110" t="str">
            <v>Below  5 Lacs</v>
          </cell>
          <cell r="P110" t="str">
            <v>Normal</v>
          </cell>
          <cell r="Q110" t="str">
            <v>Open</v>
          </cell>
          <cell r="R110">
            <v>2019</v>
          </cell>
          <cell r="S110" t="str">
            <v>FE</v>
          </cell>
          <cell r="T110" t="str">
            <v>MHT-CET 2019</v>
          </cell>
          <cell r="U110" t="str">
            <v>MHT-CET</v>
          </cell>
          <cell r="V110">
            <v>200</v>
          </cell>
          <cell r="W110">
            <v>17.188575</v>
          </cell>
          <cell r="X110" t="str">
            <v>MI</v>
          </cell>
          <cell r="Y110">
            <v>373</v>
          </cell>
          <cell r="Z110">
            <v>500</v>
          </cell>
          <cell r="AA110">
            <v>74.599999999999994</v>
          </cell>
          <cell r="AB110">
            <v>2016</v>
          </cell>
          <cell r="AC110" t="str">
            <v>MAHARASHTRA STATE BOARD OF SECONDARY AND HIGHER SECONDARY EDUCATION</v>
          </cell>
          <cell r="AD110" t="str">
            <v>ST.PETER'S HIGH SCHOOL</v>
          </cell>
          <cell r="AE110">
            <v>398</v>
          </cell>
          <cell r="AF110">
            <v>650</v>
          </cell>
          <cell r="AG110">
            <v>61.23</v>
          </cell>
          <cell r="AH110">
            <v>2018</v>
          </cell>
          <cell r="AI110" t="str">
            <v>MAHARASHTRA STATE BOARD OF SECONDARY AND HIGHER SECONDARY EDUCATION</v>
          </cell>
          <cell r="AJ110" t="str">
            <v>EXPERTS INTERNATIONAL COLLEGE OF SCIENCE COMMERCE AND ARTS</v>
          </cell>
          <cell r="AK110">
            <v>184</v>
          </cell>
          <cell r="AL110">
            <v>23</v>
          </cell>
          <cell r="AM110">
            <v>8</v>
          </cell>
          <cell r="AN110">
            <v>76</v>
          </cell>
          <cell r="AO110">
            <v>225</v>
          </cell>
          <cell r="AP110">
            <v>25</v>
          </cell>
          <cell r="AQ110">
            <v>9</v>
          </cell>
          <cell r="AR110">
            <v>76</v>
          </cell>
          <cell r="AS110">
            <v>409</v>
          </cell>
          <cell r="AT110">
            <v>48</v>
          </cell>
          <cell r="AU110">
            <v>8.5208333333333339</v>
          </cell>
          <cell r="AV110">
            <v>219</v>
          </cell>
          <cell r="AW110">
            <v>25</v>
          </cell>
          <cell r="AX110">
            <v>8.76</v>
          </cell>
          <cell r="AY110">
            <v>82.49</v>
          </cell>
          <cell r="AZ110">
            <v>264</v>
          </cell>
          <cell r="BA110">
            <v>29</v>
          </cell>
          <cell r="BB110">
            <v>9.1034482758620694</v>
          </cell>
          <cell r="BC110">
            <v>89</v>
          </cell>
          <cell r="BD110">
            <v>483</v>
          </cell>
          <cell r="BE110">
            <v>54</v>
          </cell>
          <cell r="BF110">
            <v>8.9444444444444446</v>
          </cell>
          <cell r="BG110">
            <v>204</v>
          </cell>
          <cell r="BH110">
            <v>24</v>
          </cell>
          <cell r="BI110">
            <v>8.5</v>
          </cell>
          <cell r="BJ110">
            <v>85.81</v>
          </cell>
          <cell r="BK110">
            <v>225.04</v>
          </cell>
          <cell r="BL110">
            <v>29</v>
          </cell>
          <cell r="BM110">
            <v>7.76</v>
          </cell>
          <cell r="BN110">
            <v>82.66</v>
          </cell>
          <cell r="BO110">
            <v>429.03999999999996</v>
          </cell>
          <cell r="BP110">
            <v>53</v>
          </cell>
          <cell r="BQ110">
            <v>8.0950943396226407</v>
          </cell>
          <cell r="BR110">
            <v>183</v>
          </cell>
          <cell r="BS110">
            <v>24</v>
          </cell>
          <cell r="BT110">
            <v>7.625</v>
          </cell>
          <cell r="BU110">
            <v>81.993333333333339</v>
          </cell>
          <cell r="BV110">
            <v>183</v>
          </cell>
          <cell r="BW110">
            <v>24</v>
          </cell>
          <cell r="BX110">
            <v>7.625</v>
          </cell>
          <cell r="BY110">
            <v>248</v>
          </cell>
          <cell r="BZ110">
            <v>26</v>
          </cell>
          <cell r="CA110">
            <v>9.5384615384615383</v>
          </cell>
          <cell r="CB110">
            <v>1752.04</v>
          </cell>
          <cell r="CC110">
            <v>205</v>
          </cell>
          <cell r="CD110">
            <v>8.5465365853658533</v>
          </cell>
          <cell r="CE110">
            <v>82</v>
          </cell>
          <cell r="CF110"/>
          <cell r="CG110"/>
          <cell r="CH110"/>
          <cell r="CI110"/>
          <cell r="CJ110"/>
          <cell r="CK110"/>
          <cell r="CL110"/>
          <cell r="CM110"/>
          <cell r="CN110">
            <v>55</v>
          </cell>
          <cell r="CO110">
            <v>60</v>
          </cell>
          <cell r="CP110">
            <v>38</v>
          </cell>
          <cell r="CQ110">
            <v>50</v>
          </cell>
          <cell r="CR110">
            <v>23</v>
          </cell>
          <cell r="CS110">
            <v>1</v>
          </cell>
          <cell r="CT110">
            <v>96</v>
          </cell>
          <cell r="CU110">
            <v>15</v>
          </cell>
          <cell r="CV110">
            <v>1</v>
          </cell>
          <cell r="CW110">
            <v>94</v>
          </cell>
          <cell r="CX110">
            <v>643</v>
          </cell>
          <cell r="CY110">
            <v>64.3</v>
          </cell>
          <cell r="CZ110">
            <v>95.542347696879645</v>
          </cell>
          <cell r="DA110">
            <v>10</v>
          </cell>
          <cell r="DB110">
            <v>0</v>
          </cell>
          <cell r="DC110">
            <v>100</v>
          </cell>
          <cell r="DD110">
            <v>20</v>
          </cell>
          <cell r="DE110">
            <v>2</v>
          </cell>
          <cell r="DF110">
            <v>91</v>
          </cell>
          <cell r="DG110">
            <v>10</v>
          </cell>
          <cell r="DH110">
            <v>100</v>
          </cell>
          <cell r="DI110">
            <v>820</v>
          </cell>
          <cell r="DJ110">
            <v>41</v>
          </cell>
          <cell r="DK110">
            <v>2</v>
          </cell>
          <cell r="DL110">
            <v>0</v>
          </cell>
          <cell r="DM110">
            <v>100</v>
          </cell>
          <cell r="DN110">
            <v>80</v>
          </cell>
          <cell r="DO110" t="str">
            <v>100</v>
          </cell>
          <cell r="DP110">
            <v>70</v>
          </cell>
          <cell r="DQ110" t="str">
            <v>100</v>
          </cell>
          <cell r="DR110">
            <v>75</v>
          </cell>
          <cell r="DS110">
            <v>100</v>
          </cell>
          <cell r="DT110">
            <v>73</v>
          </cell>
          <cell r="DU110">
            <v>98</v>
          </cell>
          <cell r="DV110" t="str">
            <v>TCS-Ninja</v>
          </cell>
          <cell r="DW110"/>
          <cell r="DX110"/>
          <cell r="DY110" t="str">
            <v>Placed</v>
          </cell>
          <cell r="DZ110">
            <v>3.36</v>
          </cell>
          <cell r="EA110" t="str">
            <v>Placement</v>
          </cell>
          <cell r="EB110" t="str">
            <v>Placement</v>
          </cell>
          <cell r="EC110"/>
          <cell r="ED110" t="str">
            <v>CAT-1</v>
          </cell>
          <cell r="EE110"/>
          <cell r="EF110"/>
          <cell r="EG110"/>
          <cell r="EH110"/>
          <cell r="EI110"/>
          <cell r="EJ110"/>
          <cell r="EK110"/>
          <cell r="EL110"/>
          <cell r="EM110"/>
          <cell r="EN110">
            <v>5</v>
          </cell>
          <cell r="EO110">
            <v>5</v>
          </cell>
          <cell r="EP110">
            <v>5</v>
          </cell>
          <cell r="EQ110">
            <v>15</v>
          </cell>
          <cell r="ER110">
            <v>100</v>
          </cell>
          <cell r="ES110" t="str">
            <v>Yes</v>
          </cell>
          <cell r="ET110" t="str">
            <v>https://drive.google.com/open?id=1jTI-Uqnc6sbYFWE9S1_YkrvYkysxGBEc</v>
          </cell>
          <cell r="EU110" t="str">
            <v>IT + Core Companies</v>
          </cell>
          <cell r="EV110" t="str">
            <v>Yes</v>
          </cell>
          <cell r="EW110" t="str">
            <v xml:space="preserve"> Transaction Reference: pay_HyaunZMU46putH</v>
          </cell>
          <cell r="EX110" t="str">
            <v>Jaunpur</v>
          </cell>
          <cell r="EY110" t="str">
            <v>AB</v>
          </cell>
          <cell r="EZ110" t="str">
            <v>Golden Batch 1</v>
          </cell>
          <cell r="FA110" t="str">
            <v>19-CIVILB27-23</v>
          </cell>
          <cell r="FB110" t="str">
            <v>CIVIL-B</v>
          </cell>
          <cell r="FC110">
            <v>27</v>
          </cell>
        </row>
        <row r="111">
          <cell r="C111" t="str">
            <v>19-CIVILB28-23</v>
          </cell>
          <cell r="D111">
            <v>28</v>
          </cell>
          <cell r="E111" t="str">
            <v>SINGH MANISH RAMUJAGIR SADHANA</v>
          </cell>
          <cell r="F111" t="str">
            <v>19-CIVILB28-23</v>
          </cell>
          <cell r="G111" t="str">
            <v>Male</v>
          </cell>
          <cell r="H111">
            <v>37034</v>
          </cell>
          <cell r="I111">
            <v>9892811506</v>
          </cell>
          <cell r="J111"/>
          <cell r="K111" t="str">
            <v>manishsingh9821641730@gmail.com</v>
          </cell>
          <cell r="L111" t="str">
            <v>1032190077@tcetmumbai.in</v>
          </cell>
          <cell r="M111" t="str">
            <v>Azad chawl,Vadar pada road no.1, Hanuman nagar,Kandivali east,Near vishwakarma mandir,Mumbai,400101</v>
          </cell>
          <cell r="N111" t="str">
            <v>Self-employed</v>
          </cell>
          <cell r="O111" t="str">
            <v>Below  5 Lacs</v>
          </cell>
          <cell r="P111" t="str">
            <v>Normal</v>
          </cell>
          <cell r="Q111" t="str">
            <v>Open</v>
          </cell>
          <cell r="R111">
            <v>2019</v>
          </cell>
          <cell r="S111" t="str">
            <v>FE</v>
          </cell>
          <cell r="T111" t="str">
            <v>MHT-CET 2019</v>
          </cell>
          <cell r="U111" t="str">
            <v>MHT-CET</v>
          </cell>
          <cell r="V111">
            <v>200</v>
          </cell>
          <cell r="W111">
            <v>60.139915799999997</v>
          </cell>
          <cell r="X111" t="str">
            <v>MI</v>
          </cell>
          <cell r="Y111">
            <v>336</v>
          </cell>
          <cell r="Z111">
            <v>500</v>
          </cell>
          <cell r="AA111">
            <v>67.2</v>
          </cell>
          <cell r="AB111">
            <v>2016</v>
          </cell>
          <cell r="AC111" t="str">
            <v>MAHARASHTRA STATE BOARD OF SECONDARY AND HIGHER SECONDARY EDUCATION</v>
          </cell>
          <cell r="AD111" t="str">
            <v>PAL RAJENDRA ENGLISH HIGH SCHOOL</v>
          </cell>
          <cell r="AE111">
            <v>371</v>
          </cell>
          <cell r="AF111">
            <v>650</v>
          </cell>
          <cell r="AG111">
            <v>57.08</v>
          </cell>
          <cell r="AH111">
            <v>2018</v>
          </cell>
          <cell r="AI111" t="str">
            <v>MAHARASHTRA STATE BOARD OF SECONDARY AND HIGHER SECONDARY EDUCATION</v>
          </cell>
          <cell r="AJ111" t="str">
            <v>THAKUR COLLEGE OF SCIENCE AND COMMERCE</v>
          </cell>
          <cell r="AK111">
            <v>215</v>
          </cell>
          <cell r="AL111">
            <v>23</v>
          </cell>
          <cell r="AM111">
            <v>9.3478260869565215</v>
          </cell>
          <cell r="AN111">
            <v>94.435465768799091</v>
          </cell>
          <cell r="AO111">
            <v>246</v>
          </cell>
          <cell r="AP111">
            <v>25</v>
          </cell>
          <cell r="AQ111">
            <v>9.84</v>
          </cell>
          <cell r="AR111">
            <v>76</v>
          </cell>
          <cell r="AS111">
            <v>461</v>
          </cell>
          <cell r="AT111">
            <v>48</v>
          </cell>
          <cell r="AU111">
            <v>9.6041666666666661</v>
          </cell>
          <cell r="AV111">
            <v>208</v>
          </cell>
          <cell r="AW111">
            <v>25</v>
          </cell>
          <cell r="AX111">
            <v>8.32</v>
          </cell>
          <cell r="AY111">
            <v>91.24</v>
          </cell>
          <cell r="AZ111">
            <v>231</v>
          </cell>
          <cell r="BA111">
            <v>29</v>
          </cell>
          <cell r="BB111">
            <v>7.9655172413793105</v>
          </cell>
          <cell r="BC111">
            <v>90</v>
          </cell>
          <cell r="BD111">
            <v>439</v>
          </cell>
          <cell r="BE111">
            <v>54</v>
          </cell>
          <cell r="BF111">
            <v>8.1296296296296298</v>
          </cell>
          <cell r="BG111">
            <v>195</v>
          </cell>
          <cell r="BH111">
            <v>24</v>
          </cell>
          <cell r="BI111">
            <v>8.125</v>
          </cell>
          <cell r="BJ111">
            <v>80.510000000000005</v>
          </cell>
          <cell r="BK111">
            <v>221</v>
          </cell>
          <cell r="BL111">
            <v>29</v>
          </cell>
          <cell r="BM111">
            <v>7.6206896551724137</v>
          </cell>
          <cell r="BN111">
            <v>87.037093153759812</v>
          </cell>
          <cell r="BO111">
            <v>416</v>
          </cell>
          <cell r="BP111">
            <v>53</v>
          </cell>
          <cell r="BQ111">
            <v>7.8490566037735849</v>
          </cell>
          <cell r="BR111">
            <v>179</v>
          </cell>
          <cell r="BS111">
            <v>24</v>
          </cell>
          <cell r="BT111">
            <v>7.458333333333333</v>
          </cell>
          <cell r="BU111">
            <v>86.537093153759812</v>
          </cell>
          <cell r="BV111">
            <v>179</v>
          </cell>
          <cell r="BW111">
            <v>24</v>
          </cell>
          <cell r="BX111">
            <v>7.458333333333333</v>
          </cell>
          <cell r="BY111">
            <v>216</v>
          </cell>
          <cell r="BZ111">
            <v>26</v>
          </cell>
          <cell r="CA111">
            <v>8.3076923076923084</v>
          </cell>
          <cell r="CB111">
            <v>1711</v>
          </cell>
          <cell r="CC111">
            <v>205</v>
          </cell>
          <cell r="CD111">
            <v>8.3463414634146336</v>
          </cell>
          <cell r="CE111">
            <v>87</v>
          </cell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>
            <v>0</v>
          </cell>
          <cell r="DK111">
            <v>0</v>
          </cell>
          <cell r="DL111">
            <v>2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/>
          <cell r="DW111"/>
          <cell r="DX111"/>
          <cell r="DY111"/>
          <cell r="DZ111"/>
          <cell r="EA111" t="str">
            <v>Higher Studies</v>
          </cell>
          <cell r="EB111" t="str">
            <v>Higher Studies</v>
          </cell>
          <cell r="EC111"/>
          <cell r="ED111" t="str">
            <v>CAT-3</v>
          </cell>
          <cell r="EE111"/>
          <cell r="EF111"/>
          <cell r="EG111"/>
          <cell r="EH111"/>
          <cell r="EI111"/>
          <cell r="EJ111"/>
          <cell r="EK111"/>
          <cell r="EL111"/>
          <cell r="EM111"/>
          <cell r="EN111">
            <v>5</v>
          </cell>
          <cell r="EO111">
            <v>0</v>
          </cell>
          <cell r="EP111">
            <v>5</v>
          </cell>
          <cell r="EQ111">
            <v>10</v>
          </cell>
          <cell r="ER111">
            <v>66.666666666666657</v>
          </cell>
          <cell r="ES111" t="str">
            <v>Yes</v>
          </cell>
          <cell r="ET111" t="str">
            <v>https://drive.google.com/open?id=1o3_BXlIgfhq46MLLFWBM7df0LvuQnwVb</v>
          </cell>
          <cell r="EU111" t="str">
            <v>NA</v>
          </cell>
          <cell r="EV111" t="str">
            <v>No</v>
          </cell>
          <cell r="EW111"/>
          <cell r="EX111" t="str">
            <v>Mumbai</v>
          </cell>
          <cell r="EY111" t="str">
            <v>AB</v>
          </cell>
          <cell r="EZ111"/>
          <cell r="FA111" t="str">
            <v>19-CIVILB28-23</v>
          </cell>
          <cell r="FB111" t="str">
            <v>CIVIL-B</v>
          </cell>
          <cell r="FC111">
            <v>28</v>
          </cell>
        </row>
        <row r="112">
          <cell r="C112" t="str">
            <v>19-CIVILB29-23</v>
          </cell>
          <cell r="D112">
            <v>29</v>
          </cell>
          <cell r="E112" t="str">
            <v>SINGH SAURAV JAYPRAKASH KANAKLATA</v>
          </cell>
          <cell r="F112" t="str">
            <v>19-CIVILB29-23</v>
          </cell>
          <cell r="G112" t="str">
            <v>Male</v>
          </cell>
          <cell r="H112">
            <v>37033</v>
          </cell>
          <cell r="I112">
            <v>8408965158</v>
          </cell>
          <cell r="J112"/>
          <cell r="K112" t="str">
            <v>saurav22051@gmail.com</v>
          </cell>
          <cell r="L112" t="str">
            <v>1032190078@tcetmumbai.in</v>
          </cell>
          <cell r="M112" t="str">
            <v>C/201 SAI SADAN ,BLD NO 2 TULINJ ROAD ,NALLASOPARA EAST ,DPH SCHOOL,VASAI VIRAR,401209</v>
          </cell>
          <cell r="N112" t="str">
            <v>Service</v>
          </cell>
          <cell r="O112" t="str">
            <v>Below  5 Lacs</v>
          </cell>
          <cell r="P112" t="str">
            <v>Normal</v>
          </cell>
          <cell r="Q112" t="str">
            <v>Open</v>
          </cell>
          <cell r="R112">
            <v>2019</v>
          </cell>
          <cell r="S112" t="str">
            <v>FE</v>
          </cell>
          <cell r="T112" t="str">
            <v>MHT-CET 2019</v>
          </cell>
          <cell r="U112" t="str">
            <v>MHT-CET</v>
          </cell>
          <cell r="V112">
            <v>200</v>
          </cell>
          <cell r="W112">
            <v>13.9658756</v>
          </cell>
          <cell r="X112" t="str">
            <v>MI</v>
          </cell>
          <cell r="Y112">
            <v>304</v>
          </cell>
          <cell r="Z112">
            <v>500</v>
          </cell>
          <cell r="AA112">
            <v>60.8</v>
          </cell>
          <cell r="AB112">
            <v>2017</v>
          </cell>
          <cell r="AC112" t="str">
            <v>MAHARASHTRA STATE BOARD OF SECONDARY AND HIGHER SECONDARY EDUCATION</v>
          </cell>
          <cell r="AD112" t="str">
            <v>DIVINE PROVIDENCE HIGH SCHOOL</v>
          </cell>
          <cell r="AE112">
            <v>404</v>
          </cell>
          <cell r="AF112">
            <v>650</v>
          </cell>
          <cell r="AG112">
            <v>62.15</v>
          </cell>
          <cell r="AH112">
            <v>2019</v>
          </cell>
          <cell r="AI112" t="str">
            <v>MAHARASHTRA STATE BOARD OF SECONDARY AND HIGHER SECONDARY EDUCATION</v>
          </cell>
          <cell r="AJ112" t="str">
            <v>ST.STANISLAUS JR.COLLAGE OF SCI AND COMM</v>
          </cell>
          <cell r="AK112">
            <v>169.97</v>
          </cell>
          <cell r="AL112">
            <v>23</v>
          </cell>
          <cell r="AM112">
            <v>7.39</v>
          </cell>
          <cell r="AN112">
            <v>78</v>
          </cell>
          <cell r="AO112">
            <v>194</v>
          </cell>
          <cell r="AP112">
            <v>25</v>
          </cell>
          <cell r="AQ112">
            <v>7.76</v>
          </cell>
          <cell r="AR112">
            <v>75</v>
          </cell>
          <cell r="AS112">
            <v>363.97</v>
          </cell>
          <cell r="AT112">
            <v>48</v>
          </cell>
          <cell r="AU112">
            <v>7.5827083333333336</v>
          </cell>
          <cell r="AV112">
            <v>201</v>
          </cell>
          <cell r="AW112">
            <v>25</v>
          </cell>
          <cell r="AX112">
            <v>8.0399999999999991</v>
          </cell>
          <cell r="AY112">
            <v>97.24</v>
          </cell>
          <cell r="AZ112">
            <v>229</v>
          </cell>
          <cell r="BA112">
            <v>29</v>
          </cell>
          <cell r="BB112">
            <v>7.8965517241379306</v>
          </cell>
          <cell r="BC112">
            <v>91</v>
          </cell>
          <cell r="BD112">
            <v>430</v>
          </cell>
          <cell r="BE112">
            <v>54</v>
          </cell>
          <cell r="BF112">
            <v>7.9629629629629628</v>
          </cell>
          <cell r="BG112">
            <v>193</v>
          </cell>
          <cell r="BH112">
            <v>24</v>
          </cell>
          <cell r="BI112">
            <v>8.0416666666666661</v>
          </cell>
          <cell r="BJ112">
            <v>89.056933221099882</v>
          </cell>
          <cell r="BK112">
            <v>245</v>
          </cell>
          <cell r="BL112">
            <v>29</v>
          </cell>
          <cell r="BM112">
            <v>8.4482758620689662</v>
          </cell>
          <cell r="BN112">
            <v>86.459386644219975</v>
          </cell>
          <cell r="BO112">
            <v>438</v>
          </cell>
          <cell r="BP112">
            <v>53</v>
          </cell>
          <cell r="BQ112">
            <v>8.2641509433962259</v>
          </cell>
          <cell r="BR112">
            <v>177</v>
          </cell>
          <cell r="BS112">
            <v>24</v>
          </cell>
          <cell r="BT112">
            <v>7.375</v>
          </cell>
          <cell r="BU112">
            <v>86.126053310886633</v>
          </cell>
          <cell r="BV112">
            <v>177</v>
          </cell>
          <cell r="BW112">
            <v>24</v>
          </cell>
          <cell r="BX112">
            <v>7.375</v>
          </cell>
          <cell r="BY112">
            <v>193</v>
          </cell>
          <cell r="BZ112">
            <v>26</v>
          </cell>
          <cell r="CA112">
            <v>7.4230769230769234</v>
          </cell>
          <cell r="CB112">
            <v>1601.97</v>
          </cell>
          <cell r="CC112">
            <v>205</v>
          </cell>
          <cell r="CD112">
            <v>7.8144878048780493</v>
          </cell>
          <cell r="CE112">
            <v>87</v>
          </cell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>
            <v>0</v>
          </cell>
          <cell r="DK112">
            <v>0</v>
          </cell>
          <cell r="DL112">
            <v>2</v>
          </cell>
          <cell r="DM112">
            <v>0</v>
          </cell>
          <cell r="DN112">
            <v>0</v>
          </cell>
          <cell r="DO112">
            <v>0</v>
          </cell>
          <cell r="DP112">
            <v>0</v>
          </cell>
          <cell r="DQ112">
            <v>0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/>
          <cell r="DW112"/>
          <cell r="DX112"/>
          <cell r="DY112"/>
          <cell r="DZ112"/>
          <cell r="EA112" t="str">
            <v>Not Given</v>
          </cell>
          <cell r="EB112" t="str">
            <v>Not Given</v>
          </cell>
          <cell r="EC112"/>
          <cell r="ED112" t="str">
            <v>CAT-3</v>
          </cell>
          <cell r="EE112"/>
          <cell r="EF112"/>
          <cell r="EG112"/>
          <cell r="EH112"/>
          <cell r="EI112"/>
          <cell r="EJ112"/>
          <cell r="EK112"/>
          <cell r="EL112"/>
          <cell r="EM112"/>
          <cell r="EN112">
            <v>4</v>
          </cell>
          <cell r="EO112">
            <v>0</v>
          </cell>
          <cell r="EP112">
            <v>5</v>
          </cell>
          <cell r="EQ112">
            <v>9</v>
          </cell>
          <cell r="ER112">
            <v>60</v>
          </cell>
          <cell r="ES112" t="str">
            <v>No</v>
          </cell>
          <cell r="ET112"/>
          <cell r="EU112"/>
          <cell r="EV112"/>
          <cell r="EW112"/>
          <cell r="EX112" t="str">
            <v>JAKHNI</v>
          </cell>
          <cell r="EY112" t="str">
            <v>AB</v>
          </cell>
          <cell r="EZ112"/>
          <cell r="FA112" t="str">
            <v>19-CIVILB29-23</v>
          </cell>
          <cell r="FB112" t="str">
            <v>CIVIL-B</v>
          </cell>
          <cell r="FC112">
            <v>29</v>
          </cell>
        </row>
        <row r="113">
          <cell r="C113" t="str">
            <v>19-CIVILB30-23</v>
          </cell>
          <cell r="D113">
            <v>30</v>
          </cell>
          <cell r="E113" t="str">
            <v>SINGH SUMEET SATYAJEET SUNITA</v>
          </cell>
          <cell r="F113" t="str">
            <v>19-CIVILB30-23</v>
          </cell>
          <cell r="G113" t="str">
            <v>Male</v>
          </cell>
          <cell r="H113">
            <v>37252</v>
          </cell>
          <cell r="I113">
            <v>8169436488</v>
          </cell>
          <cell r="J113"/>
          <cell r="K113" t="str">
            <v>singhsumeet176@gmail.com</v>
          </cell>
          <cell r="L113" t="str">
            <v>1032190079@tcetmumbai.in</v>
          </cell>
          <cell r="M113" t="str">
            <v>REGINA PACIS COMPOUND 1ST FLOOR,R.N.6A,,LOVE LANE OPP. BYCULLA POLICE STATION(E),BYCULLA (MUMBAI),Maharashtra,MUMBAI,400027</v>
          </cell>
          <cell r="N113" t="str">
            <v>Service</v>
          </cell>
          <cell r="O113" t="str">
            <v>5 Lacs to  10Lacs</v>
          </cell>
          <cell r="P113" t="str">
            <v>Normal</v>
          </cell>
          <cell r="Q113" t="str">
            <v>Open</v>
          </cell>
          <cell r="R113">
            <v>2019</v>
          </cell>
          <cell r="S113" t="str">
            <v>FE</v>
          </cell>
          <cell r="T113" t="str">
            <v>MHT-CET 2019</v>
          </cell>
          <cell r="U113" t="str">
            <v>MHT-CET</v>
          </cell>
          <cell r="V113">
            <v>200</v>
          </cell>
          <cell r="W113">
            <v>26.8671741</v>
          </cell>
          <cell r="X113" t="str">
            <v>MI</v>
          </cell>
          <cell r="Y113">
            <v>419</v>
          </cell>
          <cell r="Z113">
            <v>500</v>
          </cell>
          <cell r="AA113">
            <v>83.8</v>
          </cell>
          <cell r="AB113">
            <v>2017</v>
          </cell>
          <cell r="AC113" t="str">
            <v>MAHARASHTRA STATE BOARD OF SECONDARY AND HIGHER SECONDARY EDUCATION</v>
          </cell>
          <cell r="AD113" t="str">
            <v>ANTONIO DE SOUZA HIGH SCHOOL</v>
          </cell>
          <cell r="AE113">
            <v>426</v>
          </cell>
          <cell r="AF113">
            <v>650</v>
          </cell>
          <cell r="AG113">
            <v>65.540000000000006</v>
          </cell>
          <cell r="AH113">
            <v>2019</v>
          </cell>
          <cell r="AI113" t="str">
            <v>MAHARASHTRA STATE BOARD OF SECONDARY AND HIGHER SECONDARY EDUCATION</v>
          </cell>
          <cell r="AJ113" t="str">
            <v>GURU NANAK KHALSA COLLEGE OF ARTS SCIENCE AND COMMERCE</v>
          </cell>
          <cell r="AK113">
            <v>198</v>
          </cell>
          <cell r="AL113">
            <v>23</v>
          </cell>
          <cell r="AM113">
            <v>8.6086956521739122</v>
          </cell>
          <cell r="AN113">
            <v>75</v>
          </cell>
          <cell r="AO113">
            <v>235</v>
          </cell>
          <cell r="AP113">
            <v>25</v>
          </cell>
          <cell r="AQ113">
            <v>9.4</v>
          </cell>
          <cell r="AR113">
            <v>78</v>
          </cell>
          <cell r="AS113">
            <v>433</v>
          </cell>
          <cell r="AT113">
            <v>48</v>
          </cell>
          <cell r="AU113">
            <v>9.0208333333333339</v>
          </cell>
          <cell r="AV113">
            <v>229</v>
          </cell>
          <cell r="AW113">
            <v>25</v>
          </cell>
          <cell r="AX113">
            <v>9.16</v>
          </cell>
          <cell r="AY113">
            <v>76.040000000000006</v>
          </cell>
          <cell r="AZ113">
            <v>266</v>
          </cell>
          <cell r="BA113">
            <v>29</v>
          </cell>
          <cell r="BB113">
            <v>9.1724137931034484</v>
          </cell>
          <cell r="BC113">
            <v>92</v>
          </cell>
          <cell r="BD113">
            <v>495</v>
          </cell>
          <cell r="BE113">
            <v>54</v>
          </cell>
          <cell r="BF113">
            <v>9.1666666666666661</v>
          </cell>
          <cell r="BG113">
            <v>190</v>
          </cell>
          <cell r="BH113">
            <v>24</v>
          </cell>
          <cell r="BI113">
            <v>7.916666666666667</v>
          </cell>
          <cell r="BJ113">
            <v>84.409932659932664</v>
          </cell>
          <cell r="BK113">
            <v>232</v>
          </cell>
          <cell r="BL113">
            <v>29</v>
          </cell>
          <cell r="BM113">
            <v>8</v>
          </cell>
          <cell r="BN113">
            <v>81.289986531986543</v>
          </cell>
          <cell r="BO113">
            <v>422</v>
          </cell>
          <cell r="BP113">
            <v>53</v>
          </cell>
          <cell r="BQ113">
            <v>7.9622641509433958</v>
          </cell>
          <cell r="BR113">
            <v>213</v>
          </cell>
          <cell r="BS113">
            <v>24</v>
          </cell>
          <cell r="BT113">
            <v>8.875</v>
          </cell>
          <cell r="BU113">
            <v>81.123319865319871</v>
          </cell>
          <cell r="BV113">
            <v>213</v>
          </cell>
          <cell r="BW113">
            <v>24</v>
          </cell>
          <cell r="BX113">
            <v>8.875</v>
          </cell>
          <cell r="BY113">
            <v>233</v>
          </cell>
          <cell r="BZ113">
            <v>26</v>
          </cell>
          <cell r="CA113">
            <v>8.9615384615384617</v>
          </cell>
          <cell r="CB113">
            <v>1796</v>
          </cell>
          <cell r="CC113">
            <v>205</v>
          </cell>
          <cell r="CD113">
            <v>8.7609756097560982</v>
          </cell>
          <cell r="CE113">
            <v>82</v>
          </cell>
          <cell r="CF113"/>
          <cell r="CG113"/>
          <cell r="CH113"/>
          <cell r="CI113"/>
          <cell r="CJ113"/>
          <cell r="CK113"/>
          <cell r="CL113"/>
          <cell r="CM113"/>
          <cell r="CN113">
            <v>8</v>
          </cell>
          <cell r="CO113">
            <v>60</v>
          </cell>
          <cell r="CP113" t="str">
            <v>ABSENT</v>
          </cell>
          <cell r="CQ113">
            <v>50</v>
          </cell>
          <cell r="CR113">
            <v>19</v>
          </cell>
          <cell r="CS113">
            <v>5</v>
          </cell>
          <cell r="CT113">
            <v>80</v>
          </cell>
          <cell r="CU113">
            <v>6</v>
          </cell>
          <cell r="CV113">
            <v>10</v>
          </cell>
          <cell r="CW113">
            <v>38</v>
          </cell>
          <cell r="CX113">
            <v>57</v>
          </cell>
          <cell r="CY113">
            <v>19</v>
          </cell>
          <cell r="CZ113">
            <v>8.4695393759286777</v>
          </cell>
          <cell r="DA113">
            <v>3</v>
          </cell>
          <cell r="DB113">
            <v>7</v>
          </cell>
          <cell r="DC113">
            <v>30</v>
          </cell>
          <cell r="DD113">
            <v>4</v>
          </cell>
          <cell r="DE113">
            <v>18</v>
          </cell>
          <cell r="DF113">
            <v>19</v>
          </cell>
          <cell r="DG113">
            <v>0</v>
          </cell>
          <cell r="DH113">
            <v>0</v>
          </cell>
          <cell r="DI113">
            <v>0</v>
          </cell>
          <cell r="DJ113">
            <v>0</v>
          </cell>
          <cell r="DK113">
            <v>0</v>
          </cell>
          <cell r="DL113">
            <v>2</v>
          </cell>
          <cell r="DM113">
            <v>0</v>
          </cell>
          <cell r="DN113">
            <v>70</v>
          </cell>
          <cell r="DO113" t="str">
            <v>100</v>
          </cell>
          <cell r="DP113">
            <v>80</v>
          </cell>
          <cell r="DQ113" t="str">
            <v>100</v>
          </cell>
          <cell r="DR113">
            <v>75</v>
          </cell>
          <cell r="DS113">
            <v>100</v>
          </cell>
          <cell r="DT113">
            <v>27</v>
          </cell>
          <cell r="DU113">
            <v>39</v>
          </cell>
          <cell r="DV113" t="str">
            <v>ANJ Group</v>
          </cell>
          <cell r="DW113"/>
          <cell r="DX113"/>
          <cell r="DY113" t="str">
            <v>Placed</v>
          </cell>
          <cell r="DZ113"/>
          <cell r="EA113" t="str">
            <v>Placement</v>
          </cell>
          <cell r="EB113" t="str">
            <v>Placement</v>
          </cell>
          <cell r="EC113"/>
          <cell r="ED113" t="str">
            <v>CAT-3</v>
          </cell>
          <cell r="EE113"/>
          <cell r="EF113"/>
          <cell r="EG113"/>
          <cell r="EH113"/>
          <cell r="EI113"/>
          <cell r="EJ113"/>
          <cell r="EK113"/>
          <cell r="EL113"/>
          <cell r="EM113"/>
          <cell r="EN113">
            <v>5</v>
          </cell>
          <cell r="EO113">
            <v>1</v>
          </cell>
          <cell r="EP113">
            <v>5</v>
          </cell>
          <cell r="EQ113">
            <v>11</v>
          </cell>
          <cell r="ER113">
            <v>73.333333333333329</v>
          </cell>
          <cell r="ES113" t="str">
            <v>Yes</v>
          </cell>
          <cell r="ET113" t="str">
            <v>https://drive.google.com/open?id=1z5_SU0H3Vf5aZ2TxZaEW3bKmHqUcWTdC</v>
          </cell>
          <cell r="EU113" t="str">
            <v>Core Companies</v>
          </cell>
          <cell r="EV113" t="str">
            <v>Yes</v>
          </cell>
          <cell r="EW113">
            <v>408455</v>
          </cell>
          <cell r="EX113" t="str">
            <v>BYCULLA</v>
          </cell>
          <cell r="EY113" t="str">
            <v>AB</v>
          </cell>
          <cell r="EZ113" t="str">
            <v>Batch 4</v>
          </cell>
          <cell r="FA113" t="str">
            <v>19-CIVILB30-23</v>
          </cell>
          <cell r="FB113" t="str">
            <v>CIVIL-B</v>
          </cell>
          <cell r="FC113">
            <v>30</v>
          </cell>
        </row>
        <row r="114">
          <cell r="C114" t="str">
            <v>19-CIVILB31-23</v>
          </cell>
          <cell r="D114">
            <v>31</v>
          </cell>
          <cell r="E114" t="str">
            <v>SINGH VANSH GOPAL RAM NARAYAN SUSHMA</v>
          </cell>
          <cell r="F114" t="str">
            <v>19-CIVILB31-23</v>
          </cell>
          <cell r="G114" t="str">
            <v>Male</v>
          </cell>
          <cell r="H114">
            <v>36727</v>
          </cell>
          <cell r="I114">
            <v>7052424024</v>
          </cell>
          <cell r="J114"/>
          <cell r="K114" t="str">
            <v>vanshsingh469@gmail.com</v>
          </cell>
          <cell r="L114" t="str">
            <v>1032190080@tcetmumbai.in</v>
          </cell>
          <cell r="M114" t="str">
            <v>B/107 WILMAR CO OP SOC,DATTANI PARK,KANDIVALI EAST,MUMBAI,400101</v>
          </cell>
          <cell r="N114" t="str">
            <v>Service</v>
          </cell>
          <cell r="O114" t="str">
            <v>Below  5 Lacs</v>
          </cell>
          <cell r="P114" t="str">
            <v>Normal</v>
          </cell>
          <cell r="Q114" t="str">
            <v>Open</v>
          </cell>
          <cell r="R114">
            <v>2019</v>
          </cell>
          <cell r="S114" t="str">
            <v>FE</v>
          </cell>
          <cell r="T114" t="str">
            <v xml:space="preserve">JEE(Main)-2019 </v>
          </cell>
          <cell r="U114" t="str">
            <v>JEE-Main</v>
          </cell>
          <cell r="V114">
            <v>360</v>
          </cell>
          <cell r="W114">
            <v>32.907575799999996</v>
          </cell>
          <cell r="X114" t="str">
            <v>IL</v>
          </cell>
          <cell r="Y114">
            <v>511</v>
          </cell>
          <cell r="Z114">
            <v>600</v>
          </cell>
          <cell r="AA114">
            <v>85.17</v>
          </cell>
          <cell r="AB114">
            <v>2015</v>
          </cell>
          <cell r="AC114" t="str">
            <v>MAHARASHTRA STATE BOARD OF SECONDARY AND HIGHER SECONDARY EDUCATION</v>
          </cell>
          <cell r="AD114" t="str">
            <v>JANTA INTER COLLEGE</v>
          </cell>
          <cell r="AE114">
            <v>364</v>
          </cell>
          <cell r="AF114">
            <v>500</v>
          </cell>
          <cell r="AG114">
            <v>72.8</v>
          </cell>
          <cell r="AH114">
            <v>2017</v>
          </cell>
          <cell r="AI114" t="str">
            <v>Board of High School and Intermediate Education, UP</v>
          </cell>
          <cell r="AJ114" t="str">
            <v>JANTA INTER COLLEGE</v>
          </cell>
          <cell r="AK114">
            <v>177.33</v>
          </cell>
          <cell r="AL114">
            <v>23</v>
          </cell>
          <cell r="AM114">
            <v>7.7100000000000009</v>
          </cell>
          <cell r="AN114">
            <v>94.217732884399553</v>
          </cell>
          <cell r="AO114">
            <v>210</v>
          </cell>
          <cell r="AP114">
            <v>25</v>
          </cell>
          <cell r="AQ114">
            <v>8.4</v>
          </cell>
          <cell r="AR114">
            <v>75</v>
          </cell>
          <cell r="AS114">
            <v>387.33000000000004</v>
          </cell>
          <cell r="AT114">
            <v>48</v>
          </cell>
          <cell r="AU114">
            <v>8.0693750000000009</v>
          </cell>
          <cell r="AV114">
            <v>194</v>
          </cell>
          <cell r="AW114">
            <v>25</v>
          </cell>
          <cell r="AX114">
            <v>7.76</v>
          </cell>
          <cell r="AY114">
            <v>94.01</v>
          </cell>
          <cell r="AZ114">
            <v>229</v>
          </cell>
          <cell r="BA114">
            <v>29</v>
          </cell>
          <cell r="BB114">
            <v>7.8965517241379306</v>
          </cell>
          <cell r="BC114">
            <v>93</v>
          </cell>
          <cell r="BD114">
            <v>423</v>
          </cell>
          <cell r="BE114">
            <v>54</v>
          </cell>
          <cell r="BF114">
            <v>7.833333333333333</v>
          </cell>
          <cell r="BG114">
            <v>207</v>
          </cell>
          <cell r="BH114">
            <v>24</v>
          </cell>
          <cell r="BI114">
            <v>8.625</v>
          </cell>
          <cell r="BJ114">
            <v>91.668507295173953</v>
          </cell>
          <cell r="BK114">
            <v>233</v>
          </cell>
          <cell r="BL114">
            <v>29</v>
          </cell>
          <cell r="BM114">
            <v>8.0344827586206904</v>
          </cell>
          <cell r="BN114">
            <v>89.579248035914702</v>
          </cell>
          <cell r="BO114">
            <v>440</v>
          </cell>
          <cell r="BP114">
            <v>53</v>
          </cell>
          <cell r="BQ114">
            <v>8.3018867924528301</v>
          </cell>
          <cell r="BR114">
            <v>190</v>
          </cell>
          <cell r="BS114">
            <v>24</v>
          </cell>
          <cell r="BT114">
            <v>7.916666666666667</v>
          </cell>
          <cell r="BU114">
            <v>89.579248035914702</v>
          </cell>
          <cell r="BV114">
            <v>190</v>
          </cell>
          <cell r="BW114">
            <v>24</v>
          </cell>
          <cell r="BX114">
            <v>7.916666666666667</v>
          </cell>
          <cell r="BY114">
            <v>223</v>
          </cell>
          <cell r="BZ114">
            <v>26</v>
          </cell>
          <cell r="CA114">
            <v>8.5769230769230766</v>
          </cell>
          <cell r="CB114">
            <v>1663.33</v>
          </cell>
          <cell r="CC114">
            <v>205</v>
          </cell>
          <cell r="CD114">
            <v>8.1138048780487804</v>
          </cell>
          <cell r="CE114">
            <v>90</v>
          </cell>
          <cell r="CF114"/>
          <cell r="CG114"/>
          <cell r="CH114"/>
          <cell r="CI114"/>
          <cell r="CJ114"/>
          <cell r="CK114"/>
          <cell r="CL114"/>
          <cell r="CM114"/>
          <cell r="CN114"/>
          <cell r="CO114"/>
          <cell r="CP114"/>
          <cell r="CQ114"/>
          <cell r="CR114">
            <v>4</v>
          </cell>
          <cell r="CS114">
            <v>20</v>
          </cell>
          <cell r="CT114">
            <v>17</v>
          </cell>
          <cell r="CU114">
            <v>0</v>
          </cell>
          <cell r="CV114">
            <v>16</v>
          </cell>
          <cell r="CW114">
            <v>0</v>
          </cell>
          <cell r="CX114"/>
          <cell r="CY114"/>
          <cell r="CZ114"/>
          <cell r="DA114">
            <v>0</v>
          </cell>
          <cell r="DB114">
            <v>10</v>
          </cell>
          <cell r="DC114">
            <v>0</v>
          </cell>
          <cell r="DD114">
            <v>0</v>
          </cell>
          <cell r="DE114">
            <v>22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2</v>
          </cell>
          <cell r="DM114">
            <v>0</v>
          </cell>
          <cell r="DN114">
            <v>0</v>
          </cell>
          <cell r="DO114" t="str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3</v>
          </cell>
          <cell r="DV114"/>
          <cell r="DW114"/>
          <cell r="DX114"/>
          <cell r="DY114"/>
          <cell r="DZ114"/>
          <cell r="EA114" t="str">
            <v>Not Given</v>
          </cell>
          <cell r="EB114" t="str">
            <v>Not Given</v>
          </cell>
          <cell r="EC114"/>
          <cell r="ED114" t="str">
            <v>CAT-3</v>
          </cell>
          <cell r="EE114"/>
          <cell r="EF114"/>
          <cell r="EG114"/>
          <cell r="EH114"/>
          <cell r="EI114"/>
          <cell r="EJ114"/>
          <cell r="EK114"/>
          <cell r="EL114"/>
          <cell r="EM114"/>
          <cell r="EN114">
            <v>5</v>
          </cell>
          <cell r="EO114">
            <v>1</v>
          </cell>
          <cell r="EP114">
            <v>5</v>
          </cell>
          <cell r="EQ114">
            <v>11</v>
          </cell>
          <cell r="ER114">
            <v>73.333333333333329</v>
          </cell>
          <cell r="ES114" t="str">
            <v>No</v>
          </cell>
          <cell r="ET114"/>
          <cell r="EU114" t="str">
            <v>NA</v>
          </cell>
          <cell r="EV114"/>
          <cell r="EW114"/>
          <cell r="EX114" t="str">
            <v>-</v>
          </cell>
          <cell r="EY114" t="str">
            <v>AB</v>
          </cell>
          <cell r="EZ114" t="str">
            <v>Batch 4</v>
          </cell>
          <cell r="FA114" t="str">
            <v>19-CIVILB31-23</v>
          </cell>
          <cell r="FB114" t="str">
            <v>CIVIL-B</v>
          </cell>
          <cell r="FC114">
            <v>31</v>
          </cell>
        </row>
        <row r="115">
          <cell r="C115" t="str">
            <v>19-CIVILB32-23</v>
          </cell>
          <cell r="D115">
            <v>32</v>
          </cell>
          <cell r="E115" t="str">
            <v>THAKUR TANISHQ DHIRAJ SEEMA</v>
          </cell>
          <cell r="F115" t="str">
            <v>19-CIVILB32-23</v>
          </cell>
          <cell r="G115" t="str">
            <v>Male</v>
          </cell>
          <cell r="H115">
            <v>37182</v>
          </cell>
          <cell r="I115">
            <v>7506415065</v>
          </cell>
          <cell r="J115"/>
          <cell r="K115" t="str">
            <v>tanishq.thakur18102001@gmail.com</v>
          </cell>
          <cell r="L115" t="str">
            <v>1032190081@tcetmumbai.in</v>
          </cell>
          <cell r="M115" t="str">
            <v>Ground floor, thakur niwas,Dr.charat singh colony,Popular car bazaar,Mumbai,400093</v>
          </cell>
          <cell r="N115" t="str">
            <v>Service</v>
          </cell>
          <cell r="O115" t="str">
            <v>Below  5 Lacs</v>
          </cell>
          <cell r="P115" t="str">
            <v>Normal</v>
          </cell>
          <cell r="Q115" t="str">
            <v>Open</v>
          </cell>
          <cell r="R115">
            <v>2019</v>
          </cell>
          <cell r="S115" t="str">
            <v>FE</v>
          </cell>
          <cell r="T115" t="str">
            <v>MHT-CET 2019</v>
          </cell>
          <cell r="U115" t="str">
            <v>MHT-CET</v>
          </cell>
          <cell r="V115">
            <v>200</v>
          </cell>
          <cell r="W115">
            <v>95.324189099999998</v>
          </cell>
          <cell r="X115" t="str">
            <v>GOPENS</v>
          </cell>
          <cell r="Y115">
            <v>406</v>
          </cell>
          <cell r="Z115">
            <v>500</v>
          </cell>
          <cell r="AA115">
            <v>81.2</v>
          </cell>
          <cell r="AB115">
            <v>2017</v>
          </cell>
          <cell r="AC115" t="str">
            <v>International Board</v>
          </cell>
          <cell r="AD115" t="str">
            <v>BOMBAY CAMBRIDGE GURUKUL</v>
          </cell>
          <cell r="AE115">
            <v>395</v>
          </cell>
          <cell r="AF115">
            <v>650</v>
          </cell>
          <cell r="AG115">
            <v>60.77</v>
          </cell>
          <cell r="AH115">
            <v>2019</v>
          </cell>
          <cell r="AI115" t="str">
            <v>MAHARASHTRA STATE BOARD OF SECONDARY AND HIGHER SECONDARY EDUCATION</v>
          </cell>
          <cell r="AJ115" t="str">
            <v>ACHARYA AMBALAL V PATEL JUNIOR COLLEGE</v>
          </cell>
          <cell r="AK115">
            <v>175</v>
          </cell>
          <cell r="AL115">
            <v>23</v>
          </cell>
          <cell r="AM115">
            <v>7.6086956521739131</v>
          </cell>
          <cell r="AN115">
            <v>90.639730639730644</v>
          </cell>
          <cell r="AO115">
            <v>180</v>
          </cell>
          <cell r="AP115">
            <v>25</v>
          </cell>
          <cell r="AQ115">
            <v>7.2</v>
          </cell>
          <cell r="AR115">
            <v>79</v>
          </cell>
          <cell r="AS115">
            <v>355</v>
          </cell>
          <cell r="AT115">
            <v>48</v>
          </cell>
          <cell r="AU115">
            <v>7.395833333333333</v>
          </cell>
          <cell r="AV115">
            <v>196</v>
          </cell>
          <cell r="AW115">
            <v>25</v>
          </cell>
          <cell r="AX115">
            <v>7.84</v>
          </cell>
          <cell r="AY115">
            <v>75</v>
          </cell>
          <cell r="AZ115">
            <v>248</v>
          </cell>
          <cell r="BA115">
            <v>29</v>
          </cell>
          <cell r="BB115">
            <v>8.5517241379310338</v>
          </cell>
          <cell r="BC115">
            <v>89</v>
          </cell>
          <cell r="BD115">
            <v>444</v>
          </cell>
          <cell r="BE115">
            <v>54</v>
          </cell>
          <cell r="BF115">
            <v>8.2222222222222214</v>
          </cell>
          <cell r="BG115">
            <v>191</v>
          </cell>
          <cell r="BH115">
            <v>24</v>
          </cell>
          <cell r="BI115">
            <v>7.958333333333333</v>
          </cell>
          <cell r="BJ115">
            <v>87.766874298540969</v>
          </cell>
          <cell r="BK115">
            <v>207</v>
          </cell>
          <cell r="BL115">
            <v>29</v>
          </cell>
          <cell r="BM115">
            <v>7.1379310344827589</v>
          </cell>
          <cell r="BN115">
            <v>85.081320987654323</v>
          </cell>
          <cell r="BO115">
            <v>398</v>
          </cell>
          <cell r="BP115">
            <v>53</v>
          </cell>
          <cell r="BQ115">
            <v>7.5094339622641506</v>
          </cell>
          <cell r="BR115">
            <v>158</v>
          </cell>
          <cell r="BS115">
            <v>24</v>
          </cell>
          <cell r="BT115">
            <v>6.583333333333333</v>
          </cell>
          <cell r="BU115">
            <v>84.414654320987665</v>
          </cell>
          <cell r="BV115">
            <v>158</v>
          </cell>
          <cell r="BW115">
            <v>24</v>
          </cell>
          <cell r="BX115">
            <v>6.583333333333333</v>
          </cell>
          <cell r="BY115">
            <v>201</v>
          </cell>
          <cell r="BZ115">
            <v>26</v>
          </cell>
          <cell r="CA115">
            <v>7.7307692307692308</v>
          </cell>
          <cell r="CB115">
            <v>1556</v>
          </cell>
          <cell r="CC115">
            <v>205</v>
          </cell>
          <cell r="CD115">
            <v>7.590243902439024</v>
          </cell>
          <cell r="CE115">
            <v>85</v>
          </cell>
          <cell r="CF115"/>
          <cell r="CG115"/>
          <cell r="CH115"/>
          <cell r="CI115"/>
          <cell r="CJ115"/>
          <cell r="CK115"/>
          <cell r="CL115"/>
          <cell r="CM115"/>
          <cell r="CN115"/>
          <cell r="CO115"/>
          <cell r="CP115"/>
          <cell r="CQ115"/>
          <cell r="CR115"/>
          <cell r="CS115"/>
          <cell r="CT115"/>
          <cell r="CU115"/>
          <cell r="CV115"/>
          <cell r="CW115"/>
          <cell r="CX115"/>
          <cell r="CY115"/>
          <cell r="CZ115"/>
          <cell r="DA115"/>
          <cell r="DB115"/>
          <cell r="DC115"/>
          <cell r="DD115"/>
          <cell r="DE115"/>
          <cell r="DF115"/>
          <cell r="DG115"/>
          <cell r="DH115"/>
          <cell r="DI115"/>
          <cell r="DJ115">
            <v>0</v>
          </cell>
          <cell r="DK115">
            <v>0</v>
          </cell>
          <cell r="DL115">
            <v>2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/>
          <cell r="DW115"/>
          <cell r="DX115"/>
          <cell r="DY115"/>
          <cell r="DZ115"/>
          <cell r="EA115" t="str">
            <v>Not Given</v>
          </cell>
          <cell r="EB115" t="str">
            <v>Not Given</v>
          </cell>
          <cell r="EC115"/>
          <cell r="ED115" t="str">
            <v>CAT-3</v>
          </cell>
          <cell r="EE115"/>
          <cell r="EF115"/>
          <cell r="EG115"/>
          <cell r="EH115"/>
          <cell r="EI115"/>
          <cell r="EJ115"/>
          <cell r="EK115"/>
          <cell r="EL115"/>
          <cell r="EM115"/>
          <cell r="EN115">
            <v>4</v>
          </cell>
          <cell r="EO115">
            <v>0</v>
          </cell>
          <cell r="EP115">
            <v>5</v>
          </cell>
          <cell r="EQ115">
            <v>9</v>
          </cell>
          <cell r="ER115">
            <v>60</v>
          </cell>
          <cell r="ES115" t="str">
            <v>No</v>
          </cell>
          <cell r="ET115"/>
          <cell r="EU115"/>
          <cell r="EV115"/>
          <cell r="EW115"/>
          <cell r="EX115" t="str">
            <v>Mumbai</v>
          </cell>
          <cell r="EY115" t="str">
            <v>AB</v>
          </cell>
          <cell r="EZ115"/>
          <cell r="FA115" t="str">
            <v>19-CIVILB32-23</v>
          </cell>
          <cell r="FB115" t="str">
            <v>CIVIL-B</v>
          </cell>
          <cell r="FC115">
            <v>32</v>
          </cell>
        </row>
        <row r="116">
          <cell r="C116" t="str">
            <v>19-CIVILB33-23</v>
          </cell>
          <cell r="D116">
            <v>33</v>
          </cell>
          <cell r="E116" t="str">
            <v>TIWARI ANSH RAJESH PRASHANSA</v>
          </cell>
          <cell r="F116" t="str">
            <v>19-CIVILB33-23</v>
          </cell>
          <cell r="G116" t="str">
            <v>Male</v>
          </cell>
          <cell r="H116">
            <v>37123</v>
          </cell>
          <cell r="I116">
            <v>8108862823</v>
          </cell>
          <cell r="J116"/>
          <cell r="K116" t="str">
            <v>anshtiwari2801@gmail.com</v>
          </cell>
          <cell r="L116"/>
          <cell r="M116" t="str">
            <v>A/603 ,Shangrila building ,Hermitage Complex ,Mira gaonthan, Mira road(E),Behind Mahavishnu Temple,Mira Road,401107</v>
          </cell>
          <cell r="N116" t="str">
            <v>Service</v>
          </cell>
          <cell r="O116" t="str">
            <v>Below  5 Lacs</v>
          </cell>
          <cell r="P116" t="str">
            <v>Normal</v>
          </cell>
          <cell r="Q116" t="str">
            <v>Open</v>
          </cell>
          <cell r="R116">
            <v>2019</v>
          </cell>
          <cell r="S116" t="str">
            <v>FE</v>
          </cell>
          <cell r="T116" t="str">
            <v>MHT-CET 2019</v>
          </cell>
          <cell r="U116" t="str">
            <v>MHT-CET</v>
          </cell>
          <cell r="V116">
            <v>200</v>
          </cell>
          <cell r="W116">
            <v>14.830935</v>
          </cell>
          <cell r="X116" t="str">
            <v>MI</v>
          </cell>
          <cell r="Y116">
            <v>388</v>
          </cell>
          <cell r="Z116">
            <v>500</v>
          </cell>
          <cell r="AA116">
            <v>77.599999999999994</v>
          </cell>
          <cell r="AB116">
            <v>2017</v>
          </cell>
          <cell r="AC116" t="str">
            <v>MAHARASHTRA STATE BOARD OF SECONDARY AND HIGHER SECONDARY EDUCATION</v>
          </cell>
          <cell r="AD116" t="str">
            <v>ST.XAVIER HIGH SCHOOL</v>
          </cell>
          <cell r="AE116">
            <v>411</v>
          </cell>
          <cell r="AF116">
            <v>650</v>
          </cell>
          <cell r="AG116">
            <v>63.23</v>
          </cell>
          <cell r="AH116">
            <v>2019</v>
          </cell>
          <cell r="AI116" t="str">
            <v>MAHARASHTRA STATE BOARD OF SECONDARY AND HIGHER SECONDARY EDUCATION</v>
          </cell>
          <cell r="AJ116" t="str">
            <v>THAKUR COLLEGE OF SCIENCE AND COMMERCE</v>
          </cell>
          <cell r="AK116">
            <v>118.91</v>
          </cell>
          <cell r="AL116">
            <v>23</v>
          </cell>
          <cell r="AM116">
            <v>5.17</v>
          </cell>
          <cell r="AN116">
            <v>84.514029180695843</v>
          </cell>
          <cell r="AO116">
            <v>164</v>
          </cell>
          <cell r="AP116">
            <v>25</v>
          </cell>
          <cell r="AQ116">
            <v>6.56</v>
          </cell>
          <cell r="AR116">
            <v>91</v>
          </cell>
          <cell r="AS116">
            <v>282.90999999999997</v>
          </cell>
          <cell r="AT116">
            <v>48</v>
          </cell>
          <cell r="AU116">
            <v>5.893958333333333</v>
          </cell>
          <cell r="AV116">
            <v>190</v>
          </cell>
          <cell r="AW116">
            <v>25</v>
          </cell>
          <cell r="AX116">
            <v>7.6</v>
          </cell>
          <cell r="AY116">
            <v>98.16</v>
          </cell>
          <cell r="AZ116">
            <v>241</v>
          </cell>
          <cell r="BA116">
            <v>29</v>
          </cell>
          <cell r="BB116">
            <v>8.3103448275862064</v>
          </cell>
          <cell r="BC116">
            <v>87</v>
          </cell>
          <cell r="BD116">
            <v>431</v>
          </cell>
          <cell r="BE116">
            <v>54</v>
          </cell>
          <cell r="BF116">
            <v>7.9814814814814818</v>
          </cell>
          <cell r="BG116">
            <v>186</v>
          </cell>
          <cell r="BH116">
            <v>24</v>
          </cell>
          <cell r="BI116">
            <v>7.75</v>
          </cell>
          <cell r="BJ116">
            <v>91.257615039281717</v>
          </cell>
          <cell r="BK116">
            <v>214.89000000000001</v>
          </cell>
          <cell r="BL116">
            <v>29</v>
          </cell>
          <cell r="BM116">
            <v>7.41</v>
          </cell>
          <cell r="BN116">
            <v>91.586328843995517</v>
          </cell>
          <cell r="BO116">
            <v>400.89</v>
          </cell>
          <cell r="BP116">
            <v>53</v>
          </cell>
          <cell r="BQ116">
            <v>7.563962264150943</v>
          </cell>
          <cell r="BR116">
            <v>173</v>
          </cell>
          <cell r="BS116">
            <v>24</v>
          </cell>
          <cell r="BT116">
            <v>7.208333333333333</v>
          </cell>
          <cell r="BU116">
            <v>90.586328843995503</v>
          </cell>
          <cell r="BV116">
            <v>173</v>
          </cell>
          <cell r="BW116">
            <v>24</v>
          </cell>
          <cell r="BX116">
            <v>7.208333333333333</v>
          </cell>
          <cell r="BY116">
            <v>226</v>
          </cell>
          <cell r="BZ116">
            <v>26</v>
          </cell>
          <cell r="CA116">
            <v>8.6923076923076916</v>
          </cell>
          <cell r="CB116">
            <v>1513.8</v>
          </cell>
          <cell r="CC116">
            <v>205</v>
          </cell>
          <cell r="CD116">
            <v>7.3843902439024385</v>
          </cell>
          <cell r="CE116">
            <v>91</v>
          </cell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>
            <v>0</v>
          </cell>
          <cell r="DK116">
            <v>0</v>
          </cell>
          <cell r="DL116">
            <v>2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/>
          <cell r="DW116"/>
          <cell r="DX116"/>
          <cell r="DY116"/>
          <cell r="DZ116"/>
          <cell r="EA116" t="str">
            <v>Not Given</v>
          </cell>
          <cell r="EB116" t="str">
            <v>Not Given</v>
          </cell>
          <cell r="EC116"/>
          <cell r="ED116" t="str">
            <v>CAT-3</v>
          </cell>
          <cell r="EE116"/>
          <cell r="EF116"/>
          <cell r="EG116"/>
          <cell r="EH116"/>
          <cell r="EI116"/>
          <cell r="EJ116"/>
          <cell r="EK116"/>
          <cell r="EL116"/>
          <cell r="EM116"/>
          <cell r="EN116">
            <v>4</v>
          </cell>
          <cell r="EO116">
            <v>0</v>
          </cell>
          <cell r="EP116">
            <v>5</v>
          </cell>
          <cell r="EQ116">
            <v>9</v>
          </cell>
          <cell r="ER116">
            <v>60</v>
          </cell>
          <cell r="ES116" t="str">
            <v>No</v>
          </cell>
          <cell r="ET116"/>
          <cell r="EU116"/>
          <cell r="EV116"/>
          <cell r="EW116"/>
          <cell r="EX116" t="str">
            <v>Pendra</v>
          </cell>
          <cell r="EY116" t="str">
            <v>AB</v>
          </cell>
          <cell r="EZ116"/>
          <cell r="FA116" t="str">
            <v>19-CIVILB33-23</v>
          </cell>
          <cell r="FB116" t="str">
            <v>CIVIL-B</v>
          </cell>
          <cell r="FC116">
            <v>33</v>
          </cell>
        </row>
        <row r="117">
          <cell r="C117" t="str">
            <v>19-CIVILB34-23</v>
          </cell>
          <cell r="D117">
            <v>34</v>
          </cell>
          <cell r="E117" t="str">
            <v>VAGHELA AAYUSH SHAILESH PARUL</v>
          </cell>
          <cell r="F117" t="str">
            <v>19-CIVILB34-23</v>
          </cell>
          <cell r="G117" t="str">
            <v>Male</v>
          </cell>
          <cell r="H117">
            <v>37140</v>
          </cell>
          <cell r="I117">
            <v>9820689592</v>
          </cell>
          <cell r="J117"/>
          <cell r="K117" t="str">
            <v>aayushvaghela@gmail.com</v>
          </cell>
          <cell r="L117"/>
          <cell r="M117" t="str">
            <v>Plot 148 B 22 sanjeevani chs ,Gorai 2,Borivali west,Near mangal murti hospital ,Mumbai,400091</v>
          </cell>
          <cell r="N117" t="str">
            <v>Service</v>
          </cell>
          <cell r="O117" t="str">
            <v>Below  5 Lacs</v>
          </cell>
          <cell r="P117" t="str">
            <v>Normal</v>
          </cell>
          <cell r="Q117" t="str">
            <v>Open</v>
          </cell>
          <cell r="R117">
            <v>2019</v>
          </cell>
          <cell r="S117" t="str">
            <v>FE</v>
          </cell>
          <cell r="T117" t="str">
            <v>MHT-CET 2019</v>
          </cell>
          <cell r="U117" t="str">
            <v>MHT-CET</v>
          </cell>
          <cell r="V117">
            <v>200</v>
          </cell>
          <cell r="W117">
            <v>20.3392163</v>
          </cell>
          <cell r="X117" t="str">
            <v>IL</v>
          </cell>
          <cell r="Y117">
            <v>403</v>
          </cell>
          <cell r="Z117">
            <v>500</v>
          </cell>
          <cell r="AA117">
            <v>80.599999999999994</v>
          </cell>
          <cell r="AB117">
            <v>2017</v>
          </cell>
          <cell r="AC117" t="str">
            <v>MAHARASHTRA STATE BOARD OF SECONDARY AND HIGHER SECONDARY EDUCATION</v>
          </cell>
          <cell r="AD117" t="str">
            <v>SVIS</v>
          </cell>
          <cell r="AE117">
            <v>442</v>
          </cell>
          <cell r="AF117">
            <v>650</v>
          </cell>
          <cell r="AG117">
            <v>68</v>
          </cell>
          <cell r="AH117">
            <v>2019</v>
          </cell>
          <cell r="AI117" t="str">
            <v>MAHARASHTRA STATE BOARD OF SECONDARY AND HIGHER SECONDARY EDUCATION</v>
          </cell>
          <cell r="AJ117" t="str">
            <v>T.P BHATIA</v>
          </cell>
          <cell r="AK117">
            <v>160</v>
          </cell>
          <cell r="AL117">
            <v>23</v>
          </cell>
          <cell r="AM117">
            <v>6.9565217391304346</v>
          </cell>
          <cell r="AN117">
            <v>78.527497194163857</v>
          </cell>
          <cell r="AO117">
            <v>186</v>
          </cell>
          <cell r="AP117">
            <v>25</v>
          </cell>
          <cell r="AQ117">
            <v>7.44</v>
          </cell>
          <cell r="AR117">
            <v>80</v>
          </cell>
          <cell r="AS117">
            <v>346</v>
          </cell>
          <cell r="AT117">
            <v>48</v>
          </cell>
          <cell r="AU117">
            <v>7.208333333333333</v>
          </cell>
          <cell r="AV117">
            <v>212</v>
          </cell>
          <cell r="AW117">
            <v>25</v>
          </cell>
          <cell r="AX117">
            <v>8.48</v>
          </cell>
          <cell r="AY117">
            <v>99.54</v>
          </cell>
          <cell r="AZ117">
            <v>239</v>
          </cell>
          <cell r="BA117">
            <v>29</v>
          </cell>
          <cell r="BB117">
            <v>8.2413793103448274</v>
          </cell>
          <cell r="BC117">
            <v>85</v>
          </cell>
          <cell r="BD117">
            <v>451</v>
          </cell>
          <cell r="BE117">
            <v>54</v>
          </cell>
          <cell r="BF117">
            <v>8.3518518518518512</v>
          </cell>
          <cell r="BG117">
            <v>204</v>
          </cell>
          <cell r="BH117">
            <v>24</v>
          </cell>
          <cell r="BI117">
            <v>8.5</v>
          </cell>
          <cell r="BJ117">
            <v>89.47</v>
          </cell>
          <cell r="BK117">
            <v>209.09</v>
          </cell>
          <cell r="BL117">
            <v>29</v>
          </cell>
          <cell r="BM117">
            <v>7.21</v>
          </cell>
          <cell r="BN117">
            <v>88.107499438832775</v>
          </cell>
          <cell r="BO117">
            <v>413.09000000000003</v>
          </cell>
          <cell r="BP117">
            <v>53</v>
          </cell>
          <cell r="BQ117">
            <v>7.794150943396227</v>
          </cell>
          <cell r="BR117">
            <v>216</v>
          </cell>
          <cell r="BS117">
            <v>24</v>
          </cell>
          <cell r="BT117">
            <v>9</v>
          </cell>
          <cell r="BU117">
            <v>86.774166105499432</v>
          </cell>
          <cell r="BV117">
            <v>216</v>
          </cell>
          <cell r="BW117">
            <v>24</v>
          </cell>
          <cell r="BX117">
            <v>9</v>
          </cell>
          <cell r="BY117">
            <v>236</v>
          </cell>
          <cell r="BZ117">
            <v>26</v>
          </cell>
          <cell r="CA117">
            <v>9.0769230769230766</v>
          </cell>
          <cell r="CB117">
            <v>1662.0900000000001</v>
          </cell>
          <cell r="CC117">
            <v>205</v>
          </cell>
          <cell r="CD117">
            <v>8.1077560975609764</v>
          </cell>
          <cell r="CE117">
            <v>87</v>
          </cell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>
            <v>0</v>
          </cell>
          <cell r="DK117">
            <v>0</v>
          </cell>
          <cell r="DL117">
            <v>2</v>
          </cell>
          <cell r="DM117">
            <v>0</v>
          </cell>
          <cell r="DN117">
            <v>0</v>
          </cell>
          <cell r="DO117">
            <v>0</v>
          </cell>
          <cell r="DP117">
            <v>0</v>
          </cell>
          <cell r="DQ117">
            <v>0</v>
          </cell>
          <cell r="DR117">
            <v>0</v>
          </cell>
          <cell r="DS117">
            <v>0</v>
          </cell>
          <cell r="DT117">
            <v>0</v>
          </cell>
          <cell r="DU117">
            <v>0</v>
          </cell>
          <cell r="DV117"/>
          <cell r="DW117"/>
          <cell r="DX117"/>
          <cell r="DY117"/>
          <cell r="DZ117"/>
          <cell r="EA117" t="str">
            <v>Not Given</v>
          </cell>
          <cell r="EB117" t="str">
            <v>Not Given</v>
          </cell>
          <cell r="EC117"/>
          <cell r="ED117" t="str">
            <v>CAT-3</v>
          </cell>
          <cell r="EE117"/>
          <cell r="EF117"/>
          <cell r="EG117"/>
          <cell r="EH117"/>
          <cell r="EI117"/>
          <cell r="EJ117"/>
          <cell r="EK117"/>
          <cell r="EL117"/>
          <cell r="EM117"/>
          <cell r="EN117">
            <v>5</v>
          </cell>
          <cell r="EO117">
            <v>0</v>
          </cell>
          <cell r="EP117">
            <v>5</v>
          </cell>
          <cell r="EQ117">
            <v>10</v>
          </cell>
          <cell r="ER117">
            <v>66.666666666666657</v>
          </cell>
          <cell r="ES117" t="str">
            <v>No</v>
          </cell>
          <cell r="ET117"/>
          <cell r="EU117"/>
          <cell r="EV117"/>
          <cell r="EW117"/>
          <cell r="EX117" t="str">
            <v>Dhoraji</v>
          </cell>
          <cell r="EY117" t="str">
            <v>AB</v>
          </cell>
          <cell r="EZ117"/>
          <cell r="FA117" t="str">
            <v>19-CIVILB34-23</v>
          </cell>
          <cell r="FB117" t="str">
            <v>CIVIL-B</v>
          </cell>
          <cell r="FC117">
            <v>34</v>
          </cell>
        </row>
        <row r="118">
          <cell r="C118" t="str">
            <v>19-CIVILB35-23</v>
          </cell>
          <cell r="D118">
            <v>35</v>
          </cell>
          <cell r="E118" t="str">
            <v>VAISH SURYAVARDHAN RAMKRISHNA SANGITA</v>
          </cell>
          <cell r="F118" t="str">
            <v>19-CIVILB35-23</v>
          </cell>
          <cell r="G118" t="str">
            <v>Male</v>
          </cell>
          <cell r="H118">
            <v>37049</v>
          </cell>
          <cell r="I118">
            <v>8652768267</v>
          </cell>
          <cell r="J118"/>
          <cell r="K118" t="str">
            <v>v1234surya@gmail.com</v>
          </cell>
          <cell r="L118"/>
          <cell r="M118" t="str">
            <v>FLAT NO. - 1,BUILDING NO.-43,GURUDARSHAN,Garodia Nagar,MUMBAI,400077</v>
          </cell>
          <cell r="N118" t="str">
            <v>Service</v>
          </cell>
          <cell r="O118" t="str">
            <v>Below  5 Lacs</v>
          </cell>
          <cell r="P118" t="str">
            <v>Normal</v>
          </cell>
          <cell r="Q118" t="str">
            <v>Open</v>
          </cell>
          <cell r="R118">
            <v>2019</v>
          </cell>
          <cell r="S118" t="str">
            <v>FE</v>
          </cell>
          <cell r="T118" t="str">
            <v>MHT-CET 2019</v>
          </cell>
          <cell r="U118" t="str">
            <v>MHT-CET</v>
          </cell>
          <cell r="V118">
            <v>200</v>
          </cell>
          <cell r="W118">
            <v>10.141002200000001</v>
          </cell>
          <cell r="X118" t="str">
            <v>IL</v>
          </cell>
          <cell r="Y118">
            <v>381</v>
          </cell>
          <cell r="Z118">
            <v>500</v>
          </cell>
          <cell r="AA118">
            <v>76.2</v>
          </cell>
          <cell r="AB118">
            <v>2017</v>
          </cell>
          <cell r="AC118" t="str">
            <v>MAHARASHTRA STATE BOARD OF SECONDARY AND HIGHER SECONDARY EDUCATION</v>
          </cell>
          <cell r="AD118" t="str">
            <v>PUNE VIDYA BHAWAN</v>
          </cell>
          <cell r="AE118">
            <v>403</v>
          </cell>
          <cell r="AF118">
            <v>650</v>
          </cell>
          <cell r="AG118">
            <v>62</v>
          </cell>
          <cell r="AH118">
            <v>2019</v>
          </cell>
          <cell r="AI118" t="str">
            <v>MAHARASHTRA STATE BOARD OF SECONDARY AND HIGHER SECONDARY EDUCATION</v>
          </cell>
          <cell r="AJ118" t="str">
            <v>SHRI GPM COLLEGE</v>
          </cell>
          <cell r="AK118">
            <v>173</v>
          </cell>
          <cell r="AL118">
            <v>23</v>
          </cell>
          <cell r="AM118">
            <v>7.5217391304347823</v>
          </cell>
          <cell r="AN118">
            <v>76.490460157126833</v>
          </cell>
          <cell r="AO118">
            <v>200</v>
          </cell>
          <cell r="AP118">
            <v>25</v>
          </cell>
          <cell r="AQ118">
            <v>8</v>
          </cell>
          <cell r="AR118">
            <v>96</v>
          </cell>
          <cell r="AS118">
            <v>373</v>
          </cell>
          <cell r="AT118">
            <v>48</v>
          </cell>
          <cell r="AU118">
            <v>7.770833333333333</v>
          </cell>
          <cell r="AV118">
            <v>218</v>
          </cell>
          <cell r="AW118">
            <v>25</v>
          </cell>
          <cell r="AX118">
            <v>8.7200000000000006</v>
          </cell>
          <cell r="AY118">
            <v>99.54</v>
          </cell>
          <cell r="AZ118">
            <v>255</v>
          </cell>
          <cell r="BA118">
            <v>29</v>
          </cell>
          <cell r="BB118">
            <v>8.7931034482758612</v>
          </cell>
          <cell r="BC118">
            <v>86</v>
          </cell>
          <cell r="BD118">
            <v>473</v>
          </cell>
          <cell r="BE118">
            <v>54</v>
          </cell>
          <cell r="BF118">
            <v>8.7592592592592595</v>
          </cell>
          <cell r="BG118">
            <v>209</v>
          </cell>
          <cell r="BH118">
            <v>24</v>
          </cell>
          <cell r="BI118">
            <v>8.7083333333333339</v>
          </cell>
          <cell r="BJ118">
            <v>87.538274410774406</v>
          </cell>
          <cell r="BK118">
            <v>218.95</v>
          </cell>
          <cell r="BL118">
            <v>29</v>
          </cell>
          <cell r="BM118">
            <v>7.55</v>
          </cell>
          <cell r="BN118">
            <v>90.513746913580263</v>
          </cell>
          <cell r="BO118">
            <v>427.95</v>
          </cell>
          <cell r="BP118">
            <v>53</v>
          </cell>
          <cell r="BQ118">
            <v>8.0745283018867919</v>
          </cell>
          <cell r="BR118">
            <v>189</v>
          </cell>
          <cell r="BS118">
            <v>24</v>
          </cell>
          <cell r="BT118">
            <v>7.875</v>
          </cell>
          <cell r="BU118">
            <v>89.347080246913592</v>
          </cell>
          <cell r="BV118">
            <v>189</v>
          </cell>
          <cell r="BW118">
            <v>24</v>
          </cell>
          <cell r="BX118">
            <v>7.875</v>
          </cell>
          <cell r="BY118">
            <v>238</v>
          </cell>
          <cell r="BZ118">
            <v>26</v>
          </cell>
          <cell r="CA118">
            <v>9.1538461538461533</v>
          </cell>
          <cell r="CB118">
            <v>1700.95</v>
          </cell>
          <cell r="CC118">
            <v>205</v>
          </cell>
          <cell r="CD118">
            <v>8.2973170731707313</v>
          </cell>
          <cell r="CE118">
            <v>90</v>
          </cell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>
            <v>0</v>
          </cell>
          <cell r="DK118">
            <v>0</v>
          </cell>
          <cell r="DL118">
            <v>2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/>
          <cell r="DW118"/>
          <cell r="DX118"/>
          <cell r="DY118"/>
          <cell r="DZ118"/>
          <cell r="EA118" t="str">
            <v>Not Given</v>
          </cell>
          <cell r="EB118" t="str">
            <v>Not Given</v>
          </cell>
          <cell r="EC118"/>
          <cell r="ED118" t="str">
            <v>CAT-3</v>
          </cell>
          <cell r="EE118"/>
          <cell r="EF118"/>
          <cell r="EG118"/>
          <cell r="EH118"/>
          <cell r="EI118"/>
          <cell r="EJ118"/>
          <cell r="EK118"/>
          <cell r="EL118"/>
          <cell r="EM118"/>
          <cell r="EN118">
            <v>5</v>
          </cell>
          <cell r="EO118">
            <v>0</v>
          </cell>
          <cell r="EP118">
            <v>5</v>
          </cell>
          <cell r="EQ118">
            <v>10</v>
          </cell>
          <cell r="ER118">
            <v>66.666666666666657</v>
          </cell>
          <cell r="ES118" t="str">
            <v>No</v>
          </cell>
          <cell r="ET118"/>
          <cell r="EU118"/>
          <cell r="EV118"/>
          <cell r="EW118"/>
          <cell r="EX118" t="str">
            <v>MUMBAI</v>
          </cell>
          <cell r="EY118" t="str">
            <v>AB</v>
          </cell>
          <cell r="EZ118"/>
          <cell r="FA118" t="str">
            <v>19-CIVILB35-23</v>
          </cell>
          <cell r="FB118" t="str">
            <v>CIVIL-B</v>
          </cell>
          <cell r="FC118">
            <v>35</v>
          </cell>
        </row>
        <row r="119">
          <cell r="C119" t="str">
            <v>19-CIVILB36-23</v>
          </cell>
          <cell r="D119">
            <v>36</v>
          </cell>
          <cell r="E119" t="str">
            <v>VARDAM NIMISH ANANT NUTAN</v>
          </cell>
          <cell r="F119" t="str">
            <v>19-CIVILB36-23</v>
          </cell>
          <cell r="G119" t="str">
            <v>Male</v>
          </cell>
          <cell r="H119">
            <v>37074</v>
          </cell>
          <cell r="I119">
            <v>9833160479</v>
          </cell>
          <cell r="J119"/>
          <cell r="K119" t="str">
            <v>nimishvardam@gmail.com</v>
          </cell>
          <cell r="L119"/>
          <cell r="M119" t="str">
            <v>404, Charkop Golden Chariot CHS,Sector-6,Plot 133, RDP-7, Charkop,Kandivali(W) ,Mumbai,MAHARASHTRA,Mumbai,400067</v>
          </cell>
          <cell r="N119" t="str">
            <v>Service</v>
          </cell>
          <cell r="O119" t="str">
            <v>10 Lacs to 20Lacs</v>
          </cell>
          <cell r="P119" t="str">
            <v>Normal</v>
          </cell>
          <cell r="Q119" t="str">
            <v>Open</v>
          </cell>
          <cell r="R119">
            <v>2019</v>
          </cell>
          <cell r="S119" t="str">
            <v>FE</v>
          </cell>
          <cell r="T119" t="str">
            <v>MHT-CET 2019</v>
          </cell>
          <cell r="U119" t="str">
            <v>MHT-CET</v>
          </cell>
          <cell r="V119">
            <v>200</v>
          </cell>
          <cell r="W119">
            <v>87.963036700000004</v>
          </cell>
          <cell r="X119" t="str">
            <v>GOPENS</v>
          </cell>
          <cell r="Y119">
            <v>450</v>
          </cell>
          <cell r="Z119">
            <v>500</v>
          </cell>
          <cell r="AA119">
            <v>90</v>
          </cell>
          <cell r="AB119">
            <v>2017</v>
          </cell>
          <cell r="AC119" t="str">
            <v>MAHARASHTRA STATE BOARD OF SECONDARY AND HIGHER SECONDARY EDUCATION</v>
          </cell>
          <cell r="AD119" t="str">
            <v>OXFORD PUBLIC SCHOOL</v>
          </cell>
          <cell r="AE119">
            <v>526</v>
          </cell>
          <cell r="AF119">
            <v>650</v>
          </cell>
          <cell r="AG119">
            <v>80.92</v>
          </cell>
          <cell r="AH119">
            <v>2019</v>
          </cell>
          <cell r="AI119" t="str">
            <v>MAHARASHTRA STATE BOARD OF SECONDARY AND HIGHER SECONDARY EDUCATION</v>
          </cell>
          <cell r="AJ119" t="str">
            <v>SHRI T P BHATIA COLLEGE OF SCIENCE</v>
          </cell>
          <cell r="AK119">
            <v>216</v>
          </cell>
          <cell r="AL119">
            <v>23</v>
          </cell>
          <cell r="AM119">
            <v>9.3913043478260878</v>
          </cell>
          <cell r="AN119">
            <v>80</v>
          </cell>
          <cell r="AO119">
            <v>244</v>
          </cell>
          <cell r="AP119">
            <v>25</v>
          </cell>
          <cell r="AQ119">
            <v>9.76</v>
          </cell>
          <cell r="AR119">
            <v>87</v>
          </cell>
          <cell r="AS119">
            <v>460</v>
          </cell>
          <cell r="AT119">
            <v>48</v>
          </cell>
          <cell r="AU119">
            <v>9.5833333333333339</v>
          </cell>
          <cell r="AV119">
            <v>241</v>
          </cell>
          <cell r="AW119">
            <v>25</v>
          </cell>
          <cell r="AX119">
            <v>9.64</v>
          </cell>
          <cell r="AY119">
            <v>94.88</v>
          </cell>
          <cell r="AZ119">
            <v>278</v>
          </cell>
          <cell r="BA119">
            <v>29</v>
          </cell>
          <cell r="BB119">
            <v>9.5862068965517242</v>
          </cell>
          <cell r="BC119">
            <v>84</v>
          </cell>
          <cell r="BD119">
            <v>519</v>
          </cell>
          <cell r="BE119">
            <v>54</v>
          </cell>
          <cell r="BF119">
            <v>9.6111111111111107</v>
          </cell>
          <cell r="BG119">
            <v>220</v>
          </cell>
          <cell r="BH119">
            <v>24</v>
          </cell>
          <cell r="BI119">
            <v>9.1666666666666661</v>
          </cell>
          <cell r="BJ119">
            <v>92.049983164983175</v>
          </cell>
          <cell r="BK119">
            <v>269</v>
          </cell>
          <cell r="BL119">
            <v>29</v>
          </cell>
          <cell r="BM119">
            <v>9.2758620689655178</v>
          </cell>
          <cell r="BN119">
            <v>89.985996632996631</v>
          </cell>
          <cell r="BO119">
            <v>489</v>
          </cell>
          <cell r="BP119">
            <v>53</v>
          </cell>
          <cell r="BQ119">
            <v>9.2264150943396235</v>
          </cell>
          <cell r="BR119">
            <v>240</v>
          </cell>
          <cell r="BS119">
            <v>24</v>
          </cell>
          <cell r="BT119">
            <v>10</v>
          </cell>
          <cell r="BU119">
            <v>87.985996632996645</v>
          </cell>
          <cell r="BV119">
            <v>240</v>
          </cell>
          <cell r="BW119">
            <v>24</v>
          </cell>
          <cell r="BX119">
            <v>10</v>
          </cell>
          <cell r="BY119">
            <v>260</v>
          </cell>
          <cell r="BZ119">
            <v>26</v>
          </cell>
          <cell r="CA119">
            <v>10</v>
          </cell>
          <cell r="CB119">
            <v>1968</v>
          </cell>
          <cell r="CC119">
            <v>205</v>
          </cell>
          <cell r="CD119">
            <v>9.6</v>
          </cell>
          <cell r="CE119">
            <v>88</v>
          </cell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>
            <v>0</v>
          </cell>
          <cell r="DK119">
            <v>0</v>
          </cell>
          <cell r="DL119">
            <v>2</v>
          </cell>
          <cell r="DM119">
            <v>0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/>
          <cell r="DW119"/>
          <cell r="DX119"/>
          <cell r="DY119"/>
          <cell r="DZ119"/>
          <cell r="EA119" t="str">
            <v>Higher Studies</v>
          </cell>
          <cell r="EB119" t="str">
            <v>Higher Studies</v>
          </cell>
          <cell r="EC119"/>
          <cell r="ED119" t="str">
            <v>CAT-3</v>
          </cell>
          <cell r="EE119"/>
          <cell r="EF119"/>
          <cell r="EG119"/>
          <cell r="EH119"/>
          <cell r="EI119"/>
          <cell r="EJ119"/>
          <cell r="EK119"/>
          <cell r="EL119"/>
          <cell r="EM119"/>
          <cell r="EN119">
            <v>5</v>
          </cell>
          <cell r="EO119">
            <v>0</v>
          </cell>
          <cell r="EP119">
            <v>5</v>
          </cell>
          <cell r="EQ119">
            <v>10</v>
          </cell>
          <cell r="ER119">
            <v>66.666666666666657</v>
          </cell>
          <cell r="ES119" t="str">
            <v>Yes</v>
          </cell>
          <cell r="ET119" t="str">
            <v>https://drive.google.com/open?id=1LDaT5_vwrAlFnxf0abiXuN9C-uk_g9AF</v>
          </cell>
          <cell r="EU119" t="str">
            <v>NA</v>
          </cell>
          <cell r="EV119" t="str">
            <v>No</v>
          </cell>
          <cell r="EW119"/>
          <cell r="EX119" t="str">
            <v>Mumbai</v>
          </cell>
          <cell r="EY119" t="str">
            <v>AB</v>
          </cell>
          <cell r="EZ119"/>
          <cell r="FA119" t="str">
            <v>19-CIVILB36-23</v>
          </cell>
          <cell r="FB119" t="str">
            <v>CIVIL-B</v>
          </cell>
          <cell r="FC119">
            <v>36</v>
          </cell>
        </row>
        <row r="120">
          <cell r="C120" t="str">
            <v>19-CIVILB37-23</v>
          </cell>
          <cell r="D120">
            <v>37</v>
          </cell>
          <cell r="E120" t="str">
            <v>MONDAL SOUMJIT PINTU MANDIRA</v>
          </cell>
          <cell r="F120" t="str">
            <v>19-CIVILB37-23</v>
          </cell>
          <cell r="G120" t="str">
            <v>Male</v>
          </cell>
          <cell r="H120">
            <v>37102</v>
          </cell>
          <cell r="I120">
            <v>7003750700</v>
          </cell>
          <cell r="J120"/>
          <cell r="K120" t="str">
            <v>actorriju@gmail.com</v>
          </cell>
          <cell r="L120" t="str">
            <v>1032190753@tcetmumbai.in</v>
          </cell>
          <cell r="M120" t="str">
            <v>A wing-2001, Supreme 19 ,3rd cross lane, lokhandwala,Mumbai,400053</v>
          </cell>
          <cell r="N120" t="str">
            <v>Service</v>
          </cell>
          <cell r="O120" t="str">
            <v>Below  5 Lacs</v>
          </cell>
          <cell r="P120" t="str">
            <v>Normal</v>
          </cell>
          <cell r="Q120" t="str">
            <v>Open</v>
          </cell>
          <cell r="R120">
            <v>2019</v>
          </cell>
          <cell r="S120" t="str">
            <v>FE</v>
          </cell>
          <cell r="T120" t="str">
            <v xml:space="preserve">JEE(Main)-2019 </v>
          </cell>
          <cell r="U120" t="str">
            <v>JEE-Main</v>
          </cell>
          <cell r="V120">
            <v>360</v>
          </cell>
          <cell r="W120">
            <v>42.433014900000003</v>
          </cell>
          <cell r="X120" t="str">
            <v>ACAP</v>
          </cell>
          <cell r="Y120">
            <v>418</v>
          </cell>
          <cell r="Z120">
            <v>700</v>
          </cell>
          <cell r="AA120">
            <v>59.71</v>
          </cell>
          <cell r="AB120">
            <v>2017</v>
          </cell>
          <cell r="AC120" t="str">
            <v>WEST BENGAL BOARD OF SECONDARY EDUCATION</v>
          </cell>
          <cell r="AD120" t="str">
            <v>BARANAGAR NARENDRA VIDYAMANDIR</v>
          </cell>
          <cell r="AE120">
            <v>294</v>
          </cell>
          <cell r="AF120">
            <v>500</v>
          </cell>
          <cell r="AG120">
            <v>58.8</v>
          </cell>
          <cell r="AH120">
            <v>2019</v>
          </cell>
          <cell r="AI120" t="str">
            <v>WEST BENGAL COUNCIL OF HIGHER SECONDARY EDUCATION</v>
          </cell>
          <cell r="AJ120" t="str">
            <v>SCOTTISH CHURCH COLLEGIATE SCHOOL</v>
          </cell>
          <cell r="AK120">
            <v>143.97999999999999</v>
          </cell>
          <cell r="AL120">
            <v>23</v>
          </cell>
          <cell r="AM120">
            <v>6.26</v>
          </cell>
          <cell r="AN120">
            <v>82.643097643097647</v>
          </cell>
          <cell r="AO120">
            <v>174</v>
          </cell>
          <cell r="AP120">
            <v>25</v>
          </cell>
          <cell r="AQ120">
            <v>6.96</v>
          </cell>
          <cell r="AR120">
            <v>90</v>
          </cell>
          <cell r="AS120">
            <v>317.98</v>
          </cell>
          <cell r="AT120">
            <v>48</v>
          </cell>
          <cell r="AU120">
            <v>6.6245833333333337</v>
          </cell>
          <cell r="AV120">
            <v>190</v>
          </cell>
          <cell r="AW120">
            <v>25</v>
          </cell>
          <cell r="AX120">
            <v>7.6</v>
          </cell>
          <cell r="AY120">
            <v>84.51</v>
          </cell>
          <cell r="AZ120">
            <v>238</v>
          </cell>
          <cell r="BA120">
            <v>29</v>
          </cell>
          <cell r="BB120">
            <v>8.2068965517241388</v>
          </cell>
          <cell r="BC120">
            <v>89</v>
          </cell>
          <cell r="BD120">
            <v>428</v>
          </cell>
          <cell r="BE120">
            <v>54</v>
          </cell>
          <cell r="BF120">
            <v>7.9259259259259256</v>
          </cell>
          <cell r="BG120">
            <v>189</v>
          </cell>
          <cell r="BH120">
            <v>24</v>
          </cell>
          <cell r="BI120">
            <v>7.875</v>
          </cell>
          <cell r="BJ120">
            <v>88.212500000000006</v>
          </cell>
          <cell r="BK120">
            <v>282</v>
          </cell>
          <cell r="BL120">
            <v>29</v>
          </cell>
          <cell r="BM120">
            <v>9.7241379310344822</v>
          </cell>
          <cell r="BN120">
            <v>87.673119528619537</v>
          </cell>
          <cell r="BO120">
            <v>471</v>
          </cell>
          <cell r="BP120">
            <v>53</v>
          </cell>
          <cell r="BQ120">
            <v>8.8867924528301891</v>
          </cell>
          <cell r="BR120">
            <v>206</v>
          </cell>
          <cell r="BS120">
            <v>24</v>
          </cell>
          <cell r="BT120">
            <v>8.5833333333333339</v>
          </cell>
          <cell r="BU120">
            <v>87.006452861952866</v>
          </cell>
          <cell r="BV120">
            <v>206</v>
          </cell>
          <cell r="BW120">
            <v>24</v>
          </cell>
          <cell r="BX120">
            <v>8.5833333333333339</v>
          </cell>
          <cell r="BY120">
            <v>240</v>
          </cell>
          <cell r="BZ120">
            <v>26</v>
          </cell>
          <cell r="CA120">
            <v>9.2307692307692299</v>
          </cell>
          <cell r="CB120">
            <v>1662.98</v>
          </cell>
          <cell r="CC120">
            <v>205</v>
          </cell>
          <cell r="CD120">
            <v>8.1120975609756094</v>
          </cell>
          <cell r="CE120">
            <v>87</v>
          </cell>
          <cell r="CF120"/>
          <cell r="CG120"/>
          <cell r="CH120"/>
          <cell r="CI120"/>
          <cell r="CJ120"/>
          <cell r="CK120"/>
          <cell r="CL120"/>
          <cell r="CM120"/>
          <cell r="CN120"/>
          <cell r="CO120"/>
          <cell r="CP120"/>
          <cell r="CQ120"/>
          <cell r="CR120"/>
          <cell r="CS120"/>
          <cell r="CT120"/>
          <cell r="CU120"/>
          <cell r="CV120"/>
          <cell r="CW120"/>
          <cell r="CX120"/>
          <cell r="CY120"/>
          <cell r="CZ120"/>
          <cell r="DA120"/>
          <cell r="DB120"/>
          <cell r="DC120"/>
          <cell r="DD120"/>
          <cell r="DE120"/>
          <cell r="DF120"/>
          <cell r="DG120"/>
          <cell r="DH120"/>
          <cell r="DI120"/>
          <cell r="DJ120">
            <v>0</v>
          </cell>
          <cell r="DK120">
            <v>0</v>
          </cell>
          <cell r="DL120">
            <v>2</v>
          </cell>
          <cell r="DM120">
            <v>0</v>
          </cell>
          <cell r="DN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/>
          <cell r="DW120"/>
          <cell r="DX120"/>
          <cell r="DY120"/>
          <cell r="DZ120"/>
          <cell r="EA120" t="str">
            <v>Not Given</v>
          </cell>
          <cell r="EB120" t="str">
            <v>Not Given</v>
          </cell>
          <cell r="EC120"/>
          <cell r="ED120" t="str">
            <v>CAT-3</v>
          </cell>
          <cell r="EE120"/>
          <cell r="EF120"/>
          <cell r="EG120"/>
          <cell r="EH120"/>
          <cell r="EI120"/>
          <cell r="EJ120"/>
          <cell r="EK120"/>
          <cell r="EL120"/>
          <cell r="EM120"/>
          <cell r="EN120">
            <v>5</v>
          </cell>
          <cell r="EO120">
            <v>0</v>
          </cell>
          <cell r="EP120">
            <v>5</v>
          </cell>
          <cell r="EQ120">
            <v>10</v>
          </cell>
          <cell r="ER120">
            <v>66.666666666666657</v>
          </cell>
          <cell r="ES120" t="str">
            <v>No</v>
          </cell>
          <cell r="ET120"/>
          <cell r="EU120"/>
          <cell r="EV120"/>
          <cell r="EW120"/>
          <cell r="EX120" t="str">
            <v>ARAMBAGH</v>
          </cell>
          <cell r="EY120" t="str">
            <v>AB</v>
          </cell>
          <cell r="EZ120"/>
          <cell r="FA120" t="str">
            <v>19-CIVILB37-23</v>
          </cell>
          <cell r="FB120" t="str">
            <v>CIVIL-B</v>
          </cell>
          <cell r="FC120">
            <v>37</v>
          </cell>
        </row>
        <row r="121">
          <cell r="C121" t="str">
            <v>19-CIVILB38-23</v>
          </cell>
          <cell r="D121">
            <v>38</v>
          </cell>
          <cell r="E121" t="str">
            <v>VERMA NISHANT JITENDRA SUNITA</v>
          </cell>
          <cell r="F121" t="str">
            <v>19-CIVILB38-23</v>
          </cell>
          <cell r="G121" t="str">
            <v>Male</v>
          </cell>
          <cell r="H121">
            <v>36899</v>
          </cell>
          <cell r="I121">
            <v>9004522448</v>
          </cell>
          <cell r="J121">
            <v>7021245983</v>
          </cell>
          <cell r="K121" t="str">
            <v>nishantverma247@gmail.com</v>
          </cell>
          <cell r="L121"/>
          <cell r="M121" t="str">
            <v>flat no.107,bldg no.14, Marigold,Virar Mayfair Garden,near Bolinj,virar,near gokul towinship,virar,401303</v>
          </cell>
          <cell r="N121" t="str">
            <v>Service</v>
          </cell>
          <cell r="O121" t="str">
            <v>Below  5 Lacs</v>
          </cell>
          <cell r="P121" t="str">
            <v>Normal</v>
          </cell>
          <cell r="Q121" t="str">
            <v>Open</v>
          </cell>
          <cell r="R121">
            <v>2019</v>
          </cell>
          <cell r="S121" t="str">
            <v>FE</v>
          </cell>
          <cell r="T121" t="str">
            <v>MHT-CET 2019</v>
          </cell>
          <cell r="U121" t="str">
            <v>MHT-CET</v>
          </cell>
          <cell r="V121">
            <v>200</v>
          </cell>
          <cell r="W121">
            <v>24.597162600000001</v>
          </cell>
          <cell r="X121" t="str">
            <v>MI</v>
          </cell>
          <cell r="Y121">
            <v>430</v>
          </cell>
          <cell r="Z121">
            <v>500</v>
          </cell>
          <cell r="AA121">
            <v>86</v>
          </cell>
          <cell r="AB121">
            <v>2016</v>
          </cell>
          <cell r="AC121" t="str">
            <v>CENTRAL BOARD OF SECONDARY EDUCATION</v>
          </cell>
          <cell r="AD121" t="str">
            <v>MATRIX ACADEMY SCHOOL</v>
          </cell>
          <cell r="AE121">
            <v>340</v>
          </cell>
          <cell r="AF121">
            <v>500</v>
          </cell>
          <cell r="AG121">
            <v>68</v>
          </cell>
          <cell r="AH121">
            <v>2018</v>
          </cell>
          <cell r="AI121" t="str">
            <v>CENTRAL BOARD OF SECONDARY EDUCATION</v>
          </cell>
          <cell r="AJ121" t="str">
            <v>M K V V INTERNATIONAL VIDYALAYA</v>
          </cell>
          <cell r="AK121">
            <v>179</v>
          </cell>
          <cell r="AL121">
            <v>23</v>
          </cell>
          <cell r="AM121">
            <v>7.7826086956521738</v>
          </cell>
          <cell r="AN121">
            <v>89.659932659932664</v>
          </cell>
          <cell r="AO121">
            <v>202</v>
          </cell>
          <cell r="AP121">
            <v>25</v>
          </cell>
          <cell r="AQ121">
            <v>8.08</v>
          </cell>
          <cell r="AR121">
            <v>86</v>
          </cell>
          <cell r="AS121">
            <v>381</v>
          </cell>
          <cell r="AT121">
            <v>48</v>
          </cell>
          <cell r="AU121">
            <v>7.9375</v>
          </cell>
          <cell r="AV121">
            <v>220</v>
          </cell>
          <cell r="AW121">
            <v>25</v>
          </cell>
          <cell r="AX121">
            <v>8.8000000000000007</v>
          </cell>
          <cell r="AY121">
            <v>99.54</v>
          </cell>
          <cell r="AZ121">
            <v>258</v>
          </cell>
          <cell r="BA121">
            <v>29</v>
          </cell>
          <cell r="BB121">
            <v>8.8965517241379306</v>
          </cell>
          <cell r="BC121">
            <v>87</v>
          </cell>
          <cell r="BD121">
            <v>478</v>
          </cell>
          <cell r="BE121">
            <v>54</v>
          </cell>
          <cell r="BF121">
            <v>8.8518518518518512</v>
          </cell>
          <cell r="BG121">
            <v>205</v>
          </cell>
          <cell r="BH121">
            <v>24</v>
          </cell>
          <cell r="BI121">
            <v>8.5416666666666661</v>
          </cell>
          <cell r="BJ121">
            <v>85.935000000000002</v>
          </cell>
          <cell r="BK121">
            <v>223</v>
          </cell>
          <cell r="BL121">
            <v>29</v>
          </cell>
          <cell r="BM121">
            <v>7.6896551724137927</v>
          </cell>
          <cell r="BN121">
            <v>90.826986531986535</v>
          </cell>
          <cell r="BO121">
            <v>428</v>
          </cell>
          <cell r="BP121">
            <v>53</v>
          </cell>
          <cell r="BQ121">
            <v>8.0754716981132084</v>
          </cell>
          <cell r="BR121">
            <v>183</v>
          </cell>
          <cell r="BS121">
            <v>24</v>
          </cell>
          <cell r="BT121">
            <v>7.625</v>
          </cell>
          <cell r="BU121">
            <v>89.826986531986549</v>
          </cell>
          <cell r="BV121">
            <v>183</v>
          </cell>
          <cell r="BW121">
            <v>24</v>
          </cell>
          <cell r="BX121">
            <v>7.625</v>
          </cell>
          <cell r="BY121">
            <v>245</v>
          </cell>
          <cell r="BZ121">
            <v>26</v>
          </cell>
          <cell r="CA121">
            <v>9.4230769230769234</v>
          </cell>
          <cell r="CB121">
            <v>1715</v>
          </cell>
          <cell r="CC121">
            <v>205</v>
          </cell>
          <cell r="CD121">
            <v>8.3658536585365848</v>
          </cell>
          <cell r="CE121">
            <v>90</v>
          </cell>
          <cell r="CF121"/>
          <cell r="CG121"/>
          <cell r="CH121"/>
          <cell r="CI121"/>
          <cell r="CJ121"/>
          <cell r="CK121"/>
          <cell r="CL121"/>
          <cell r="CM121"/>
          <cell r="CN121"/>
          <cell r="CO121"/>
          <cell r="CP121"/>
          <cell r="CQ121"/>
          <cell r="CR121">
            <v>8</v>
          </cell>
          <cell r="CS121">
            <v>16</v>
          </cell>
          <cell r="CT121">
            <v>34</v>
          </cell>
          <cell r="CU121">
            <v>1</v>
          </cell>
          <cell r="CV121">
            <v>15</v>
          </cell>
          <cell r="CW121">
            <v>7</v>
          </cell>
          <cell r="CX121"/>
          <cell r="CY121"/>
          <cell r="CZ121"/>
          <cell r="DA121">
            <v>0</v>
          </cell>
          <cell r="DB121">
            <v>10</v>
          </cell>
          <cell r="DC121">
            <v>0</v>
          </cell>
          <cell r="DD121">
            <v>1</v>
          </cell>
          <cell r="DE121">
            <v>21</v>
          </cell>
          <cell r="DF121">
            <v>5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1</v>
          </cell>
          <cell r="DL121">
            <v>1</v>
          </cell>
          <cell r="DM121">
            <v>50</v>
          </cell>
          <cell r="DN121">
            <v>60</v>
          </cell>
          <cell r="DO121" t="str">
            <v>100</v>
          </cell>
          <cell r="DP121">
            <v>0</v>
          </cell>
          <cell r="DQ121">
            <v>0</v>
          </cell>
          <cell r="DR121">
            <v>30</v>
          </cell>
          <cell r="DS121">
            <v>50</v>
          </cell>
          <cell r="DT121">
            <v>30</v>
          </cell>
          <cell r="DU121">
            <v>21</v>
          </cell>
          <cell r="DV121"/>
          <cell r="DW121"/>
          <cell r="DX121"/>
          <cell r="DY121"/>
          <cell r="DZ121"/>
          <cell r="EA121" t="str">
            <v>Placement</v>
          </cell>
          <cell r="EB121" t="str">
            <v>Placement</v>
          </cell>
          <cell r="EC121">
            <v>44746</v>
          </cell>
          <cell r="ED121" t="str">
            <v>CAT-3</v>
          </cell>
          <cell r="EE121"/>
          <cell r="EF121"/>
          <cell r="EG121"/>
          <cell r="EH121"/>
          <cell r="EI121"/>
          <cell r="EJ121"/>
          <cell r="EK121"/>
          <cell r="EL121"/>
          <cell r="EM121"/>
          <cell r="EN121">
            <v>5</v>
          </cell>
          <cell r="EO121">
            <v>1</v>
          </cell>
          <cell r="EP121">
            <v>5</v>
          </cell>
          <cell r="EQ121">
            <v>11</v>
          </cell>
          <cell r="ER121">
            <v>73.333333333333329</v>
          </cell>
          <cell r="ES121" t="str">
            <v>No</v>
          </cell>
          <cell r="ET121"/>
          <cell r="EU121" t="str">
            <v>NA</v>
          </cell>
          <cell r="EV121"/>
          <cell r="EW121"/>
          <cell r="EX121" t="str">
            <v>bhayander</v>
          </cell>
          <cell r="EY121" t="str">
            <v>AB</v>
          </cell>
          <cell r="EZ121" t="str">
            <v>Batch 4</v>
          </cell>
          <cell r="FA121" t="str">
            <v>19-CIVILB38-23</v>
          </cell>
          <cell r="FB121" t="str">
            <v>CIVIL-B</v>
          </cell>
          <cell r="FC121">
            <v>38</v>
          </cell>
        </row>
        <row r="122">
          <cell r="C122" t="str">
            <v>19-CIVILB39-23</v>
          </cell>
          <cell r="D122">
            <v>39</v>
          </cell>
          <cell r="E122" t="str">
            <v>VISHWAKARMA RITESH RAM ASARE KANTIDEVI</v>
          </cell>
          <cell r="F122" t="str">
            <v>19-CIVILB39-23</v>
          </cell>
          <cell r="G122" t="str">
            <v>Male</v>
          </cell>
          <cell r="H122">
            <v>36717</v>
          </cell>
          <cell r="I122">
            <v>9867043561</v>
          </cell>
          <cell r="J122">
            <v>9653363582</v>
          </cell>
          <cell r="K122" t="str">
            <v>riteshvishwakarma1007@gmail.com</v>
          </cell>
          <cell r="L122"/>
          <cell r="M122" t="str">
            <v>Flat no. 2002 SRA readdy building no. 2,Teen dongri yashwant nagar goregaon west,MAHARASHTRA,MUMBAI,400062</v>
          </cell>
          <cell r="N122" t="str">
            <v>Service</v>
          </cell>
          <cell r="O122" t="str">
            <v>Below  5 Lacs</v>
          </cell>
          <cell r="P122" t="str">
            <v>Normal</v>
          </cell>
          <cell r="Q122" t="str">
            <v>Open</v>
          </cell>
          <cell r="R122">
            <v>2019</v>
          </cell>
          <cell r="S122" t="str">
            <v>FE</v>
          </cell>
          <cell r="T122" t="str">
            <v>MHT-CET 2019</v>
          </cell>
          <cell r="U122" t="str">
            <v>MHT-CET</v>
          </cell>
          <cell r="V122">
            <v>200</v>
          </cell>
          <cell r="W122">
            <v>92.027259000000001</v>
          </cell>
          <cell r="X122" t="str">
            <v>TFWS</v>
          </cell>
          <cell r="Y122">
            <v>453</v>
          </cell>
          <cell r="Z122">
            <v>600</v>
          </cell>
          <cell r="AA122">
            <v>75.5</v>
          </cell>
          <cell r="AB122">
            <v>2016</v>
          </cell>
          <cell r="AC122" t="str">
            <v>MAHARASHTRA STATE BOARD OF SECONDARY AND HIGHER SECONDARY EDUCATION</v>
          </cell>
          <cell r="AD122" t="str">
            <v>BAYALSI INTER COLLEGE JALALPUR JAUNPUR</v>
          </cell>
          <cell r="AE122">
            <v>474</v>
          </cell>
          <cell r="AF122">
            <v>650</v>
          </cell>
          <cell r="AG122">
            <v>72.92</v>
          </cell>
          <cell r="AH122">
            <v>2018</v>
          </cell>
          <cell r="AI122" t="str">
            <v>MAHARASHTRA STATE BOARD OF SECONDARY AND HIGHER SECONDARY EDUCATION</v>
          </cell>
          <cell r="AJ122" t="str">
            <v>RABINDRA BHARTI JUNIOR AND SENIOR COLLEGE OF COMMERCE AND SCIENCE SHIDHART NAGAR</v>
          </cell>
          <cell r="AK122">
            <v>210</v>
          </cell>
          <cell r="AL122">
            <v>23</v>
          </cell>
          <cell r="AM122">
            <v>9.1304347826086953</v>
          </cell>
          <cell r="AN122">
            <v>75</v>
          </cell>
          <cell r="AO122">
            <v>236</v>
          </cell>
          <cell r="AP122">
            <v>25</v>
          </cell>
          <cell r="AQ122">
            <v>9.44</v>
          </cell>
          <cell r="AR122">
            <v>89</v>
          </cell>
          <cell r="AS122">
            <v>446</v>
          </cell>
          <cell r="AT122">
            <v>48</v>
          </cell>
          <cell r="AU122">
            <v>9.2916666666666661</v>
          </cell>
          <cell r="AV122">
            <v>210</v>
          </cell>
          <cell r="AW122">
            <v>25</v>
          </cell>
          <cell r="AX122">
            <v>8.4</v>
          </cell>
          <cell r="AY122">
            <v>95.85</v>
          </cell>
          <cell r="AZ122">
            <v>241</v>
          </cell>
          <cell r="BA122">
            <v>29</v>
          </cell>
          <cell r="BB122">
            <v>8.3103448275862064</v>
          </cell>
          <cell r="BC122">
            <v>88</v>
          </cell>
          <cell r="BD122">
            <v>451</v>
          </cell>
          <cell r="BE122">
            <v>54</v>
          </cell>
          <cell r="BF122">
            <v>8.3518518518518512</v>
          </cell>
          <cell r="BG122">
            <v>187</v>
          </cell>
          <cell r="BH122">
            <v>24</v>
          </cell>
          <cell r="BI122">
            <v>7.791666666666667</v>
          </cell>
          <cell r="BJ122">
            <v>83.914141414141412</v>
          </cell>
          <cell r="BK122">
            <v>241</v>
          </cell>
          <cell r="BL122">
            <v>29</v>
          </cell>
          <cell r="BM122">
            <v>8.3103448275862064</v>
          </cell>
          <cell r="BN122">
            <v>87.352828282828284</v>
          </cell>
          <cell r="BO122">
            <v>428</v>
          </cell>
          <cell r="BP122">
            <v>53</v>
          </cell>
          <cell r="BQ122">
            <v>8.0754716981132084</v>
          </cell>
          <cell r="BR122">
            <v>216</v>
          </cell>
          <cell r="BS122">
            <v>24</v>
          </cell>
          <cell r="BT122">
            <v>9</v>
          </cell>
          <cell r="BU122">
            <v>86.519494949494955</v>
          </cell>
          <cell r="BV122">
            <v>216</v>
          </cell>
          <cell r="BW122">
            <v>24</v>
          </cell>
          <cell r="BX122">
            <v>9</v>
          </cell>
          <cell r="BY122">
            <v>220</v>
          </cell>
          <cell r="BZ122">
            <v>26</v>
          </cell>
          <cell r="CA122">
            <v>8.4615384615384617</v>
          </cell>
          <cell r="CB122">
            <v>1761</v>
          </cell>
          <cell r="CC122">
            <v>205</v>
          </cell>
          <cell r="CD122">
            <v>8.590243902439024</v>
          </cell>
          <cell r="CE122">
            <v>87</v>
          </cell>
          <cell r="CF122"/>
          <cell r="CG122"/>
          <cell r="CH122"/>
          <cell r="CI122"/>
          <cell r="CJ122"/>
          <cell r="CK122"/>
          <cell r="CL122"/>
          <cell r="CM122"/>
          <cell r="CN122"/>
          <cell r="CO122"/>
          <cell r="CP122"/>
          <cell r="CQ122"/>
          <cell r="CR122">
            <v>3</v>
          </cell>
          <cell r="CS122">
            <v>21</v>
          </cell>
          <cell r="CT122">
            <v>13</v>
          </cell>
          <cell r="CU122">
            <v>0</v>
          </cell>
          <cell r="CV122">
            <v>16</v>
          </cell>
          <cell r="CW122">
            <v>0</v>
          </cell>
          <cell r="CX122"/>
          <cell r="CY122"/>
          <cell r="CZ122"/>
          <cell r="DA122">
            <v>0</v>
          </cell>
          <cell r="DB122">
            <v>10</v>
          </cell>
          <cell r="DC122">
            <v>0</v>
          </cell>
          <cell r="DD122">
            <v>0</v>
          </cell>
          <cell r="DE122">
            <v>22</v>
          </cell>
          <cell r="DF122">
            <v>0</v>
          </cell>
          <cell r="DG122">
            <v>0</v>
          </cell>
          <cell r="DH122">
            <v>0</v>
          </cell>
          <cell r="DI122">
            <v>0</v>
          </cell>
          <cell r="DJ122">
            <v>0</v>
          </cell>
          <cell r="DK122">
            <v>0</v>
          </cell>
          <cell r="DL122">
            <v>2</v>
          </cell>
          <cell r="DM122">
            <v>0</v>
          </cell>
          <cell r="DN122">
            <v>0</v>
          </cell>
          <cell r="DO122">
            <v>0</v>
          </cell>
          <cell r="DP122">
            <v>0</v>
          </cell>
          <cell r="DQ122">
            <v>0</v>
          </cell>
          <cell r="DR122">
            <v>0</v>
          </cell>
          <cell r="DS122">
            <v>0</v>
          </cell>
          <cell r="DT122">
            <v>0</v>
          </cell>
          <cell r="DU122">
            <v>2</v>
          </cell>
          <cell r="DV122" t="str">
            <v>Kalpataru Ltd</v>
          </cell>
          <cell r="DW122"/>
          <cell r="DX122"/>
          <cell r="DY122"/>
          <cell r="DZ122"/>
          <cell r="EA122" t="str">
            <v>Placement</v>
          </cell>
          <cell r="EB122" t="str">
            <v>Placement</v>
          </cell>
          <cell r="EC122"/>
          <cell r="ED122" t="str">
            <v>CAT-3</v>
          </cell>
          <cell r="EE122"/>
          <cell r="EF122"/>
          <cell r="EG122"/>
          <cell r="EH122"/>
          <cell r="EI122"/>
          <cell r="EJ122"/>
          <cell r="EK122"/>
          <cell r="EL122"/>
          <cell r="EM122"/>
          <cell r="EN122">
            <v>5</v>
          </cell>
          <cell r="EO122">
            <v>1</v>
          </cell>
          <cell r="EP122">
            <v>5</v>
          </cell>
          <cell r="EQ122">
            <v>11</v>
          </cell>
          <cell r="ER122">
            <v>73.333333333333329</v>
          </cell>
          <cell r="ES122" t="str">
            <v>Yes</v>
          </cell>
          <cell r="ET122" t="str">
            <v>https://drive.google.com/open?id=1vSZ30mFIgAccM2TDivn_uVYic6JJkWfR</v>
          </cell>
          <cell r="EU122" t="str">
            <v>IT + Core Companies</v>
          </cell>
          <cell r="EV122" t="str">
            <v>No</v>
          </cell>
          <cell r="EW122"/>
          <cell r="EX122" t="str">
            <v>MUMBAI</v>
          </cell>
          <cell r="EY122" t="str">
            <v>AB</v>
          </cell>
          <cell r="EZ122" t="str">
            <v>Batch 4 (remove)</v>
          </cell>
          <cell r="FA122" t="str">
            <v>19-CIVILB39-23</v>
          </cell>
          <cell r="FB122" t="str">
            <v>CIVIL-B</v>
          </cell>
          <cell r="FC122">
            <v>39</v>
          </cell>
        </row>
        <row r="123">
          <cell r="C123" t="str">
            <v>19-CIVILB40-23</v>
          </cell>
          <cell r="D123">
            <v>40</v>
          </cell>
          <cell r="E123" t="str">
            <v>WALKE DEEPAK YASHWANT VANUE</v>
          </cell>
          <cell r="F123" t="str">
            <v>19-CIVILB40-23</v>
          </cell>
          <cell r="G123" t="str">
            <v>Male</v>
          </cell>
          <cell r="H123">
            <v>36979</v>
          </cell>
          <cell r="I123">
            <v>8149955567</v>
          </cell>
          <cell r="J123"/>
          <cell r="K123" t="str">
            <v>deepakwalke567@gmail.com</v>
          </cell>
          <cell r="L123"/>
          <cell r="M123" t="str">
            <v>Yashwant nivas,Pokherni walke,Pokherni walke,Pokherni,Gangakhed,431514</v>
          </cell>
          <cell r="N123" t="str">
            <v>Service</v>
          </cell>
          <cell r="O123" t="str">
            <v>Below  5 Lacs</v>
          </cell>
          <cell r="P123" t="str">
            <v>Normal</v>
          </cell>
          <cell r="Q123" t="str">
            <v>Open</v>
          </cell>
          <cell r="R123">
            <v>2019</v>
          </cell>
          <cell r="S123" t="str">
            <v>FE</v>
          </cell>
          <cell r="T123" t="str">
            <v>MHT-CET 2019</v>
          </cell>
          <cell r="U123" t="str">
            <v>MHT-CET</v>
          </cell>
          <cell r="V123">
            <v>200</v>
          </cell>
          <cell r="W123">
            <v>70.938500000000005</v>
          </cell>
          <cell r="X123" t="str">
            <v>MI-MH</v>
          </cell>
          <cell r="Y123">
            <v>348</v>
          </cell>
          <cell r="Z123">
            <v>500</v>
          </cell>
          <cell r="AA123">
            <v>69.599999999999994</v>
          </cell>
          <cell r="AB123">
            <v>2017</v>
          </cell>
          <cell r="AC123" t="str">
            <v>MAHARASHTRA STATE BOARD OF SECONDARY AND HIGHER SECONDARY EDUCATION</v>
          </cell>
          <cell r="AD123" t="str">
            <v>SARASWATI VIDHAYALA GANGAKHED</v>
          </cell>
          <cell r="AE123">
            <v>351</v>
          </cell>
          <cell r="AF123">
            <v>650</v>
          </cell>
          <cell r="AG123">
            <v>54</v>
          </cell>
          <cell r="AH123">
            <v>2019</v>
          </cell>
          <cell r="AI123" t="str">
            <v>MAHARASHTRA STATE BOARD OF SECONDARY AND HIGHER SECONDARY EDUCATION</v>
          </cell>
          <cell r="AJ123" t="str">
            <v>TULSIRAMJI PATIL HIGH SCHOOL DHARASUR</v>
          </cell>
          <cell r="AK123">
            <v>161</v>
          </cell>
          <cell r="AL123">
            <v>23</v>
          </cell>
          <cell r="AM123">
            <v>7</v>
          </cell>
          <cell r="AN123">
            <v>79</v>
          </cell>
          <cell r="AO123">
            <v>136</v>
          </cell>
          <cell r="AP123">
            <v>25</v>
          </cell>
          <cell r="AQ123">
            <v>5.44</v>
          </cell>
          <cell r="AR123">
            <v>75</v>
          </cell>
          <cell r="AS123">
            <v>297</v>
          </cell>
          <cell r="AT123">
            <v>48</v>
          </cell>
          <cell r="AU123">
            <v>6.1875</v>
          </cell>
          <cell r="AV123">
            <v>149</v>
          </cell>
          <cell r="AW123">
            <v>25</v>
          </cell>
          <cell r="AX123">
            <v>5.96</v>
          </cell>
          <cell r="AY123">
            <v>96.74</v>
          </cell>
          <cell r="AZ123">
            <v>177</v>
          </cell>
          <cell r="BA123">
            <v>29</v>
          </cell>
          <cell r="BB123">
            <v>6.1034482758620694</v>
          </cell>
          <cell r="BC123">
            <v>89</v>
          </cell>
          <cell r="BD123">
            <v>326</v>
          </cell>
          <cell r="BE123">
            <v>54</v>
          </cell>
          <cell r="BF123">
            <v>6.0370370370370372</v>
          </cell>
          <cell r="BG123">
            <v>149</v>
          </cell>
          <cell r="BH123">
            <v>24</v>
          </cell>
          <cell r="BI123">
            <v>6.208333333333333</v>
          </cell>
          <cell r="BJ123">
            <v>92.302491582491584</v>
          </cell>
          <cell r="BK123">
            <v>0</v>
          </cell>
          <cell r="BL123">
            <v>29</v>
          </cell>
          <cell r="BM123">
            <v>0</v>
          </cell>
          <cell r="BN123">
            <v>87.208498316498321</v>
          </cell>
          <cell r="BO123">
            <v>149</v>
          </cell>
          <cell r="BP123">
            <v>53</v>
          </cell>
          <cell r="BQ123">
            <v>2.8113207547169812</v>
          </cell>
          <cell r="BR123">
            <v>129</v>
          </cell>
          <cell r="BS123">
            <v>24</v>
          </cell>
          <cell r="BT123">
            <v>5.375</v>
          </cell>
          <cell r="BU123">
            <v>86.54183164983165</v>
          </cell>
          <cell r="BV123">
            <v>129</v>
          </cell>
          <cell r="BW123">
            <v>24</v>
          </cell>
          <cell r="BX123">
            <v>5.375</v>
          </cell>
          <cell r="BY123">
            <v>147</v>
          </cell>
          <cell r="BZ123">
            <v>26</v>
          </cell>
          <cell r="CA123">
            <v>5.6538461538461542</v>
          </cell>
          <cell r="CB123">
            <v>1048</v>
          </cell>
          <cell r="CC123">
            <v>205</v>
          </cell>
          <cell r="CD123">
            <v>5.1121951219512196</v>
          </cell>
          <cell r="CE123">
            <v>87</v>
          </cell>
          <cell r="CF123"/>
          <cell r="CG123"/>
          <cell r="CH123"/>
          <cell r="CI123"/>
          <cell r="CJ123"/>
          <cell r="CK123"/>
          <cell r="CL123"/>
          <cell r="CM123"/>
          <cell r="CN123"/>
          <cell r="CO123"/>
          <cell r="CP123"/>
          <cell r="CQ123"/>
          <cell r="CR123"/>
          <cell r="CS123"/>
          <cell r="CT123"/>
          <cell r="CU123"/>
          <cell r="CV123"/>
          <cell r="CW123"/>
          <cell r="CX123"/>
          <cell r="CY123"/>
          <cell r="CZ123"/>
          <cell r="DA123"/>
          <cell r="DB123"/>
          <cell r="DC123"/>
          <cell r="DD123"/>
          <cell r="DE123"/>
          <cell r="DF123"/>
          <cell r="DG123"/>
          <cell r="DH123"/>
          <cell r="DI123"/>
          <cell r="DJ123">
            <v>0</v>
          </cell>
          <cell r="DK123">
            <v>0</v>
          </cell>
          <cell r="DL123">
            <v>2</v>
          </cell>
          <cell r="DM123">
            <v>0</v>
          </cell>
          <cell r="DN123">
            <v>0</v>
          </cell>
          <cell r="DO123">
            <v>0</v>
          </cell>
          <cell r="DP123">
            <v>0</v>
          </cell>
          <cell r="DQ123">
            <v>0</v>
          </cell>
          <cell r="DR123">
            <v>0</v>
          </cell>
          <cell r="DS123">
            <v>0</v>
          </cell>
          <cell r="DT123">
            <v>0</v>
          </cell>
          <cell r="DU123">
            <v>0</v>
          </cell>
          <cell r="DV123"/>
          <cell r="DW123" t="str">
            <v>KT</v>
          </cell>
          <cell r="DX123"/>
          <cell r="DY123"/>
          <cell r="DZ123"/>
          <cell r="EA123" t="str">
            <v>Not Given</v>
          </cell>
          <cell r="EB123" t="str">
            <v>Not Given</v>
          </cell>
          <cell r="EC123"/>
          <cell r="ED123" t="str">
            <v>CAT-3</v>
          </cell>
          <cell r="EE123"/>
          <cell r="EF123"/>
          <cell r="EG123"/>
          <cell r="EH123"/>
          <cell r="EI123"/>
          <cell r="EJ123"/>
          <cell r="EK123"/>
          <cell r="EL123"/>
          <cell r="EM123"/>
          <cell r="EN123">
            <v>2</v>
          </cell>
          <cell r="EO123">
            <v>0</v>
          </cell>
          <cell r="EP123">
            <v>5</v>
          </cell>
          <cell r="EQ123">
            <v>7</v>
          </cell>
          <cell r="ER123">
            <v>46.666666666666664</v>
          </cell>
          <cell r="ES123" t="str">
            <v>No</v>
          </cell>
          <cell r="ET123"/>
          <cell r="EU123"/>
          <cell r="EV123"/>
          <cell r="EW123"/>
          <cell r="EX123" t="str">
            <v>Gangakhed</v>
          </cell>
          <cell r="EY123" t="str">
            <v>AB</v>
          </cell>
          <cell r="EZ123"/>
          <cell r="FA123" t="str">
            <v>19-CIVILB40-23</v>
          </cell>
          <cell r="FB123" t="str">
            <v>CIVIL-B</v>
          </cell>
          <cell r="FC123">
            <v>40</v>
          </cell>
        </row>
        <row r="124">
          <cell r="C124" t="str">
            <v>19-CIVILB41-23</v>
          </cell>
          <cell r="D124">
            <v>41</v>
          </cell>
          <cell r="E124" t="str">
            <v>ZORE OMKAR SHASHIKANT SARIKA</v>
          </cell>
          <cell r="F124" t="str">
            <v>19-CIVILB41-23</v>
          </cell>
          <cell r="G124" t="str">
            <v>Male</v>
          </cell>
          <cell r="H124">
            <v>37190</v>
          </cell>
          <cell r="I124">
            <v>7977316016</v>
          </cell>
          <cell r="J124"/>
          <cell r="K124" t="str">
            <v>omkarzore2610@gmail.com</v>
          </cell>
          <cell r="L124"/>
          <cell r="M124" t="str">
            <v>pawar postman chawl,kulupwadi,borivali east,nr. national park,mumbai,400066</v>
          </cell>
          <cell r="N124" t="str">
            <v>Service</v>
          </cell>
          <cell r="O124" t="str">
            <v>5 Lacs to  10Lacs</v>
          </cell>
          <cell r="P124" t="str">
            <v>Normal</v>
          </cell>
          <cell r="Q124" t="str">
            <v>Open</v>
          </cell>
          <cell r="R124">
            <v>2019</v>
          </cell>
          <cell r="S124" t="str">
            <v>FE</v>
          </cell>
          <cell r="T124" t="str">
            <v>MHT-CET 2019</v>
          </cell>
          <cell r="U124" t="str">
            <v>MHT-CET</v>
          </cell>
          <cell r="V124">
            <v>200</v>
          </cell>
          <cell r="W124">
            <v>22.4169521</v>
          </cell>
          <cell r="X124" t="str">
            <v>IL</v>
          </cell>
          <cell r="Y124">
            <v>432</v>
          </cell>
          <cell r="Z124">
            <v>500</v>
          </cell>
          <cell r="AA124">
            <v>86.4</v>
          </cell>
          <cell r="AB124">
            <v>2017</v>
          </cell>
          <cell r="AC124" t="str">
            <v>MAHARASHTRA STATE BOARD OF SECONDARY AND HIGHER SECONDARY EDUCATION</v>
          </cell>
          <cell r="AD124" t="str">
            <v>J.B.KHOT HIGH SCHOOL</v>
          </cell>
          <cell r="AE124">
            <v>425</v>
          </cell>
          <cell r="AF124">
            <v>650</v>
          </cell>
          <cell r="AG124">
            <v>65.38</v>
          </cell>
          <cell r="AH124">
            <v>2019</v>
          </cell>
          <cell r="AI124" t="str">
            <v>MAHARASHTRA STATE BOARD OF SECONDARY AND HIGHER SECONDARY EDUCATION</v>
          </cell>
          <cell r="AJ124" t="str">
            <v>THAKUR COLLEGE OF SCIENCE AND COMMERCE</v>
          </cell>
          <cell r="AK124">
            <v>182</v>
          </cell>
          <cell r="AL124">
            <v>23</v>
          </cell>
          <cell r="AM124">
            <v>7.9130434782608692</v>
          </cell>
          <cell r="AN124">
            <v>94.656565656565661</v>
          </cell>
          <cell r="AO124">
            <v>185</v>
          </cell>
          <cell r="AP124">
            <v>25</v>
          </cell>
          <cell r="AQ124">
            <v>7.4</v>
          </cell>
          <cell r="AR124">
            <v>75</v>
          </cell>
          <cell r="AS124">
            <v>367</v>
          </cell>
          <cell r="AT124">
            <v>48</v>
          </cell>
          <cell r="AU124">
            <v>7.645833333333333</v>
          </cell>
          <cell r="AV124">
            <v>217</v>
          </cell>
          <cell r="AW124">
            <v>25</v>
          </cell>
          <cell r="AX124">
            <v>8.68</v>
          </cell>
          <cell r="AY124">
            <v>75</v>
          </cell>
          <cell r="AZ124">
            <v>264</v>
          </cell>
          <cell r="BA124">
            <v>29</v>
          </cell>
          <cell r="BB124">
            <v>9.1034482758620694</v>
          </cell>
          <cell r="BC124">
            <v>90</v>
          </cell>
          <cell r="BD124">
            <v>481</v>
          </cell>
          <cell r="BE124">
            <v>54</v>
          </cell>
          <cell r="BF124">
            <v>8.9074074074074066</v>
          </cell>
          <cell r="BG124">
            <v>197</v>
          </cell>
          <cell r="BH124">
            <v>24</v>
          </cell>
          <cell r="BI124">
            <v>8.2083333333333339</v>
          </cell>
          <cell r="BJ124">
            <v>84.574957912457904</v>
          </cell>
          <cell r="BK124">
            <v>217</v>
          </cell>
          <cell r="BL124">
            <v>29</v>
          </cell>
          <cell r="BM124">
            <v>7.4827586206896548</v>
          </cell>
          <cell r="BN124">
            <v>84.046304713804716</v>
          </cell>
          <cell r="BO124">
            <v>414</v>
          </cell>
          <cell r="BP124">
            <v>53</v>
          </cell>
          <cell r="BQ124">
            <v>7.8113207547169807</v>
          </cell>
          <cell r="BR124">
            <v>199</v>
          </cell>
          <cell r="BS124">
            <v>24</v>
          </cell>
          <cell r="BT124">
            <v>8.2916666666666661</v>
          </cell>
          <cell r="BU124">
            <v>83.879638047138044</v>
          </cell>
          <cell r="BV124">
            <v>199</v>
          </cell>
          <cell r="BW124">
            <v>24</v>
          </cell>
          <cell r="BX124">
            <v>8.2916666666666661</v>
          </cell>
          <cell r="BY124">
            <v>234</v>
          </cell>
          <cell r="BZ124">
            <v>26</v>
          </cell>
          <cell r="CA124">
            <v>9</v>
          </cell>
          <cell r="CB124">
            <v>1695</v>
          </cell>
          <cell r="CC124">
            <v>205</v>
          </cell>
          <cell r="CD124">
            <v>8.2682926829268286</v>
          </cell>
          <cell r="CE124">
            <v>84</v>
          </cell>
          <cell r="CF124"/>
          <cell r="CG124"/>
          <cell r="CH124"/>
          <cell r="CI124"/>
          <cell r="CJ124"/>
          <cell r="CK124"/>
          <cell r="CL124"/>
          <cell r="CM124"/>
          <cell r="CN124"/>
          <cell r="CO124"/>
          <cell r="CP124"/>
          <cell r="CQ124"/>
          <cell r="CR124"/>
          <cell r="CS124"/>
          <cell r="CT124"/>
          <cell r="CU124"/>
          <cell r="CV124"/>
          <cell r="CW124"/>
          <cell r="CX124"/>
          <cell r="CY124"/>
          <cell r="CZ124"/>
          <cell r="DA124"/>
          <cell r="DB124"/>
          <cell r="DC124"/>
          <cell r="DD124"/>
          <cell r="DE124"/>
          <cell r="DF124"/>
          <cell r="DG124"/>
          <cell r="DH124"/>
          <cell r="DI124"/>
          <cell r="DJ124">
            <v>0</v>
          </cell>
          <cell r="DK124">
            <v>0</v>
          </cell>
          <cell r="DL124">
            <v>2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/>
          <cell r="DW124"/>
          <cell r="DX124"/>
          <cell r="DY124"/>
          <cell r="DZ124"/>
          <cell r="EA124" t="str">
            <v>Higher Studies</v>
          </cell>
          <cell r="EB124" t="str">
            <v>Higher Studies</v>
          </cell>
          <cell r="EC124"/>
          <cell r="ED124" t="str">
            <v>CAT-3</v>
          </cell>
          <cell r="EE124"/>
          <cell r="EF124"/>
          <cell r="EG124"/>
          <cell r="EH124"/>
          <cell r="EI124"/>
          <cell r="EJ124"/>
          <cell r="EK124"/>
          <cell r="EL124"/>
          <cell r="EM124"/>
          <cell r="EN124">
            <v>5</v>
          </cell>
          <cell r="EO124">
            <v>0</v>
          </cell>
          <cell r="EP124">
            <v>5</v>
          </cell>
          <cell r="EQ124">
            <v>10</v>
          </cell>
          <cell r="ER124">
            <v>66.666666666666657</v>
          </cell>
          <cell r="ES124" t="str">
            <v>Yes</v>
          </cell>
          <cell r="ET124" t="str">
            <v>https://drive.google.com/open?id=11E4osYazagdemfAAI1VX1KWIKW2YQbII</v>
          </cell>
          <cell r="EU124" t="str">
            <v>NA</v>
          </cell>
          <cell r="EV124" t="str">
            <v>No</v>
          </cell>
          <cell r="EW124"/>
          <cell r="EX124" t="str">
            <v>mumbai</v>
          </cell>
          <cell r="EY124" t="str">
            <v>AB</v>
          </cell>
          <cell r="EZ124"/>
          <cell r="FA124" t="str">
            <v>19-CIVILB41-23</v>
          </cell>
          <cell r="FB124" t="str">
            <v>CIVIL-B</v>
          </cell>
          <cell r="FC124">
            <v>41</v>
          </cell>
        </row>
        <row r="125">
          <cell r="C125" t="str">
            <v>18-CIVILB43-23</v>
          </cell>
          <cell r="D125">
            <v>43</v>
          </cell>
          <cell r="E125" t="str">
            <v>CHUDASAMA NIKIT UMESH KUSUM</v>
          </cell>
          <cell r="F125" t="str">
            <v>18-CIVILB43-23</v>
          </cell>
          <cell r="G125" t="str">
            <v>Male</v>
          </cell>
          <cell r="H125">
            <v>36315</v>
          </cell>
          <cell r="I125">
            <v>7977517193</v>
          </cell>
          <cell r="J125"/>
          <cell r="K125" t="str">
            <v>chudasamanikit@gmail.com</v>
          </cell>
          <cell r="L125" t="str">
            <v>1032180922@tcetmumbai.in</v>
          </cell>
          <cell r="M125" t="str">
            <v>a 63 new gitanjali raheja township malad e,a 63 new gitanjali raheja township malad e,a 63 new gitanjali raheja township malad e,near hdfc bank,mumbai,400097</v>
          </cell>
          <cell r="N125" t="str">
            <v>Service</v>
          </cell>
          <cell r="O125" t="str">
            <v>Below  5 Lacs</v>
          </cell>
          <cell r="P125" t="str">
            <v>Normal</v>
          </cell>
          <cell r="Q125" t="str">
            <v>Open</v>
          </cell>
          <cell r="R125">
            <v>2018</v>
          </cell>
          <cell r="S125" t="str">
            <v>FE</v>
          </cell>
          <cell r="T125" t="str">
            <v>JEE(Main)-2018</v>
          </cell>
          <cell r="U125" t="str">
            <v>JEE-Main</v>
          </cell>
          <cell r="V125">
            <v>360</v>
          </cell>
          <cell r="W125">
            <v>57</v>
          </cell>
          <cell r="X125" t="str">
            <v>CAP-Minority</v>
          </cell>
          <cell r="Y125">
            <v>395</v>
          </cell>
          <cell r="Z125">
            <v>500</v>
          </cell>
          <cell r="AA125">
            <v>79</v>
          </cell>
          <cell r="AB125" t="str">
            <v>2016</v>
          </cell>
          <cell r="AC125" t="str">
            <v>MAHARASHTRA STATE BOARD OF SECONDARY AND HIGHER SECONDARY EDUCATION</v>
          </cell>
          <cell r="AD125" t="str">
            <v>CHILDREN'S ACADEMY</v>
          </cell>
          <cell r="AE125">
            <v>346</v>
          </cell>
          <cell r="AF125">
            <v>650</v>
          </cell>
          <cell r="AG125">
            <v>53.23</v>
          </cell>
          <cell r="AH125" t="str">
            <v>2018</v>
          </cell>
          <cell r="AI125" t="str">
            <v>MAHARASHTRA STATE BOARD OF SECONDARY AND HIGHER SECONDARY EDUCATION</v>
          </cell>
          <cell r="AJ125" t="str">
            <v>THAKUR COLLEGE OF SCIENCE AND COMMERCE</v>
          </cell>
          <cell r="AK125">
            <v>119.60000000000001</v>
          </cell>
          <cell r="AL125">
            <v>23</v>
          </cell>
          <cell r="AM125">
            <v>5.2</v>
          </cell>
          <cell r="AN125">
            <v>97.329966329966325</v>
          </cell>
          <cell r="AO125">
            <v>116</v>
          </cell>
          <cell r="AP125">
            <v>25</v>
          </cell>
          <cell r="AQ125">
            <v>4.6399999999999997</v>
          </cell>
          <cell r="AR125">
            <v>84</v>
          </cell>
          <cell r="AS125">
            <v>235.60000000000002</v>
          </cell>
          <cell r="AT125">
            <v>48</v>
          </cell>
          <cell r="AU125">
            <v>4.9083333333333341</v>
          </cell>
          <cell r="AV125">
            <v>156</v>
          </cell>
          <cell r="AW125">
            <v>25</v>
          </cell>
          <cell r="AX125">
            <v>6.24</v>
          </cell>
          <cell r="AY125">
            <v>94.88</v>
          </cell>
          <cell r="AZ125">
            <v>197</v>
          </cell>
          <cell r="BA125">
            <v>29</v>
          </cell>
          <cell r="BB125">
            <v>6.7931034482758621</v>
          </cell>
          <cell r="BC125">
            <v>87</v>
          </cell>
          <cell r="BD125">
            <v>353</v>
          </cell>
          <cell r="BE125">
            <v>54</v>
          </cell>
          <cell r="BF125">
            <v>6.5370370370370372</v>
          </cell>
          <cell r="BG125">
            <v>169</v>
          </cell>
          <cell r="BH125">
            <v>24</v>
          </cell>
          <cell r="BI125">
            <v>7.041666666666667</v>
          </cell>
          <cell r="BJ125">
            <v>87.005765993265996</v>
          </cell>
          <cell r="BK125">
            <v>180</v>
          </cell>
          <cell r="BL125">
            <v>29</v>
          </cell>
          <cell r="BM125">
            <v>6.2068965517241379</v>
          </cell>
          <cell r="BN125">
            <v>91.243146464646458</v>
          </cell>
          <cell r="BO125">
            <v>349</v>
          </cell>
          <cell r="BP125">
            <v>53</v>
          </cell>
          <cell r="BQ125">
            <v>6.5849056603773581</v>
          </cell>
          <cell r="BR125">
            <v>126.96000000000001</v>
          </cell>
          <cell r="BS125">
            <v>24</v>
          </cell>
          <cell r="BT125">
            <v>5.29</v>
          </cell>
          <cell r="BU125">
            <v>90.243146464646472</v>
          </cell>
          <cell r="BV125">
            <v>126.96000000000001</v>
          </cell>
          <cell r="BW125">
            <v>24</v>
          </cell>
          <cell r="BX125">
            <v>5.29</v>
          </cell>
          <cell r="BY125">
            <v>159</v>
          </cell>
          <cell r="BZ125">
            <v>26</v>
          </cell>
          <cell r="CA125">
            <v>6.115384615384615</v>
          </cell>
          <cell r="CB125">
            <v>1223.56</v>
          </cell>
          <cell r="CC125">
            <v>205</v>
          </cell>
          <cell r="CD125">
            <v>5.9685853658536585</v>
          </cell>
          <cell r="CE125">
            <v>91</v>
          </cell>
          <cell r="CF125"/>
          <cell r="CG125"/>
          <cell r="CH125"/>
          <cell r="CI125"/>
          <cell r="CJ125"/>
          <cell r="CK125"/>
          <cell r="CL125"/>
          <cell r="CM125"/>
          <cell r="CN125"/>
          <cell r="CO125"/>
          <cell r="CP125"/>
          <cell r="CQ125"/>
          <cell r="CR125"/>
          <cell r="CS125"/>
          <cell r="CT125"/>
          <cell r="CU125"/>
          <cell r="CV125"/>
          <cell r="CW125"/>
          <cell r="CX125"/>
          <cell r="CY125"/>
          <cell r="CZ125"/>
          <cell r="DA125"/>
          <cell r="DB125"/>
          <cell r="DC125"/>
          <cell r="DD125"/>
          <cell r="DE125"/>
          <cell r="DF125"/>
          <cell r="DG125"/>
          <cell r="DH125"/>
          <cell r="DI125"/>
          <cell r="DJ125">
            <v>0</v>
          </cell>
          <cell r="DK125">
            <v>0</v>
          </cell>
          <cell r="DL125">
            <v>2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/>
          <cell r="DW125" t="str">
            <v>KT</v>
          </cell>
          <cell r="DX125"/>
          <cell r="DY125"/>
          <cell r="DZ125"/>
          <cell r="EA125" t="str">
            <v>Not Given</v>
          </cell>
          <cell r="EB125" t="str">
            <v>Not Given</v>
          </cell>
          <cell r="EC125"/>
          <cell r="ED125" t="str">
            <v>CAT-3</v>
          </cell>
          <cell r="EE125"/>
          <cell r="EF125"/>
          <cell r="EG125"/>
          <cell r="EH125"/>
          <cell r="EI125"/>
          <cell r="EJ125"/>
          <cell r="EK125"/>
          <cell r="EL125"/>
          <cell r="EM125"/>
          <cell r="EN125">
            <v>2</v>
          </cell>
          <cell r="EO125">
            <v>0</v>
          </cell>
          <cell r="EP125">
            <v>5</v>
          </cell>
          <cell r="EQ125">
            <v>7</v>
          </cell>
          <cell r="ER125">
            <v>46.666666666666664</v>
          </cell>
          <cell r="ES125" t="str">
            <v>No</v>
          </cell>
          <cell r="ET125"/>
          <cell r="EU125"/>
          <cell r="EV125"/>
          <cell r="EW125"/>
          <cell r="EX125" t="str">
            <v>mumbai</v>
          </cell>
          <cell r="EY125" t="str">
            <v>AB</v>
          </cell>
          <cell r="EZ125"/>
          <cell r="FA125" t="str">
            <v>18-CIVILB43-23</v>
          </cell>
          <cell r="FB125" t="str">
            <v>CIVIL-B</v>
          </cell>
          <cell r="FC125">
            <v>43</v>
          </cell>
        </row>
        <row r="126">
          <cell r="C126" t="str">
            <v>18-CIVILB44-23</v>
          </cell>
          <cell r="D126">
            <v>44</v>
          </cell>
          <cell r="E126" t="str">
            <v>SALUNKE ARYAN LALIT MANISHA</v>
          </cell>
          <cell r="F126" t="str">
            <v>18-CIVILB44-23</v>
          </cell>
          <cell r="G126" t="str">
            <v>Male</v>
          </cell>
          <cell r="H126">
            <v>36812</v>
          </cell>
          <cell r="I126">
            <v>9370132120</v>
          </cell>
          <cell r="J126"/>
          <cell r="K126" t="str">
            <v>aryansalunke007@gmail.com</v>
          </cell>
          <cell r="L126" t="str">
            <v>1032180923@tcetmumbai.in</v>
          </cell>
          <cell r="M126" t="str">
            <v>SRPF camp shivneri building 29B room no.5 ,Near Jaycoach Depot,Goregaon (E),Jaycoach,Mumbai,400065</v>
          </cell>
          <cell r="N126" t="str">
            <v>Any other</v>
          </cell>
          <cell r="O126" t="str">
            <v>Below  5 Lacs</v>
          </cell>
          <cell r="P126" t="str">
            <v>Normal</v>
          </cell>
          <cell r="Q126" t="str">
            <v>Open</v>
          </cell>
          <cell r="R126">
            <v>2018</v>
          </cell>
          <cell r="S126" t="str">
            <v>FE</v>
          </cell>
          <cell r="T126" t="str">
            <v>JEE(Main)-2018</v>
          </cell>
          <cell r="U126" t="str">
            <v>JEE-Main</v>
          </cell>
          <cell r="V126">
            <v>360</v>
          </cell>
          <cell r="W126">
            <v>70</v>
          </cell>
          <cell r="X126" t="str">
            <v>CAP</v>
          </cell>
          <cell r="Y126">
            <v>445</v>
          </cell>
          <cell r="Z126">
            <v>500</v>
          </cell>
          <cell r="AA126">
            <v>89</v>
          </cell>
          <cell r="AB126" t="str">
            <v>2016</v>
          </cell>
          <cell r="AC126" t="str">
            <v>MAHARASHTRA STATE BOARD OF SECONDARY AND HIGHER SECONDARY EDUCATION</v>
          </cell>
          <cell r="AD126" t="str">
            <v>NIRMALA CONVENT HIGH SCHOOL</v>
          </cell>
          <cell r="AE126">
            <v>368</v>
          </cell>
          <cell r="AF126">
            <v>650</v>
          </cell>
          <cell r="AG126">
            <v>56.62</v>
          </cell>
          <cell r="AH126" t="str">
            <v>2018</v>
          </cell>
          <cell r="AI126" t="str">
            <v>MAHARASHTRA STATE BOARD OF SECONDARY AND HIGHER SECONDARY EDUCATION</v>
          </cell>
          <cell r="AJ126" t="str">
            <v>YCIS SATARA</v>
          </cell>
          <cell r="AK126">
            <v>119</v>
          </cell>
          <cell r="AL126">
            <v>23</v>
          </cell>
          <cell r="AM126">
            <v>5.1739130434782608</v>
          </cell>
          <cell r="AN126">
            <v>85.64983164983164</v>
          </cell>
          <cell r="AO126">
            <v>119</v>
          </cell>
          <cell r="AP126">
            <v>25</v>
          </cell>
          <cell r="AQ126">
            <v>4.76</v>
          </cell>
          <cell r="AR126">
            <v>75</v>
          </cell>
          <cell r="AS126">
            <v>238</v>
          </cell>
          <cell r="AT126">
            <v>48</v>
          </cell>
          <cell r="AU126">
            <v>4.958333333333333</v>
          </cell>
          <cell r="AV126">
            <v>187</v>
          </cell>
          <cell r="AW126">
            <v>25</v>
          </cell>
          <cell r="AX126">
            <v>7.48</v>
          </cell>
          <cell r="AY126">
            <v>84.65</v>
          </cell>
          <cell r="AZ126">
            <v>222</v>
          </cell>
          <cell r="BA126">
            <v>29</v>
          </cell>
          <cell r="BB126">
            <v>7.6551724137931032</v>
          </cell>
          <cell r="BC126">
            <v>86</v>
          </cell>
          <cell r="BD126">
            <v>409</v>
          </cell>
          <cell r="BE126">
            <v>54</v>
          </cell>
          <cell r="BF126">
            <v>7.5740740740740744</v>
          </cell>
          <cell r="BG126">
            <v>202.08</v>
          </cell>
          <cell r="BH126">
            <v>24</v>
          </cell>
          <cell r="BI126">
            <v>8.42</v>
          </cell>
          <cell r="BJ126">
            <v>84.531049382716049</v>
          </cell>
          <cell r="BK126">
            <v>182</v>
          </cell>
          <cell r="BL126">
            <v>29</v>
          </cell>
          <cell r="BM126">
            <v>6.2758620689655169</v>
          </cell>
          <cell r="BN126">
            <v>84.566176206509539</v>
          </cell>
          <cell r="BO126">
            <v>384.08000000000004</v>
          </cell>
          <cell r="BP126">
            <v>53</v>
          </cell>
          <cell r="BQ126">
            <v>7.2467924528301895</v>
          </cell>
          <cell r="BR126">
            <v>164</v>
          </cell>
          <cell r="BS126">
            <v>24</v>
          </cell>
          <cell r="BT126">
            <v>6.833333333333333</v>
          </cell>
          <cell r="BU126">
            <v>83.399509539842867</v>
          </cell>
          <cell r="BV126">
            <v>164</v>
          </cell>
          <cell r="BW126">
            <v>24</v>
          </cell>
          <cell r="BX126">
            <v>6.833333333333333</v>
          </cell>
          <cell r="BY126">
            <v>162</v>
          </cell>
          <cell r="BZ126">
            <v>26</v>
          </cell>
          <cell r="CA126">
            <v>6.2307692307692308</v>
          </cell>
          <cell r="CB126">
            <v>1357.08</v>
          </cell>
          <cell r="CC126">
            <v>205</v>
          </cell>
          <cell r="CD126">
            <v>6.6199024390243899</v>
          </cell>
          <cell r="CE126">
            <v>84</v>
          </cell>
          <cell r="CF126"/>
          <cell r="CG126"/>
          <cell r="CH126"/>
          <cell r="CI126"/>
          <cell r="CJ126"/>
          <cell r="CK126"/>
          <cell r="CL126"/>
          <cell r="CM126"/>
          <cell r="CN126"/>
          <cell r="CO126"/>
          <cell r="CP126"/>
          <cell r="CQ126"/>
          <cell r="CR126"/>
          <cell r="CS126"/>
          <cell r="CT126"/>
          <cell r="CU126"/>
          <cell r="CV126"/>
          <cell r="CW126"/>
          <cell r="CX126"/>
          <cell r="CY126"/>
          <cell r="CZ126"/>
          <cell r="DA126"/>
          <cell r="DB126"/>
          <cell r="DC126"/>
          <cell r="DD126"/>
          <cell r="DE126"/>
          <cell r="DF126"/>
          <cell r="DG126"/>
          <cell r="DH126"/>
          <cell r="DI126"/>
          <cell r="DJ126">
            <v>0</v>
          </cell>
          <cell r="DK126">
            <v>0</v>
          </cell>
          <cell r="DL126">
            <v>2</v>
          </cell>
          <cell r="DM126">
            <v>0</v>
          </cell>
          <cell r="DN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/>
          <cell r="DW126"/>
          <cell r="DX126" t="str">
            <v>Consent Fill/Absent for Unplaced Meeting</v>
          </cell>
          <cell r="DY126"/>
          <cell r="DZ126"/>
          <cell r="EA126" t="str">
            <v>Placement</v>
          </cell>
          <cell r="EB126" t="str">
            <v>Placement</v>
          </cell>
          <cell r="EC126"/>
          <cell r="ED126" t="str">
            <v>CAT-3</v>
          </cell>
          <cell r="EE126"/>
          <cell r="EF126"/>
          <cell r="EG126"/>
          <cell r="EH126"/>
          <cell r="EI126"/>
          <cell r="EJ126"/>
          <cell r="EK126"/>
          <cell r="EL126"/>
          <cell r="EM126"/>
          <cell r="EN126">
            <v>3</v>
          </cell>
          <cell r="EO126">
            <v>0</v>
          </cell>
          <cell r="EP126">
            <v>5</v>
          </cell>
          <cell r="EQ126">
            <v>8</v>
          </cell>
          <cell r="ER126">
            <v>53.333333333333336</v>
          </cell>
          <cell r="ES126" t="str">
            <v>Yes</v>
          </cell>
          <cell r="ET126" t="str">
            <v>https://drive.google.com/open?id=1mNE1xj3rup5dwQ_Io4pFXExtS8kQh4kr</v>
          </cell>
          <cell r="EU126" t="str">
            <v>Core Companies</v>
          </cell>
          <cell r="EV126" t="str">
            <v>No</v>
          </cell>
          <cell r="EW126"/>
          <cell r="EX126" t="str">
            <v>Mumbai</v>
          </cell>
          <cell r="EY126" t="str">
            <v>AB</v>
          </cell>
          <cell r="EZ126"/>
          <cell r="FA126" t="str">
            <v>18-CIVILB44-23</v>
          </cell>
          <cell r="FB126" t="str">
            <v>CIVIL-B</v>
          </cell>
          <cell r="FC126">
            <v>44</v>
          </cell>
        </row>
        <row r="127">
          <cell r="C127" t="str">
            <v>18-CIVILB45-23</v>
          </cell>
          <cell r="D127">
            <v>45</v>
          </cell>
          <cell r="E127" t="str">
            <v>TELANG RUGVED MAHESH RUJUTA</v>
          </cell>
          <cell r="F127" t="str">
            <v>18-CIVILB45-23</v>
          </cell>
          <cell r="G127" t="str">
            <v>Male</v>
          </cell>
          <cell r="H127">
            <v>36759</v>
          </cell>
          <cell r="I127">
            <v>9987997949</v>
          </cell>
          <cell r="J127"/>
          <cell r="K127" t="str">
            <v>rugvedtelang7419@gmail.com</v>
          </cell>
          <cell r="L127" t="str">
            <v>1032180909@tcetmumbai.in</v>
          </cell>
          <cell r="M127" t="str">
            <v>7/102, The Discovery,Dattapada Road,Borivali(East),Near Rajendra Nagar Police Station,Mumbai,400066</v>
          </cell>
          <cell r="N127" t="str">
            <v>Self-employed</v>
          </cell>
          <cell r="O127" t="str">
            <v>20 Lacs &amp; above</v>
          </cell>
          <cell r="P127" t="str">
            <v>Normal</v>
          </cell>
          <cell r="Q127" t="str">
            <v>Open</v>
          </cell>
          <cell r="R127">
            <v>2018</v>
          </cell>
          <cell r="S127" t="str">
            <v>FE</v>
          </cell>
          <cell r="T127" t="str">
            <v>JEE(Main)-2018</v>
          </cell>
          <cell r="U127" t="str">
            <v>JEE-Main</v>
          </cell>
          <cell r="V127">
            <v>360</v>
          </cell>
          <cell r="W127">
            <v>74</v>
          </cell>
          <cell r="X127" t="str">
            <v>CAP-Minority</v>
          </cell>
          <cell r="Y127">
            <v>494</v>
          </cell>
          <cell r="Z127">
            <v>600</v>
          </cell>
          <cell r="AA127">
            <v>82.33</v>
          </cell>
          <cell r="AB127" t="str">
            <v>2016</v>
          </cell>
          <cell r="AC127" t="str">
            <v>COUNCIL FOR THE INDIAN SCHOOL CERTIFICATE EXAMINATIONS</v>
          </cell>
          <cell r="AD127" t="str">
            <v>THAKUR PUBLIC SCHOOL</v>
          </cell>
          <cell r="AE127">
            <v>409</v>
          </cell>
          <cell r="AF127">
            <v>650</v>
          </cell>
          <cell r="AG127">
            <v>62.92</v>
          </cell>
          <cell r="AH127" t="str">
            <v>2018</v>
          </cell>
          <cell r="AI127" t="str">
            <v>MAHARASHTRA STATE BOARD OF SECONDARY AND HIGHER SECONDARY EDUCATION</v>
          </cell>
          <cell r="AJ127" t="str">
            <v>THAKUR COLLEGE OF SCIENCE AND COMMERCE</v>
          </cell>
          <cell r="AK127">
            <v>144</v>
          </cell>
          <cell r="AL127">
            <v>23</v>
          </cell>
          <cell r="AM127">
            <v>6.2608695652173916</v>
          </cell>
          <cell r="AN127">
            <v>92.329966329966325</v>
          </cell>
          <cell r="AO127">
            <v>155</v>
          </cell>
          <cell r="AP127">
            <v>25</v>
          </cell>
          <cell r="AQ127">
            <v>6.2</v>
          </cell>
          <cell r="AR127">
            <v>75</v>
          </cell>
          <cell r="AS127">
            <v>299</v>
          </cell>
          <cell r="AT127">
            <v>48</v>
          </cell>
          <cell r="AU127">
            <v>6.229166666666667</v>
          </cell>
          <cell r="AV127">
            <v>179</v>
          </cell>
          <cell r="AW127">
            <v>25</v>
          </cell>
          <cell r="AX127">
            <v>7.16</v>
          </cell>
          <cell r="AY127">
            <v>97.7</v>
          </cell>
          <cell r="AZ127">
            <v>231</v>
          </cell>
          <cell r="BA127">
            <v>29</v>
          </cell>
          <cell r="BB127">
            <v>7.9655172413793105</v>
          </cell>
          <cell r="BC127">
            <v>87</v>
          </cell>
          <cell r="BD127">
            <v>410</v>
          </cell>
          <cell r="BE127">
            <v>54</v>
          </cell>
          <cell r="BF127">
            <v>7.5925925925925926</v>
          </cell>
          <cell r="BG127">
            <v>191</v>
          </cell>
          <cell r="BH127">
            <v>24</v>
          </cell>
          <cell r="BI127">
            <v>7.958333333333333</v>
          </cell>
          <cell r="BJ127">
            <v>87.020482603815935</v>
          </cell>
          <cell r="BK127">
            <v>209</v>
          </cell>
          <cell r="BL127">
            <v>29</v>
          </cell>
          <cell r="BM127">
            <v>7.2068965517241379</v>
          </cell>
          <cell r="BN127">
            <v>89.410089786756458</v>
          </cell>
          <cell r="BO127">
            <v>400</v>
          </cell>
          <cell r="BP127">
            <v>53</v>
          </cell>
          <cell r="BQ127">
            <v>7.5471698113207548</v>
          </cell>
          <cell r="BR127">
            <v>190</v>
          </cell>
          <cell r="BS127">
            <v>24</v>
          </cell>
          <cell r="BT127">
            <v>7.916666666666667</v>
          </cell>
          <cell r="BU127">
            <v>88.076756453423116</v>
          </cell>
          <cell r="BV127">
            <v>190</v>
          </cell>
          <cell r="BW127">
            <v>24</v>
          </cell>
          <cell r="BX127">
            <v>7.916666666666667</v>
          </cell>
          <cell r="BY127">
            <v>213</v>
          </cell>
          <cell r="BZ127">
            <v>26</v>
          </cell>
          <cell r="CA127">
            <v>8.1923076923076916</v>
          </cell>
          <cell r="CB127">
            <v>1512</v>
          </cell>
          <cell r="CC127">
            <v>205</v>
          </cell>
          <cell r="CD127">
            <v>7.3756097560975613</v>
          </cell>
          <cell r="CE127">
            <v>88</v>
          </cell>
          <cell r="CF127"/>
          <cell r="CG127"/>
          <cell r="CH127"/>
          <cell r="CI127"/>
          <cell r="CJ127"/>
          <cell r="CK127"/>
          <cell r="CL127"/>
          <cell r="CM127"/>
          <cell r="CN127"/>
          <cell r="CO127"/>
          <cell r="CP127"/>
          <cell r="CQ127"/>
          <cell r="CR127"/>
          <cell r="CS127"/>
          <cell r="CT127"/>
          <cell r="CU127"/>
          <cell r="CV127"/>
          <cell r="CW127"/>
          <cell r="CX127"/>
          <cell r="CY127"/>
          <cell r="CZ127"/>
          <cell r="DA127"/>
          <cell r="DB127"/>
          <cell r="DC127"/>
          <cell r="DD127"/>
          <cell r="DE127"/>
          <cell r="DF127"/>
          <cell r="DG127"/>
          <cell r="DH127"/>
          <cell r="DI127"/>
          <cell r="DJ127">
            <v>0</v>
          </cell>
          <cell r="DK127">
            <v>0</v>
          </cell>
          <cell r="DL127">
            <v>2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/>
          <cell r="DW127"/>
          <cell r="DX127"/>
          <cell r="DY127"/>
          <cell r="DZ127"/>
          <cell r="EA127" t="str">
            <v>Higher Studies</v>
          </cell>
          <cell r="EB127" t="str">
            <v>Higher Studies</v>
          </cell>
          <cell r="EC127"/>
          <cell r="ED127" t="str">
            <v>CAT-3</v>
          </cell>
          <cell r="EE127"/>
          <cell r="EF127"/>
          <cell r="EG127"/>
          <cell r="EH127"/>
          <cell r="EI127"/>
          <cell r="EJ127"/>
          <cell r="EK127"/>
          <cell r="EL127"/>
          <cell r="EM127"/>
          <cell r="EN127">
            <v>4</v>
          </cell>
          <cell r="EO127">
            <v>0</v>
          </cell>
          <cell r="EP127">
            <v>5</v>
          </cell>
          <cell r="EQ127">
            <v>9</v>
          </cell>
          <cell r="ER127">
            <v>60</v>
          </cell>
          <cell r="ES127" t="str">
            <v>Yes</v>
          </cell>
          <cell r="ET127" t="str">
            <v>https://drive.google.com/open?id=1R8VT9zEU4rYZ1mK93eiBIQo7xOHHd-Vq</v>
          </cell>
          <cell r="EU127" t="str">
            <v>NA</v>
          </cell>
          <cell r="EV127" t="str">
            <v>No</v>
          </cell>
          <cell r="EW127"/>
          <cell r="EX127" t="str">
            <v>Mumbai</v>
          </cell>
          <cell r="EY127" t="str">
            <v>AB</v>
          </cell>
          <cell r="EZ127"/>
          <cell r="FA127" t="str">
            <v>18-CIVILB45-23</v>
          </cell>
          <cell r="FB127" t="str">
            <v>CIVIL-B</v>
          </cell>
          <cell r="FC127">
            <v>45</v>
          </cell>
        </row>
        <row r="128">
          <cell r="C128" t="str">
            <v>18-CIVILB46-23</v>
          </cell>
          <cell r="D128">
            <v>46</v>
          </cell>
          <cell r="E128" t="str">
            <v>TAMORE HRUTUJA JITENDRA JIDNYESHA</v>
          </cell>
          <cell r="F128" t="str">
            <v>18-CIVILB46-23</v>
          </cell>
          <cell r="G128" t="str">
            <v>Female</v>
          </cell>
          <cell r="H128">
            <v>36763</v>
          </cell>
          <cell r="I128">
            <v>9892651096</v>
          </cell>
          <cell r="J128"/>
          <cell r="K128" t="str">
            <v>hrutujatamore@icloud.com</v>
          </cell>
          <cell r="L128" t="str">
            <v>1032180925@tcetmumbai.in</v>
          </cell>
          <cell r="M128" t="str">
            <v>At Post Chinchani Dande Pada, Tal - Dahanu, ,Dist - Palghar, Maharashtra - 401503 ,Chinchani Dande Pada,Chinchani,401503</v>
          </cell>
          <cell r="N128" t="str">
            <v>Family Business</v>
          </cell>
          <cell r="O128" t="str">
            <v>5 Lacs to  10Lacs</v>
          </cell>
          <cell r="P128" t="str">
            <v>Normal</v>
          </cell>
          <cell r="Q128" t="str">
            <v>Open</v>
          </cell>
          <cell r="R128">
            <v>2018</v>
          </cell>
          <cell r="S128" t="str">
            <v>FE</v>
          </cell>
          <cell r="T128" t="str">
            <v>JEE(Main)-2018</v>
          </cell>
          <cell r="U128" t="str">
            <v>JEE-Main</v>
          </cell>
          <cell r="V128">
            <v>360</v>
          </cell>
          <cell r="W128">
            <v>56</v>
          </cell>
          <cell r="X128" t="str">
            <v>INSTITUTIONAL SEAT</v>
          </cell>
          <cell r="Y128">
            <v>335</v>
          </cell>
          <cell r="Z128">
            <v>500</v>
          </cell>
          <cell r="AA128">
            <v>67</v>
          </cell>
          <cell r="AB128" t="str">
            <v>2016</v>
          </cell>
          <cell r="AC128" t="str">
            <v>MAHARASHTRA STATE BOARD OF SECONDARY AND HIGHER SECONDARY EDUCATION</v>
          </cell>
          <cell r="AD128" t="str">
            <v>APOSOTLIC CARMEL HIGH SCHOOL</v>
          </cell>
          <cell r="AE128">
            <v>514</v>
          </cell>
          <cell r="AF128">
            <v>650</v>
          </cell>
          <cell r="AG128">
            <v>79.08</v>
          </cell>
          <cell r="AH128" t="str">
            <v>2018</v>
          </cell>
          <cell r="AI128" t="str">
            <v>MAHARASHTRA STATE BOARD OF SECONDARY AND HIGHER SECONDARY EDUCATION</v>
          </cell>
          <cell r="AJ128" t="str">
            <v>PACE DADAR JUNIOR COLLEGE</v>
          </cell>
          <cell r="AK128">
            <v>173</v>
          </cell>
          <cell r="AL128">
            <v>23</v>
          </cell>
          <cell r="AM128">
            <v>7.5217391304347823</v>
          </cell>
          <cell r="AN128">
            <v>88.973063973063972</v>
          </cell>
          <cell r="AO128">
            <v>166</v>
          </cell>
          <cell r="AP128">
            <v>25</v>
          </cell>
          <cell r="AQ128">
            <v>6.64</v>
          </cell>
          <cell r="AR128">
            <v>80</v>
          </cell>
          <cell r="AS128">
            <v>339</v>
          </cell>
          <cell r="AT128">
            <v>48</v>
          </cell>
          <cell r="AU128">
            <v>7.0625</v>
          </cell>
          <cell r="AV128">
            <v>192</v>
          </cell>
          <cell r="AW128">
            <v>25</v>
          </cell>
          <cell r="AX128">
            <v>7.68</v>
          </cell>
          <cell r="AY128">
            <v>86.05</v>
          </cell>
          <cell r="AZ128">
            <v>260</v>
          </cell>
          <cell r="BA128">
            <v>29</v>
          </cell>
          <cell r="BB128">
            <v>8.9655172413793096</v>
          </cell>
          <cell r="BC128">
            <v>89</v>
          </cell>
          <cell r="BD128">
            <v>452</v>
          </cell>
          <cell r="BE128">
            <v>54</v>
          </cell>
          <cell r="BF128">
            <v>8.3703703703703702</v>
          </cell>
          <cell r="BG128">
            <v>212</v>
          </cell>
          <cell r="BH128">
            <v>24</v>
          </cell>
          <cell r="BI128">
            <v>8.8333333333333339</v>
          </cell>
          <cell r="BJ128">
            <v>86</v>
          </cell>
          <cell r="BK128">
            <v>212.85999999999999</v>
          </cell>
          <cell r="BL128">
            <v>29</v>
          </cell>
          <cell r="BM128">
            <v>7.34</v>
          </cell>
          <cell r="BN128">
            <v>86.922612794612789</v>
          </cell>
          <cell r="BO128">
            <v>424.86</v>
          </cell>
          <cell r="BP128">
            <v>53</v>
          </cell>
          <cell r="BQ128">
            <v>8.0162264150943408</v>
          </cell>
          <cell r="BR128">
            <v>170</v>
          </cell>
          <cell r="BS128">
            <v>24</v>
          </cell>
          <cell r="BT128">
            <v>7.083333333333333</v>
          </cell>
          <cell r="BU128">
            <v>86.157612794612803</v>
          </cell>
          <cell r="BV128">
            <v>170</v>
          </cell>
          <cell r="BW128">
            <v>24</v>
          </cell>
          <cell r="BX128">
            <v>7.083333333333333</v>
          </cell>
          <cell r="BY128">
            <v>209</v>
          </cell>
          <cell r="BZ128">
            <v>26</v>
          </cell>
          <cell r="CA128">
            <v>8.0384615384615383</v>
          </cell>
          <cell r="CB128">
            <v>1594.8600000000001</v>
          </cell>
          <cell r="CC128">
            <v>205</v>
          </cell>
          <cell r="CD128">
            <v>7.7798048780487807</v>
          </cell>
          <cell r="CE128">
            <v>87</v>
          </cell>
          <cell r="CF128"/>
          <cell r="CG128"/>
          <cell r="CH128"/>
          <cell r="CI128"/>
          <cell r="CJ128"/>
          <cell r="CK128"/>
          <cell r="CL128"/>
          <cell r="CM128"/>
          <cell r="CN128"/>
          <cell r="CO128"/>
          <cell r="CP128"/>
          <cell r="CQ128"/>
          <cell r="CR128"/>
          <cell r="CS128"/>
          <cell r="CT128"/>
          <cell r="CU128"/>
          <cell r="CV128"/>
          <cell r="CW128"/>
          <cell r="CX128"/>
          <cell r="CY128"/>
          <cell r="CZ128"/>
          <cell r="DA128"/>
          <cell r="DB128"/>
          <cell r="DC128"/>
          <cell r="DD128"/>
          <cell r="DE128"/>
          <cell r="DF128"/>
          <cell r="DG128"/>
          <cell r="DH128"/>
          <cell r="DI128"/>
          <cell r="DJ128">
            <v>0</v>
          </cell>
          <cell r="DK128">
            <v>0</v>
          </cell>
          <cell r="DL128">
            <v>2</v>
          </cell>
          <cell r="DM128">
            <v>0</v>
          </cell>
          <cell r="DN128">
            <v>0</v>
          </cell>
          <cell r="DO128">
            <v>0</v>
          </cell>
          <cell r="DP128">
            <v>0</v>
          </cell>
          <cell r="DQ128">
            <v>0</v>
          </cell>
          <cell r="DR128">
            <v>0</v>
          </cell>
          <cell r="DS128">
            <v>0</v>
          </cell>
          <cell r="DT128">
            <v>0</v>
          </cell>
          <cell r="DU128">
            <v>0</v>
          </cell>
          <cell r="DV128"/>
          <cell r="DW128"/>
          <cell r="DX128"/>
          <cell r="DY128"/>
          <cell r="DZ128"/>
          <cell r="EA128" t="str">
            <v>Higher Studies</v>
          </cell>
          <cell r="EB128" t="str">
            <v>Higher Studies</v>
          </cell>
          <cell r="EC128"/>
          <cell r="ED128" t="str">
            <v>CAT-3</v>
          </cell>
          <cell r="EE128"/>
          <cell r="EF128"/>
          <cell r="EG128"/>
          <cell r="EH128"/>
          <cell r="EI128"/>
          <cell r="EJ128"/>
          <cell r="EK128"/>
          <cell r="EL128"/>
          <cell r="EM128"/>
          <cell r="EN128">
            <v>4</v>
          </cell>
          <cell r="EO128">
            <v>0</v>
          </cell>
          <cell r="EP128">
            <v>5</v>
          </cell>
          <cell r="EQ128">
            <v>9</v>
          </cell>
          <cell r="ER128">
            <v>60</v>
          </cell>
          <cell r="ES128" t="str">
            <v>Yes</v>
          </cell>
          <cell r="ET128" t="str">
            <v>https://drive.google.com/open?id=1t4DM_7sZN5DMLqYN-W7UKiI4Y5h4QgG_</v>
          </cell>
          <cell r="EU128" t="str">
            <v>NA</v>
          </cell>
          <cell r="EV128" t="str">
            <v>No</v>
          </cell>
          <cell r="EW128"/>
          <cell r="EX128" t="str">
            <v>Chinchani</v>
          </cell>
          <cell r="EY128" t="str">
            <v>AB</v>
          </cell>
          <cell r="EZ128"/>
          <cell r="FA128" t="str">
            <v>18-CIVILB46-23</v>
          </cell>
          <cell r="FB128" t="str">
            <v>CIVIL-B</v>
          </cell>
          <cell r="FC128">
            <v>46</v>
          </cell>
        </row>
        <row r="129">
          <cell r="C129" t="str">
            <v>18-CIVILB47-23</v>
          </cell>
          <cell r="D129">
            <v>47</v>
          </cell>
          <cell r="E129" t="str">
            <v>SURVE HERAMB HARSHAD GAURI</v>
          </cell>
          <cell r="F129" t="str">
            <v>18-CIVILB47-23</v>
          </cell>
          <cell r="G129" t="str">
            <v>Male</v>
          </cell>
          <cell r="H129">
            <v>36889</v>
          </cell>
          <cell r="I129">
            <v>9987787809</v>
          </cell>
          <cell r="J129"/>
          <cell r="K129" t="str">
            <v>herambsurve29@gmail.com</v>
          </cell>
          <cell r="L129" t="str">
            <v>1032180926@tcetmumbai.in</v>
          </cell>
          <cell r="M129" t="str">
            <v>A/301 om sukh shanti,chikuwadi,Borivli(w) mumbai 92,near shimpoli telephone exchange,mumbai,400092</v>
          </cell>
          <cell r="N129" t="str">
            <v>Service</v>
          </cell>
          <cell r="O129" t="str">
            <v>Below  5 Lacs</v>
          </cell>
          <cell r="P129" t="str">
            <v>Normal</v>
          </cell>
          <cell r="Q129" t="str">
            <v>Open</v>
          </cell>
          <cell r="R129">
            <v>2018</v>
          </cell>
          <cell r="S129" t="str">
            <v>FE</v>
          </cell>
          <cell r="T129" t="str">
            <v>JEE(Main)-2018</v>
          </cell>
          <cell r="U129" t="str">
            <v>JEE-Main</v>
          </cell>
          <cell r="V129">
            <v>360</v>
          </cell>
          <cell r="W129">
            <v>67</v>
          </cell>
          <cell r="X129" t="str">
            <v>INSTITUTIONAL SEAT</v>
          </cell>
          <cell r="Y129">
            <v>397</v>
          </cell>
          <cell r="Z129">
            <v>500</v>
          </cell>
          <cell r="AA129">
            <v>79.400000000000006</v>
          </cell>
          <cell r="AB129" t="str">
            <v>2016</v>
          </cell>
          <cell r="AC129" t="str">
            <v>MAHARASHTRA STATE BOARD OF SECONDARY AND HIGHER SECONDARY EDUCATION</v>
          </cell>
          <cell r="AD129" t="str">
            <v>DON BOSCO HIGH SCHOOL BORIVLI</v>
          </cell>
          <cell r="AE129">
            <v>396</v>
          </cell>
          <cell r="AF129">
            <v>650</v>
          </cell>
          <cell r="AG129">
            <v>60.92</v>
          </cell>
          <cell r="AH129" t="str">
            <v>2018</v>
          </cell>
          <cell r="AI129" t="str">
            <v>MAHARASHTRA STATE BOARD OF SECONDARY AND HIGHER SECONDARY EDUCATION</v>
          </cell>
          <cell r="AJ129" t="str">
            <v>DON BOSCO HIGH SCHOOL BORIVLI</v>
          </cell>
          <cell r="AK129">
            <v>138</v>
          </cell>
          <cell r="AL129">
            <v>23</v>
          </cell>
          <cell r="AM129">
            <v>6</v>
          </cell>
          <cell r="AN129">
            <v>90.864197530864203</v>
          </cell>
          <cell r="AO129">
            <v>166</v>
          </cell>
          <cell r="AP129">
            <v>25</v>
          </cell>
          <cell r="AQ129">
            <v>6.64</v>
          </cell>
          <cell r="AR129">
            <v>75</v>
          </cell>
          <cell r="AS129">
            <v>304</v>
          </cell>
          <cell r="AT129">
            <v>48</v>
          </cell>
          <cell r="AU129">
            <v>6.333333333333333</v>
          </cell>
          <cell r="AV129">
            <v>170</v>
          </cell>
          <cell r="AW129">
            <v>25</v>
          </cell>
          <cell r="AX129">
            <v>6.8</v>
          </cell>
          <cell r="AY129">
            <v>79.260000000000005</v>
          </cell>
          <cell r="AZ129">
            <v>225</v>
          </cell>
          <cell r="BA129">
            <v>29</v>
          </cell>
          <cell r="BB129">
            <v>7.7586206896551726</v>
          </cell>
          <cell r="BC129">
            <v>90</v>
          </cell>
          <cell r="BD129">
            <v>395</v>
          </cell>
          <cell r="BE129">
            <v>54</v>
          </cell>
          <cell r="BF129">
            <v>7.3148148148148149</v>
          </cell>
          <cell r="BG129">
            <v>173</v>
          </cell>
          <cell r="BH129">
            <v>24</v>
          </cell>
          <cell r="BI129">
            <v>7.208333333333333</v>
          </cell>
          <cell r="BJ129">
            <v>93.965000000000003</v>
          </cell>
          <cell r="BK129">
            <v>169</v>
          </cell>
          <cell r="BL129">
            <v>29</v>
          </cell>
          <cell r="BM129">
            <v>5.8275862068965516</v>
          </cell>
          <cell r="BN129">
            <v>86.417839506172839</v>
          </cell>
          <cell r="BO129">
            <v>342</v>
          </cell>
          <cell r="BP129">
            <v>53</v>
          </cell>
          <cell r="BQ129">
            <v>6.4528301886792452</v>
          </cell>
          <cell r="BR129">
            <v>140</v>
          </cell>
          <cell r="BS129">
            <v>24</v>
          </cell>
          <cell r="BT129">
            <v>5.833333333333333</v>
          </cell>
          <cell r="BU129">
            <v>85.917839506172854</v>
          </cell>
          <cell r="BV129">
            <v>140</v>
          </cell>
          <cell r="BW129">
            <v>24</v>
          </cell>
          <cell r="BX129">
            <v>5.833333333333333</v>
          </cell>
          <cell r="BY129">
            <v>179</v>
          </cell>
          <cell r="BZ129">
            <v>26</v>
          </cell>
          <cell r="CA129">
            <v>6.884615384615385</v>
          </cell>
          <cell r="CB129">
            <v>1360</v>
          </cell>
          <cell r="CC129">
            <v>205</v>
          </cell>
          <cell r="CD129">
            <v>6.6341463414634143</v>
          </cell>
          <cell r="CE129">
            <v>86</v>
          </cell>
          <cell r="CF129"/>
          <cell r="CG129"/>
          <cell r="CH129"/>
          <cell r="CI129"/>
          <cell r="CJ129"/>
          <cell r="CK129"/>
          <cell r="CL129"/>
          <cell r="CM129"/>
          <cell r="CN129"/>
          <cell r="CO129"/>
          <cell r="CP129"/>
          <cell r="CQ129"/>
          <cell r="CR129"/>
          <cell r="CS129"/>
          <cell r="CT129"/>
          <cell r="CU129"/>
          <cell r="CV129"/>
          <cell r="CW129"/>
          <cell r="CX129"/>
          <cell r="CY129"/>
          <cell r="CZ129"/>
          <cell r="DA129"/>
          <cell r="DB129"/>
          <cell r="DC129"/>
          <cell r="DD129"/>
          <cell r="DE129"/>
          <cell r="DF129"/>
          <cell r="DG129"/>
          <cell r="DH129"/>
          <cell r="DI129"/>
          <cell r="DJ129">
            <v>0</v>
          </cell>
          <cell r="DK129">
            <v>0</v>
          </cell>
          <cell r="DL129">
            <v>2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/>
          <cell r="DW129"/>
          <cell r="DX129"/>
          <cell r="DY129"/>
          <cell r="DZ129"/>
          <cell r="EA129" t="str">
            <v>Not Given</v>
          </cell>
          <cell r="EB129" t="str">
            <v>Not Given</v>
          </cell>
          <cell r="EC129"/>
          <cell r="ED129" t="str">
            <v>CAT-3</v>
          </cell>
          <cell r="EE129"/>
          <cell r="EF129"/>
          <cell r="EG129"/>
          <cell r="EH129"/>
          <cell r="EI129"/>
          <cell r="EJ129"/>
          <cell r="EK129"/>
          <cell r="EL129"/>
          <cell r="EM129"/>
          <cell r="EN129">
            <v>3</v>
          </cell>
          <cell r="EO129">
            <v>0</v>
          </cell>
          <cell r="EP129">
            <v>5</v>
          </cell>
          <cell r="EQ129">
            <v>8</v>
          </cell>
          <cell r="ER129">
            <v>53.333333333333336</v>
          </cell>
          <cell r="ES129" t="str">
            <v>No</v>
          </cell>
          <cell r="ET129"/>
          <cell r="EU129"/>
          <cell r="EV129"/>
          <cell r="EW129"/>
          <cell r="EX129" t="str">
            <v>Ambernath</v>
          </cell>
          <cell r="EY129" t="str">
            <v>AB</v>
          </cell>
          <cell r="EZ129"/>
          <cell r="FA129" t="str">
            <v>18-CIVILB47-23</v>
          </cell>
          <cell r="FB129" t="str">
            <v>CIVIL-B</v>
          </cell>
          <cell r="FC129">
            <v>47</v>
          </cell>
        </row>
        <row r="130">
          <cell r="C130" t="str">
            <v>15-CIVILB48-23</v>
          </cell>
          <cell r="D130">
            <v>48</v>
          </cell>
          <cell r="E130" t="str">
            <v>KHARATMOL SUNNY NAMDEV SHARADA</v>
          </cell>
          <cell r="F130" t="str">
            <v>15-CIVILB48-23</v>
          </cell>
          <cell r="G130" t="str">
            <v>Male</v>
          </cell>
          <cell r="H130">
            <v>35091</v>
          </cell>
          <cell r="I130">
            <v>8355898146</v>
          </cell>
          <cell r="J130"/>
          <cell r="K130" t="str">
            <v>snamdevkharatmol@gmail.com</v>
          </cell>
          <cell r="L130" t="str">
            <v>1032150651@tcetmumbai.in</v>
          </cell>
          <cell r="M130" t="str">
            <v>Flat-303,Cairo Building, Skyland, Oass Vidya Vihar Weast, Mumba-400084</v>
          </cell>
          <cell r="N130" t="str">
            <v>Service</v>
          </cell>
          <cell r="O130" t="str">
            <v>Below  5 Lacs</v>
          </cell>
          <cell r="P130" t="str">
            <v>Normal</v>
          </cell>
          <cell r="Q130" t="str">
            <v>Open</v>
          </cell>
          <cell r="R130">
            <v>2015</v>
          </cell>
          <cell r="S130" t="str">
            <v>FE</v>
          </cell>
          <cell r="T130" t="str">
            <v>JEE(Main)-2015</v>
          </cell>
          <cell r="U130" t="str">
            <v>JEE-Main</v>
          </cell>
          <cell r="V130">
            <v>100</v>
          </cell>
          <cell r="W130">
            <v>50</v>
          </cell>
          <cell r="X130" t="str">
            <v>INSTITUTIONAL SEAT</v>
          </cell>
          <cell r="Y130">
            <v>307</v>
          </cell>
          <cell r="Z130">
            <v>550</v>
          </cell>
          <cell r="AA130">
            <v>55.81818181818182</v>
          </cell>
          <cell r="AB130">
            <v>2013</v>
          </cell>
          <cell r="AC130" t="str">
            <v>MAHARASHTRA STATE BOARD OF SECONDARY AND HIGHER SECONDARY EDUCATION</v>
          </cell>
          <cell r="AD130" t="str">
            <v>Kartika High School</v>
          </cell>
          <cell r="AE130">
            <v>351</v>
          </cell>
          <cell r="AF130">
            <v>650</v>
          </cell>
          <cell r="AG130">
            <v>54</v>
          </cell>
          <cell r="AH130">
            <v>2015</v>
          </cell>
          <cell r="AI130" t="str">
            <v>MAHARASHTRA STATE BOARD OF SECONDARY AND HIGHER SECONDARY EDUCATION</v>
          </cell>
          <cell r="AJ130" t="str">
            <v>Kartika High School &amp; Jr.College</v>
          </cell>
          <cell r="AK130">
            <v>141</v>
          </cell>
          <cell r="AL130">
            <v>23</v>
          </cell>
          <cell r="AM130">
            <v>6.1304347826086953</v>
          </cell>
          <cell r="AN130">
            <v>80.081930415263756</v>
          </cell>
          <cell r="AO130">
            <v>138</v>
          </cell>
          <cell r="AP130">
            <v>25</v>
          </cell>
          <cell r="AQ130">
            <v>5.52</v>
          </cell>
          <cell r="AR130">
            <v>95</v>
          </cell>
          <cell r="AS130">
            <v>279</v>
          </cell>
          <cell r="AT130">
            <v>48</v>
          </cell>
          <cell r="AU130">
            <v>5.8125</v>
          </cell>
          <cell r="AV130">
            <v>154</v>
          </cell>
          <cell r="AW130">
            <v>25</v>
          </cell>
          <cell r="AX130">
            <v>6.16</v>
          </cell>
          <cell r="AY130">
            <v>80</v>
          </cell>
          <cell r="AZ130">
            <v>206</v>
          </cell>
          <cell r="BA130">
            <v>29</v>
          </cell>
          <cell r="BB130">
            <v>7.1034482758620694</v>
          </cell>
          <cell r="BC130">
            <v>87</v>
          </cell>
          <cell r="BD130">
            <v>360</v>
          </cell>
          <cell r="BE130">
            <v>54</v>
          </cell>
          <cell r="BF130">
            <v>6.666666666666667</v>
          </cell>
          <cell r="BG130">
            <v>190</v>
          </cell>
          <cell r="BH130">
            <v>24</v>
          </cell>
          <cell r="BI130">
            <v>7.916666666666667</v>
          </cell>
          <cell r="BJ130">
            <v>92.814999999999998</v>
          </cell>
          <cell r="BK130">
            <v>187</v>
          </cell>
          <cell r="BL130">
            <v>29</v>
          </cell>
          <cell r="BM130">
            <v>6.4482758620689653</v>
          </cell>
          <cell r="BN130">
            <v>88.179386083052748</v>
          </cell>
          <cell r="BO130">
            <v>377</v>
          </cell>
          <cell r="BP130">
            <v>53</v>
          </cell>
          <cell r="BQ130">
            <v>7.1132075471698117</v>
          </cell>
          <cell r="BR130">
            <v>156</v>
          </cell>
          <cell r="BS130">
            <v>24</v>
          </cell>
          <cell r="BT130">
            <v>6.5</v>
          </cell>
          <cell r="BU130">
            <v>87.179386083052748</v>
          </cell>
          <cell r="BV130">
            <v>156</v>
          </cell>
          <cell r="BW130">
            <v>24</v>
          </cell>
          <cell r="BX130">
            <v>6.5</v>
          </cell>
          <cell r="BY130">
            <v>174</v>
          </cell>
          <cell r="BZ130">
            <v>26</v>
          </cell>
          <cell r="CA130">
            <v>6.6923076923076925</v>
          </cell>
          <cell r="CB130">
            <v>1346</v>
          </cell>
          <cell r="CC130">
            <v>205</v>
          </cell>
          <cell r="CD130">
            <v>6.565853658536585</v>
          </cell>
          <cell r="CE130">
            <v>87</v>
          </cell>
          <cell r="CF130"/>
          <cell r="CG130"/>
          <cell r="CH130"/>
          <cell r="CI130"/>
          <cell r="CJ130"/>
          <cell r="CK130"/>
          <cell r="CL130"/>
          <cell r="CM130"/>
          <cell r="CN130"/>
          <cell r="CO130"/>
          <cell r="CP130"/>
          <cell r="CQ130"/>
          <cell r="CR130"/>
          <cell r="CS130"/>
          <cell r="CT130"/>
          <cell r="CU130"/>
          <cell r="CV130"/>
          <cell r="CW130"/>
          <cell r="CX130"/>
          <cell r="CY130"/>
          <cell r="CZ130"/>
          <cell r="DA130"/>
          <cell r="DB130"/>
          <cell r="DC130"/>
          <cell r="DD130"/>
          <cell r="DE130"/>
          <cell r="DF130"/>
          <cell r="DG130"/>
          <cell r="DH130"/>
          <cell r="DI130"/>
          <cell r="DJ130">
            <v>0</v>
          </cell>
          <cell r="DK130">
            <v>0</v>
          </cell>
          <cell r="DL130">
            <v>2</v>
          </cell>
          <cell r="DM130">
            <v>0</v>
          </cell>
          <cell r="DN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/>
          <cell r="DW130"/>
          <cell r="DX130"/>
          <cell r="DY130"/>
          <cell r="DZ130"/>
          <cell r="EA130" t="str">
            <v>Higher Studies</v>
          </cell>
          <cell r="EB130" t="str">
            <v>Higher Studies</v>
          </cell>
          <cell r="EC130">
            <v>45012</v>
          </cell>
          <cell r="ED130" t="str">
            <v>CAT-3</v>
          </cell>
          <cell r="EE130"/>
          <cell r="EF130"/>
          <cell r="EG130"/>
          <cell r="EH130"/>
          <cell r="EI130"/>
          <cell r="EJ130"/>
          <cell r="EK130"/>
          <cell r="EL130"/>
          <cell r="EM130"/>
          <cell r="EN130">
            <v>3</v>
          </cell>
          <cell r="EO130">
            <v>0</v>
          </cell>
          <cell r="EP130">
            <v>5</v>
          </cell>
          <cell r="EQ130">
            <v>8</v>
          </cell>
          <cell r="ER130">
            <v>53.333333333333336</v>
          </cell>
          <cell r="ES130" t="str">
            <v>No</v>
          </cell>
          <cell r="ET130"/>
          <cell r="EU130"/>
          <cell r="EV130"/>
          <cell r="EW130"/>
          <cell r="EX130"/>
          <cell r="EY130" t="str">
            <v>AB</v>
          </cell>
          <cell r="EZ130"/>
          <cell r="FA130" t="str">
            <v>15-CIVILB48-23</v>
          </cell>
          <cell r="FB130" t="str">
            <v>CIVIL-B</v>
          </cell>
          <cell r="FC130">
            <v>48</v>
          </cell>
        </row>
        <row r="131">
          <cell r="C131" t="str">
            <v>20-CIVILB49-23</v>
          </cell>
          <cell r="D131">
            <v>49</v>
          </cell>
          <cell r="E131" t="str">
            <v>MORAJKAR KAJAL SANJAY  HEMANGI</v>
          </cell>
          <cell r="F131" t="str">
            <v>20-CIVILB49-23</v>
          </cell>
          <cell r="G131" t="str">
            <v>Female</v>
          </cell>
          <cell r="H131">
            <v>37200</v>
          </cell>
          <cell r="I131">
            <v>9967385753</v>
          </cell>
          <cell r="J131"/>
          <cell r="K131" t="str">
            <v>morajkarkajal@gmail.com</v>
          </cell>
          <cell r="L131" t="str">
            <v>1032200652@tcetmumbai.in</v>
          </cell>
          <cell r="M131" t="str">
            <v>81/1, Oshadha Society, Four Bungalow, mhada, Andheri (West), Mumbai 400053</v>
          </cell>
          <cell r="N131" t="str">
            <v>Service</v>
          </cell>
          <cell r="O131" t="str">
            <v>Below  5 Lacs</v>
          </cell>
          <cell r="P131" t="str">
            <v>Normal</v>
          </cell>
          <cell r="Q131" t="str">
            <v>Open</v>
          </cell>
          <cell r="R131">
            <v>2019</v>
          </cell>
          <cell r="S131" t="str">
            <v>DSE</v>
          </cell>
          <cell r="T131" t="str">
            <v>NA</v>
          </cell>
          <cell r="U131" t="str">
            <v>DSE</v>
          </cell>
          <cell r="V131" t="str">
            <v>NA</v>
          </cell>
          <cell r="W131" t="str">
            <v>NA</v>
          </cell>
          <cell r="X131" t="str">
            <v>CAP-Minority</v>
          </cell>
          <cell r="Y131">
            <v>387</v>
          </cell>
          <cell r="Z131">
            <v>500</v>
          </cell>
          <cell r="AA131">
            <v>77.400000000000006</v>
          </cell>
          <cell r="AB131">
            <v>2017</v>
          </cell>
          <cell r="AC131" t="str">
            <v>MAHARASHTRA STATE BOARD OF SECONDARY AND HIGHER SECONDARY EDUCATION</v>
          </cell>
          <cell r="AD131"/>
          <cell r="AE131">
            <v>1704</v>
          </cell>
          <cell r="AF131">
            <v>1900</v>
          </cell>
          <cell r="AG131">
            <v>89.68</v>
          </cell>
          <cell r="AH131">
            <v>2020</v>
          </cell>
          <cell r="AI131" t="str">
            <v>Maharashtra State Board of Technical Education</v>
          </cell>
          <cell r="AJ131" t="str">
            <v>Thakur Polytechnic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229</v>
          </cell>
          <cell r="AW131">
            <v>25</v>
          </cell>
          <cell r="AX131">
            <v>9.16</v>
          </cell>
          <cell r="AY131">
            <v>80.180000000000007</v>
          </cell>
          <cell r="AZ131">
            <v>277</v>
          </cell>
          <cell r="BA131">
            <v>29</v>
          </cell>
          <cell r="BB131">
            <v>9.5517241379310338</v>
          </cell>
          <cell r="BC131">
            <v>85</v>
          </cell>
          <cell r="BD131">
            <v>506</v>
          </cell>
          <cell r="BE131">
            <v>54</v>
          </cell>
          <cell r="BF131">
            <v>9.3703703703703702</v>
          </cell>
          <cell r="BG131">
            <v>217</v>
          </cell>
          <cell r="BH131">
            <v>24</v>
          </cell>
          <cell r="BI131">
            <v>9.0416666666666661</v>
          </cell>
          <cell r="BJ131">
            <v>91.43</v>
          </cell>
          <cell r="BK131">
            <v>225</v>
          </cell>
          <cell r="BL131">
            <v>29</v>
          </cell>
          <cell r="BM131">
            <v>7.7586206896551726</v>
          </cell>
          <cell r="BN131">
            <v>88.203333333333333</v>
          </cell>
          <cell r="BO131">
            <v>442</v>
          </cell>
          <cell r="BP131">
            <v>53</v>
          </cell>
          <cell r="BQ131">
            <v>8.3396226415094343</v>
          </cell>
          <cell r="BR131">
            <v>222</v>
          </cell>
          <cell r="BS131">
            <v>24</v>
          </cell>
          <cell r="BT131">
            <v>9.25</v>
          </cell>
          <cell r="BU131">
            <v>86.203333333333333</v>
          </cell>
          <cell r="BV131">
            <v>222</v>
          </cell>
          <cell r="BW131">
            <v>24</v>
          </cell>
          <cell r="BX131">
            <v>9.25</v>
          </cell>
          <cell r="BY131">
            <v>251</v>
          </cell>
          <cell r="BZ131">
            <v>26</v>
          </cell>
          <cell r="CA131">
            <v>9.6538461538461533</v>
          </cell>
          <cell r="CB131">
            <v>1421</v>
          </cell>
          <cell r="CC131">
            <v>157</v>
          </cell>
          <cell r="CD131">
            <v>9.0509554140127388</v>
          </cell>
          <cell r="CE131">
            <v>86</v>
          </cell>
          <cell r="CF131"/>
          <cell r="CG131"/>
          <cell r="CH131"/>
          <cell r="CI131"/>
          <cell r="CJ131"/>
          <cell r="CK131"/>
          <cell r="CL131"/>
          <cell r="CM131"/>
          <cell r="CN131"/>
          <cell r="CO131"/>
          <cell r="CP131"/>
          <cell r="CQ131"/>
          <cell r="CR131"/>
          <cell r="CS131"/>
          <cell r="CT131"/>
          <cell r="CU131"/>
          <cell r="CV131"/>
          <cell r="CW131"/>
          <cell r="CX131"/>
          <cell r="CY131"/>
          <cell r="CZ131"/>
          <cell r="DA131"/>
          <cell r="DB131"/>
          <cell r="DC131"/>
          <cell r="DD131"/>
          <cell r="DE131"/>
          <cell r="DF131"/>
          <cell r="DG131"/>
          <cell r="DH131"/>
          <cell r="DI131"/>
          <cell r="DJ131">
            <v>0</v>
          </cell>
          <cell r="DK131">
            <v>0</v>
          </cell>
          <cell r="DL131">
            <v>2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/>
          <cell r="DW131"/>
          <cell r="DX131"/>
          <cell r="DY131"/>
          <cell r="DZ131"/>
          <cell r="EA131" t="str">
            <v>Not Given</v>
          </cell>
          <cell r="EB131" t="str">
            <v>Not Given</v>
          </cell>
          <cell r="EC131"/>
          <cell r="ED131" t="str">
            <v>CAT-3</v>
          </cell>
          <cell r="EE131"/>
          <cell r="EF131"/>
          <cell r="EG131"/>
          <cell r="EH131"/>
          <cell r="EI131"/>
          <cell r="EJ131"/>
          <cell r="EK131"/>
          <cell r="EL131"/>
          <cell r="EM131"/>
          <cell r="EN131">
            <v>5</v>
          </cell>
          <cell r="EO131">
            <v>0</v>
          </cell>
          <cell r="EP131">
            <v>5</v>
          </cell>
          <cell r="EQ131">
            <v>10</v>
          </cell>
          <cell r="ER131">
            <v>66.666666666666657</v>
          </cell>
          <cell r="ES131" t="str">
            <v>No</v>
          </cell>
          <cell r="ET131"/>
          <cell r="EU131"/>
          <cell r="EV131"/>
          <cell r="EW131"/>
          <cell r="EX131"/>
          <cell r="EY131" t="str">
            <v>AB</v>
          </cell>
          <cell r="EZ131"/>
          <cell r="FA131" t="str">
            <v>20-CIVILB49-23</v>
          </cell>
          <cell r="FB131" t="str">
            <v>CIVIL-B</v>
          </cell>
          <cell r="FC131">
            <v>49</v>
          </cell>
        </row>
        <row r="132">
          <cell r="C132" t="str">
            <v>20-CIVILB50-23</v>
          </cell>
          <cell r="D132">
            <v>50</v>
          </cell>
          <cell r="E132" t="str">
            <v>MORE CHAITANYA SANTOSH SURBHI</v>
          </cell>
          <cell r="F132" t="str">
            <v>20-CIVILB50-23</v>
          </cell>
          <cell r="G132" t="str">
            <v>Male</v>
          </cell>
          <cell r="H132">
            <v>37249</v>
          </cell>
          <cell r="I132">
            <v>8451891095</v>
          </cell>
          <cell r="J132"/>
          <cell r="K132" t="str">
            <v>chaitumore963@gmail.com</v>
          </cell>
          <cell r="L132" t="str">
            <v>1032200640@tcetmumbai.in</v>
          </cell>
          <cell r="M132" t="str">
            <v>B-505, Om Saidham Bldg, Carter Road No.3, Borivali East, Mumbai-400066</v>
          </cell>
          <cell r="N132" t="str">
            <v>Service</v>
          </cell>
          <cell r="O132" t="str">
            <v>Below  5 Lacs</v>
          </cell>
          <cell r="P132" t="str">
            <v>Normal</v>
          </cell>
          <cell r="Q132" t="str">
            <v>Open</v>
          </cell>
          <cell r="R132">
            <v>2019</v>
          </cell>
          <cell r="S132" t="str">
            <v>DSE</v>
          </cell>
          <cell r="T132" t="str">
            <v>NA</v>
          </cell>
          <cell r="U132" t="str">
            <v>DSE</v>
          </cell>
          <cell r="V132" t="str">
            <v>NA</v>
          </cell>
          <cell r="W132" t="str">
            <v>NA</v>
          </cell>
          <cell r="X132" t="str">
            <v>CAP-Minority</v>
          </cell>
          <cell r="Y132">
            <v>413</v>
          </cell>
          <cell r="Z132">
            <v>500</v>
          </cell>
          <cell r="AA132">
            <v>82.6</v>
          </cell>
          <cell r="AB132">
            <v>2017</v>
          </cell>
          <cell r="AC132" t="str">
            <v>MAHARASHTRA STATE BOARD OF SECONDARY AND HIGHER SECONDARY EDUCATION</v>
          </cell>
          <cell r="AD132"/>
          <cell r="AE132">
            <v>1762</v>
          </cell>
          <cell r="AF132">
            <v>1900</v>
          </cell>
          <cell r="AG132">
            <v>97.67</v>
          </cell>
          <cell r="AH132">
            <v>2020</v>
          </cell>
          <cell r="AI132" t="str">
            <v>Maharashtra State Board of Technical Education</v>
          </cell>
          <cell r="AJ132" t="str">
            <v>Pravin Patil College of Diploma Engg &amp; tech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202</v>
          </cell>
          <cell r="AW132">
            <v>25</v>
          </cell>
          <cell r="AX132">
            <v>8.08</v>
          </cell>
          <cell r="AY132">
            <v>94.93</v>
          </cell>
          <cell r="AZ132">
            <v>250</v>
          </cell>
          <cell r="BA132">
            <v>29</v>
          </cell>
          <cell r="BB132">
            <v>8.6206896551724146</v>
          </cell>
          <cell r="BC132">
            <v>86</v>
          </cell>
          <cell r="BD132">
            <v>452</v>
          </cell>
          <cell r="BE132">
            <v>54</v>
          </cell>
          <cell r="BF132">
            <v>8.3703703703703702</v>
          </cell>
          <cell r="BG132">
            <v>187</v>
          </cell>
          <cell r="BH132">
            <v>24</v>
          </cell>
          <cell r="BI132">
            <v>7.791666666666667</v>
          </cell>
          <cell r="BJ132">
            <v>90.05</v>
          </cell>
          <cell r="BK132">
            <v>234</v>
          </cell>
          <cell r="BL132">
            <v>29</v>
          </cell>
          <cell r="BM132">
            <v>8.068965517241379</v>
          </cell>
          <cell r="BN132">
            <v>92.660000000000011</v>
          </cell>
          <cell r="BO132">
            <v>421</v>
          </cell>
          <cell r="BP132">
            <v>53</v>
          </cell>
          <cell r="BQ132">
            <v>7.9433962264150946</v>
          </cell>
          <cell r="BR132">
            <v>204</v>
          </cell>
          <cell r="BS132">
            <v>24</v>
          </cell>
          <cell r="BT132">
            <v>8.5</v>
          </cell>
          <cell r="BU132">
            <v>90.910000000000011</v>
          </cell>
          <cell r="BV132">
            <v>204</v>
          </cell>
          <cell r="BW132">
            <v>24</v>
          </cell>
          <cell r="BX132">
            <v>8.5</v>
          </cell>
          <cell r="BY132">
            <v>221</v>
          </cell>
          <cell r="BZ132">
            <v>26</v>
          </cell>
          <cell r="CA132">
            <v>8.5</v>
          </cell>
          <cell r="CB132">
            <v>1298</v>
          </cell>
          <cell r="CC132">
            <v>157</v>
          </cell>
          <cell r="CD132">
            <v>8.2675159235668794</v>
          </cell>
          <cell r="CE132">
            <v>91</v>
          </cell>
          <cell r="CF132"/>
          <cell r="CG132"/>
          <cell r="CH132"/>
          <cell r="CI132"/>
          <cell r="CJ132"/>
          <cell r="CK132"/>
          <cell r="CL132"/>
          <cell r="CM132"/>
          <cell r="CN132"/>
          <cell r="CO132"/>
          <cell r="CP132"/>
          <cell r="CQ132"/>
          <cell r="CR132"/>
          <cell r="CS132"/>
          <cell r="CT132"/>
          <cell r="CU132"/>
          <cell r="CV132"/>
          <cell r="CW132"/>
          <cell r="CX132"/>
          <cell r="CY132"/>
          <cell r="CZ132"/>
          <cell r="DA132"/>
          <cell r="DB132"/>
          <cell r="DC132"/>
          <cell r="DD132"/>
          <cell r="DE132"/>
          <cell r="DF132"/>
          <cell r="DG132"/>
          <cell r="DH132"/>
          <cell r="DI132"/>
          <cell r="DJ132">
            <v>0</v>
          </cell>
          <cell r="DK132">
            <v>0</v>
          </cell>
          <cell r="DL132">
            <v>2</v>
          </cell>
          <cell r="DM132">
            <v>0</v>
          </cell>
          <cell r="DN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/>
          <cell r="DW132"/>
          <cell r="DX132"/>
          <cell r="DY132"/>
          <cell r="DZ132"/>
          <cell r="EA132" t="str">
            <v>Not Given</v>
          </cell>
          <cell r="EB132" t="str">
            <v>Not Given</v>
          </cell>
          <cell r="EC132"/>
          <cell r="ED132" t="str">
            <v>CAT-3</v>
          </cell>
          <cell r="EE132"/>
          <cell r="EF132"/>
          <cell r="EG132"/>
          <cell r="EH132"/>
          <cell r="EI132"/>
          <cell r="EJ132"/>
          <cell r="EK132"/>
          <cell r="EL132"/>
          <cell r="EM132"/>
          <cell r="EN132">
            <v>5</v>
          </cell>
          <cell r="EO132">
            <v>0</v>
          </cell>
          <cell r="EP132">
            <v>5</v>
          </cell>
          <cell r="EQ132">
            <v>10</v>
          </cell>
          <cell r="ER132">
            <v>66.666666666666657</v>
          </cell>
          <cell r="ES132" t="str">
            <v>No</v>
          </cell>
          <cell r="ET132"/>
          <cell r="EU132"/>
          <cell r="EV132"/>
          <cell r="EW132"/>
          <cell r="EX132"/>
          <cell r="EY132" t="str">
            <v>AB</v>
          </cell>
          <cell r="EZ132"/>
          <cell r="FA132" t="str">
            <v>20-CIVILB50-23</v>
          </cell>
          <cell r="FB132" t="str">
            <v>CIVIL-B</v>
          </cell>
          <cell r="FC132">
            <v>50</v>
          </cell>
        </row>
        <row r="133">
          <cell r="C133" t="str">
            <v>20-CIVILB51-23</v>
          </cell>
          <cell r="D133">
            <v>51</v>
          </cell>
          <cell r="E133" t="str">
            <v>GAVIT PRANEETA NEHRU MALINI</v>
          </cell>
          <cell r="F133" t="str">
            <v>20-CIVILB51-23</v>
          </cell>
          <cell r="G133" t="str">
            <v>Female</v>
          </cell>
          <cell r="H133">
            <v>36468</v>
          </cell>
          <cell r="I133">
            <v>7977233315</v>
          </cell>
          <cell r="J133"/>
          <cell r="K133" t="str">
            <v>praneetagavit4@gmail.com</v>
          </cell>
          <cell r="L133" t="str">
            <v>1032200647@tcetmumbai.in</v>
          </cell>
          <cell r="M133" t="str">
            <v>Plot No-9,/501, Gorai-Zakash, Ganga CHS, Borivali West, Mumbai 400092</v>
          </cell>
          <cell r="N133" t="str">
            <v>Service</v>
          </cell>
          <cell r="O133" t="str">
            <v>Below  5 Lacs</v>
          </cell>
          <cell r="P133" t="str">
            <v>Normal</v>
          </cell>
          <cell r="Q133" t="str">
            <v>Open</v>
          </cell>
          <cell r="R133">
            <v>2019</v>
          </cell>
          <cell r="S133" t="str">
            <v>DSE</v>
          </cell>
          <cell r="T133" t="str">
            <v>NA</v>
          </cell>
          <cell r="U133" t="str">
            <v>DSE</v>
          </cell>
          <cell r="V133" t="str">
            <v>NA</v>
          </cell>
          <cell r="W133" t="str">
            <v>NA</v>
          </cell>
          <cell r="X133" t="str">
            <v>CAP-Minority</v>
          </cell>
          <cell r="Y133">
            <v>381</v>
          </cell>
          <cell r="Z133">
            <v>500</v>
          </cell>
          <cell r="AA133">
            <v>76.2</v>
          </cell>
          <cell r="AB133">
            <v>2015</v>
          </cell>
          <cell r="AC133" t="str">
            <v>MAHARASHTRA STATE BOARD OF SECONDARY AND HIGHER SECONDARY EDUCATION</v>
          </cell>
          <cell r="AD133"/>
          <cell r="AE133">
            <v>1733</v>
          </cell>
          <cell r="AF133">
            <v>1900</v>
          </cell>
          <cell r="AG133">
            <v>98.33</v>
          </cell>
          <cell r="AH133">
            <v>2020</v>
          </cell>
          <cell r="AI133" t="str">
            <v>Maharashtra State Board of Technical Education</v>
          </cell>
          <cell r="AJ133" t="str">
            <v>Pravin Patil College of Diploma Engg &amp; tech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211</v>
          </cell>
          <cell r="AW133">
            <v>25</v>
          </cell>
          <cell r="AX133">
            <v>8.44</v>
          </cell>
          <cell r="AY133">
            <v>92.63</v>
          </cell>
          <cell r="AZ133">
            <v>237</v>
          </cell>
          <cell r="BA133">
            <v>29</v>
          </cell>
          <cell r="BB133">
            <v>8.1724137931034484</v>
          </cell>
          <cell r="BC133">
            <v>89</v>
          </cell>
          <cell r="BD133">
            <v>448</v>
          </cell>
          <cell r="BE133">
            <v>54</v>
          </cell>
          <cell r="BF133">
            <v>8.2962962962962958</v>
          </cell>
          <cell r="BG133">
            <v>201</v>
          </cell>
          <cell r="BH133">
            <v>24</v>
          </cell>
          <cell r="BI133">
            <v>8.375</v>
          </cell>
          <cell r="BJ133">
            <v>96.27000000000001</v>
          </cell>
          <cell r="BK133">
            <v>215</v>
          </cell>
          <cell r="BL133">
            <v>29</v>
          </cell>
          <cell r="BM133">
            <v>7.4137931034482758</v>
          </cell>
          <cell r="BN133">
            <v>93.966666666666654</v>
          </cell>
          <cell r="BO133">
            <v>416</v>
          </cell>
          <cell r="BP133">
            <v>53</v>
          </cell>
          <cell r="BQ133">
            <v>7.8490566037735849</v>
          </cell>
          <cell r="BR133">
            <v>195</v>
          </cell>
          <cell r="BS133">
            <v>24</v>
          </cell>
          <cell r="BT133">
            <v>8.125</v>
          </cell>
          <cell r="BU133">
            <v>92.966666666666654</v>
          </cell>
          <cell r="BV133">
            <v>195</v>
          </cell>
          <cell r="BW133">
            <v>24</v>
          </cell>
          <cell r="BX133">
            <v>8.125</v>
          </cell>
          <cell r="BY133">
            <v>232</v>
          </cell>
          <cell r="BZ133">
            <v>26</v>
          </cell>
          <cell r="CA133">
            <v>8.9230769230769234</v>
          </cell>
          <cell r="CB133">
            <v>1291</v>
          </cell>
          <cell r="CC133">
            <v>157</v>
          </cell>
          <cell r="CD133">
            <v>8.2229299363057322</v>
          </cell>
          <cell r="CE133">
            <v>93</v>
          </cell>
          <cell r="CF133"/>
          <cell r="CG133"/>
          <cell r="CH133"/>
          <cell r="CI133"/>
          <cell r="CJ133"/>
          <cell r="CK133"/>
          <cell r="CL133"/>
          <cell r="CM133"/>
          <cell r="CN133">
            <v>10</v>
          </cell>
          <cell r="CO133">
            <v>60</v>
          </cell>
          <cell r="CP133">
            <v>22</v>
          </cell>
          <cell r="CQ133">
            <v>50</v>
          </cell>
          <cell r="CR133">
            <v>24</v>
          </cell>
          <cell r="CS133">
            <v>0</v>
          </cell>
          <cell r="CT133">
            <v>100</v>
          </cell>
          <cell r="CU133">
            <v>7</v>
          </cell>
          <cell r="CV133">
            <v>9</v>
          </cell>
          <cell r="CW133">
            <v>44</v>
          </cell>
          <cell r="CX133">
            <v>40</v>
          </cell>
          <cell r="CY133">
            <v>40</v>
          </cell>
          <cell r="CZ133">
            <v>5.9435364041604748</v>
          </cell>
          <cell r="DA133">
            <v>1</v>
          </cell>
          <cell r="DB133">
            <v>9</v>
          </cell>
          <cell r="DC133">
            <v>10</v>
          </cell>
          <cell r="DD133">
            <v>12</v>
          </cell>
          <cell r="DE133">
            <v>10</v>
          </cell>
          <cell r="DF133">
            <v>55</v>
          </cell>
          <cell r="DG133">
            <v>0</v>
          </cell>
          <cell r="DH133">
            <v>0</v>
          </cell>
          <cell r="DI133">
            <v>0</v>
          </cell>
          <cell r="DJ133">
            <v>0</v>
          </cell>
          <cell r="DK133">
            <v>2</v>
          </cell>
          <cell r="DL133">
            <v>0</v>
          </cell>
          <cell r="DM133">
            <v>100</v>
          </cell>
          <cell r="DN133">
            <v>0</v>
          </cell>
          <cell r="DO133" t="str">
            <v>0</v>
          </cell>
          <cell r="DP133">
            <v>0</v>
          </cell>
          <cell r="DQ133">
            <v>0</v>
          </cell>
          <cell r="DR133">
            <v>0</v>
          </cell>
          <cell r="DS133">
            <v>0</v>
          </cell>
          <cell r="DT133">
            <v>2</v>
          </cell>
          <cell r="DU133">
            <v>45</v>
          </cell>
          <cell r="DV133"/>
          <cell r="DW133"/>
          <cell r="DX133"/>
          <cell r="DY133"/>
          <cell r="DZ133"/>
          <cell r="EA133" t="str">
            <v>Higher Studies</v>
          </cell>
          <cell r="EB133" t="str">
            <v>Higher Studies</v>
          </cell>
          <cell r="EC133"/>
          <cell r="ED133" t="str">
            <v>CAT-3</v>
          </cell>
          <cell r="EE133"/>
          <cell r="EF133"/>
          <cell r="EG133"/>
          <cell r="EH133"/>
          <cell r="EI133"/>
          <cell r="EJ133"/>
          <cell r="EK133"/>
          <cell r="EL133"/>
          <cell r="EM133"/>
          <cell r="EN133">
            <v>5</v>
          </cell>
          <cell r="EO133">
            <v>1</v>
          </cell>
          <cell r="EP133">
            <v>5</v>
          </cell>
          <cell r="EQ133">
            <v>11</v>
          </cell>
          <cell r="ER133">
            <v>73.333333333333329</v>
          </cell>
          <cell r="ES133" t="str">
            <v>Yes</v>
          </cell>
          <cell r="ET133" t="str">
            <v>https://drive.google.com/open?id=1D_vQysXnMVkUWpLh3xJ-jFOHqe16sGEM</v>
          </cell>
          <cell r="EU133" t="str">
            <v>NA</v>
          </cell>
          <cell r="EV133" t="str">
            <v>Yes</v>
          </cell>
          <cell r="EW133" t="str">
            <v>YES (payment Id pay_HyZunDQSr3V6C3   )</v>
          </cell>
          <cell r="EX133"/>
          <cell r="EY133" t="str">
            <v>AB</v>
          </cell>
          <cell r="EZ133" t="str">
            <v>Batch 4</v>
          </cell>
          <cell r="FA133" t="str">
            <v>20-CIVILB51-23</v>
          </cell>
          <cell r="FB133" t="str">
            <v>CIVIL-B</v>
          </cell>
          <cell r="FC133">
            <v>51</v>
          </cell>
        </row>
        <row r="134">
          <cell r="C134" t="str">
            <v>20-CIVILB52-23</v>
          </cell>
          <cell r="D134">
            <v>52</v>
          </cell>
          <cell r="E134" t="str">
            <v>PATIL NIKHIL SANDIP SUVARNA</v>
          </cell>
          <cell r="F134" t="str">
            <v>20-CIVILB52-23</v>
          </cell>
          <cell r="G134" t="str">
            <v>Male</v>
          </cell>
          <cell r="H134">
            <v>37376</v>
          </cell>
          <cell r="I134">
            <v>8446500825</v>
          </cell>
          <cell r="J134"/>
          <cell r="K134" t="str">
            <v>np.nikhilpatil2002@gmail.com</v>
          </cell>
          <cell r="L134" t="str">
            <v>1032200633@tcetmumbai.in</v>
          </cell>
          <cell r="M134" t="str">
            <v>Velaloli, Post-Dhekale, Tal- Palghar, Dist-Palghar-401102</v>
          </cell>
          <cell r="N134" t="str">
            <v>Service</v>
          </cell>
          <cell r="O134" t="str">
            <v>Below  5 Lacs</v>
          </cell>
          <cell r="P134" t="str">
            <v>Normal</v>
          </cell>
          <cell r="Q134" t="str">
            <v>Open</v>
          </cell>
          <cell r="R134">
            <v>2019</v>
          </cell>
          <cell r="S134" t="str">
            <v>DSE</v>
          </cell>
          <cell r="T134" t="str">
            <v>NA</v>
          </cell>
          <cell r="U134" t="str">
            <v>DSE</v>
          </cell>
          <cell r="V134" t="str">
            <v>NA</v>
          </cell>
          <cell r="W134" t="str">
            <v>NA</v>
          </cell>
          <cell r="X134" t="str">
            <v>CAP-Minority</v>
          </cell>
          <cell r="Y134">
            <v>421</v>
          </cell>
          <cell r="Z134">
            <v>500</v>
          </cell>
          <cell r="AA134">
            <v>84.2</v>
          </cell>
          <cell r="AB134">
            <v>2017</v>
          </cell>
          <cell r="AC134" t="str">
            <v>MAHARASHTRA STATE BOARD OF SECONDARY AND HIGHER SECONDARY EDUCATION</v>
          </cell>
          <cell r="AD134"/>
          <cell r="AE134">
            <v>1797</v>
          </cell>
          <cell r="AF134">
            <v>1900</v>
          </cell>
          <cell r="AG134">
            <v>94.58</v>
          </cell>
          <cell r="AH134">
            <v>2020</v>
          </cell>
          <cell r="AI134" t="str">
            <v>Maharashtra State Board of Technical Education</v>
          </cell>
          <cell r="AJ134" t="str">
            <v>Bhausaheb Vartak Polytechnic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228</v>
          </cell>
          <cell r="AW134">
            <v>25</v>
          </cell>
          <cell r="AX134">
            <v>9.1199999999999992</v>
          </cell>
          <cell r="AY134">
            <v>89.86</v>
          </cell>
          <cell r="AZ134">
            <v>273</v>
          </cell>
          <cell r="BA134">
            <v>29</v>
          </cell>
          <cell r="BB134">
            <v>9.4137931034482758</v>
          </cell>
          <cell r="BC134">
            <v>87</v>
          </cell>
          <cell r="BD134">
            <v>501</v>
          </cell>
          <cell r="BE134">
            <v>54</v>
          </cell>
          <cell r="BF134">
            <v>9.2777777777777786</v>
          </cell>
          <cell r="BG134">
            <v>212</v>
          </cell>
          <cell r="BH134">
            <v>24</v>
          </cell>
          <cell r="BI134">
            <v>8.8333333333333339</v>
          </cell>
          <cell r="BJ134">
            <v>90</v>
          </cell>
          <cell r="BK134">
            <v>240</v>
          </cell>
          <cell r="BL134">
            <v>29</v>
          </cell>
          <cell r="BM134">
            <v>8.2758620689655178</v>
          </cell>
          <cell r="BN134">
            <v>91.660000000000011</v>
          </cell>
          <cell r="BO134">
            <v>452</v>
          </cell>
          <cell r="BP134">
            <v>53</v>
          </cell>
          <cell r="BQ134">
            <v>8.5283018867924536</v>
          </cell>
          <cell r="BR134">
            <v>235</v>
          </cell>
          <cell r="BS134">
            <v>24</v>
          </cell>
          <cell r="BT134">
            <v>9.7916666666666661</v>
          </cell>
          <cell r="BU134">
            <v>89.63000000000001</v>
          </cell>
          <cell r="BV134">
            <v>235</v>
          </cell>
          <cell r="BW134">
            <v>24</v>
          </cell>
          <cell r="BX134">
            <v>9.7916666666666661</v>
          </cell>
          <cell r="BY134">
            <v>231</v>
          </cell>
          <cell r="BZ134">
            <v>26</v>
          </cell>
          <cell r="CA134">
            <v>8.884615384615385</v>
          </cell>
          <cell r="CB134">
            <v>1419</v>
          </cell>
          <cell r="CC134">
            <v>157</v>
          </cell>
          <cell r="CD134">
            <v>9.0382165605095537</v>
          </cell>
          <cell r="CE134">
            <v>89</v>
          </cell>
          <cell r="CF134"/>
          <cell r="CG134"/>
          <cell r="CH134"/>
          <cell r="CI134"/>
          <cell r="CJ134"/>
          <cell r="CK134"/>
          <cell r="CL134"/>
          <cell r="CM134"/>
          <cell r="CN134"/>
          <cell r="CO134"/>
          <cell r="CP134"/>
          <cell r="CQ134"/>
          <cell r="CR134"/>
          <cell r="CS134"/>
          <cell r="CT134"/>
          <cell r="CU134"/>
          <cell r="CV134"/>
          <cell r="CW134"/>
          <cell r="CX134"/>
          <cell r="CY134"/>
          <cell r="CZ134"/>
          <cell r="DA134"/>
          <cell r="DB134"/>
          <cell r="DC134"/>
          <cell r="DD134"/>
          <cell r="DE134"/>
          <cell r="DF134"/>
          <cell r="DG134"/>
          <cell r="DH134"/>
          <cell r="DI134"/>
          <cell r="DJ134">
            <v>0</v>
          </cell>
          <cell r="DK134">
            <v>0</v>
          </cell>
          <cell r="DL134">
            <v>2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/>
          <cell r="DW134"/>
          <cell r="DX134"/>
          <cell r="DY134"/>
          <cell r="DZ134"/>
          <cell r="EA134" t="str">
            <v>Not Given</v>
          </cell>
          <cell r="EB134" t="str">
            <v>Not Given</v>
          </cell>
          <cell r="EC134"/>
          <cell r="ED134" t="str">
            <v>CAT-3</v>
          </cell>
          <cell r="EE134"/>
          <cell r="EF134"/>
          <cell r="EG134"/>
          <cell r="EH134"/>
          <cell r="EI134"/>
          <cell r="EJ134"/>
          <cell r="EK134"/>
          <cell r="EL134"/>
          <cell r="EM134"/>
          <cell r="EN134">
            <v>5</v>
          </cell>
          <cell r="EO134">
            <v>0</v>
          </cell>
          <cell r="EP134">
            <v>5</v>
          </cell>
          <cell r="EQ134">
            <v>10</v>
          </cell>
          <cell r="ER134">
            <v>66.666666666666657</v>
          </cell>
          <cell r="ES134" t="str">
            <v>No</v>
          </cell>
          <cell r="ET134"/>
          <cell r="EU134"/>
          <cell r="EV134"/>
          <cell r="EW134"/>
          <cell r="EX134"/>
          <cell r="EY134" t="str">
            <v>AB</v>
          </cell>
          <cell r="EZ134"/>
          <cell r="FA134" t="str">
            <v>20-CIVILB52-23</v>
          </cell>
          <cell r="FB134" t="str">
            <v>CIVIL-B</v>
          </cell>
          <cell r="FC134">
            <v>52</v>
          </cell>
        </row>
        <row r="135">
          <cell r="C135" t="str">
            <v>20-CIVILB53-23</v>
          </cell>
          <cell r="D135">
            <v>53</v>
          </cell>
          <cell r="E135" t="str">
            <v>PAWAR PRAJWAL BHIMRAO SUJATA</v>
          </cell>
          <cell r="F135" t="str">
            <v>20-CIVILB53-23</v>
          </cell>
          <cell r="G135" t="str">
            <v>Male</v>
          </cell>
          <cell r="H135">
            <v>36399</v>
          </cell>
          <cell r="I135">
            <v>7666687004</v>
          </cell>
          <cell r="J135">
            <v>9220784223</v>
          </cell>
          <cell r="K135" t="str">
            <v>prajwalpawar360@gmail.com</v>
          </cell>
          <cell r="L135" t="str">
            <v>1032200634@tcetmumbai.in</v>
          </cell>
          <cell r="M135" t="str">
            <v>G-4, B Wing, Manohar Plaza, SV Road, Bhayander East, Thane-401105</v>
          </cell>
          <cell r="N135" t="str">
            <v>Service</v>
          </cell>
          <cell r="O135" t="str">
            <v>5 Lacs to  10Lacs</v>
          </cell>
          <cell r="P135" t="str">
            <v>Normal</v>
          </cell>
          <cell r="Q135" t="str">
            <v>SC</v>
          </cell>
          <cell r="R135">
            <v>2020</v>
          </cell>
          <cell r="S135" t="str">
            <v>DSE</v>
          </cell>
          <cell r="T135" t="str">
            <v>NA</v>
          </cell>
          <cell r="U135" t="str">
            <v>DSE</v>
          </cell>
          <cell r="V135" t="str">
            <v>NA</v>
          </cell>
          <cell r="W135" t="str">
            <v>NA</v>
          </cell>
          <cell r="X135" t="str">
            <v>CAP-Minority</v>
          </cell>
          <cell r="Y135">
            <v>338</v>
          </cell>
          <cell r="Z135">
            <v>500</v>
          </cell>
          <cell r="AA135">
            <v>67.599999999999994</v>
          </cell>
          <cell r="AB135">
            <v>2016</v>
          </cell>
          <cell r="AC135" t="str">
            <v>MAHARASHTRA STATE BOARD OF SECONDARY AND HIGHER SECONDARY EDUCATION</v>
          </cell>
          <cell r="AD135" t="str">
            <v>Rahul English High School</v>
          </cell>
          <cell r="AE135">
            <v>1797</v>
          </cell>
          <cell r="AF135">
            <v>1900</v>
          </cell>
          <cell r="AG135">
            <v>94.58</v>
          </cell>
          <cell r="AH135">
            <v>2020</v>
          </cell>
          <cell r="AI135" t="str">
            <v>Maharashtra State Board of Technical Education</v>
          </cell>
          <cell r="AJ135" t="str">
            <v>Pravin Patil College of Diploma Engg &amp; tech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168</v>
          </cell>
          <cell r="AW135">
            <v>25</v>
          </cell>
          <cell r="AX135">
            <v>6.72</v>
          </cell>
          <cell r="AY135">
            <v>87.1</v>
          </cell>
          <cell r="AZ135">
            <v>215</v>
          </cell>
          <cell r="BA135">
            <v>29</v>
          </cell>
          <cell r="BB135">
            <v>7.4137931034482758</v>
          </cell>
          <cell r="BC135">
            <v>88</v>
          </cell>
          <cell r="BD135">
            <v>383</v>
          </cell>
          <cell r="BE135">
            <v>54</v>
          </cell>
          <cell r="BF135">
            <v>7.0925925925925926</v>
          </cell>
          <cell r="BG135">
            <v>176</v>
          </cell>
          <cell r="BH135">
            <v>24</v>
          </cell>
          <cell r="BI135">
            <v>7.333333333333333</v>
          </cell>
          <cell r="BJ135">
            <v>98.77000000000001</v>
          </cell>
          <cell r="BK135">
            <v>186</v>
          </cell>
          <cell r="BL135">
            <v>29</v>
          </cell>
          <cell r="BM135">
            <v>6.4137931034482758</v>
          </cell>
          <cell r="BN135">
            <v>92.956666666666663</v>
          </cell>
          <cell r="BO135">
            <v>362</v>
          </cell>
          <cell r="BP135">
            <v>53</v>
          </cell>
          <cell r="BQ135">
            <v>6.8301886792452828</v>
          </cell>
          <cell r="BR135">
            <v>156</v>
          </cell>
          <cell r="BS135">
            <v>24</v>
          </cell>
          <cell r="BT135">
            <v>6.5</v>
          </cell>
          <cell r="BU135">
            <v>91.706666666666663</v>
          </cell>
          <cell r="BV135">
            <v>156</v>
          </cell>
          <cell r="BW135">
            <v>24</v>
          </cell>
          <cell r="BX135">
            <v>6.5</v>
          </cell>
          <cell r="BY135">
            <v>211</v>
          </cell>
          <cell r="BZ135">
            <v>26</v>
          </cell>
          <cell r="CA135">
            <v>8.115384615384615</v>
          </cell>
          <cell r="CB135">
            <v>1112</v>
          </cell>
          <cell r="CC135">
            <v>157</v>
          </cell>
          <cell r="CD135">
            <v>7.0828025477707008</v>
          </cell>
          <cell r="CE135">
            <v>92</v>
          </cell>
          <cell r="CF135"/>
          <cell r="CG135"/>
          <cell r="CH135"/>
          <cell r="CI135"/>
          <cell r="CJ135"/>
          <cell r="CK135"/>
          <cell r="CL135"/>
          <cell r="CM135"/>
          <cell r="CN135"/>
          <cell r="CO135"/>
          <cell r="CP135"/>
          <cell r="CQ135"/>
          <cell r="CR135"/>
          <cell r="CS135"/>
          <cell r="CT135"/>
          <cell r="CU135"/>
          <cell r="CV135"/>
          <cell r="CW135"/>
          <cell r="CX135"/>
          <cell r="CY135"/>
          <cell r="CZ135"/>
          <cell r="DA135"/>
          <cell r="DB135"/>
          <cell r="DC135"/>
          <cell r="DD135"/>
          <cell r="DE135"/>
          <cell r="DF135"/>
          <cell r="DG135"/>
          <cell r="DH135"/>
          <cell r="DI135"/>
          <cell r="DJ135">
            <v>0</v>
          </cell>
          <cell r="DK135">
            <v>0</v>
          </cell>
          <cell r="DL135">
            <v>2</v>
          </cell>
          <cell r="DM135">
            <v>0</v>
          </cell>
          <cell r="DN135">
            <v>0</v>
          </cell>
          <cell r="DO135">
            <v>0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/>
          <cell r="DW135"/>
          <cell r="DX135"/>
          <cell r="DY135"/>
          <cell r="DZ135"/>
          <cell r="EA135" t="str">
            <v>Not Given</v>
          </cell>
          <cell r="EB135" t="str">
            <v>Not Given</v>
          </cell>
          <cell r="EC135"/>
          <cell r="ED135" t="str">
            <v>CAT-3</v>
          </cell>
          <cell r="EE135"/>
          <cell r="EF135"/>
          <cell r="EG135"/>
          <cell r="EH135"/>
          <cell r="EI135"/>
          <cell r="EJ135"/>
          <cell r="EK135"/>
          <cell r="EL135"/>
          <cell r="EM135"/>
          <cell r="EN135">
            <v>4</v>
          </cell>
          <cell r="EO135">
            <v>0</v>
          </cell>
          <cell r="EP135">
            <v>5</v>
          </cell>
          <cell r="EQ135">
            <v>9</v>
          </cell>
          <cell r="ER135">
            <v>60</v>
          </cell>
          <cell r="ES135" t="str">
            <v>No</v>
          </cell>
          <cell r="ET135"/>
          <cell r="EU135"/>
          <cell r="EV135"/>
          <cell r="EW135"/>
          <cell r="EX135"/>
          <cell r="EY135" t="str">
            <v>AB</v>
          </cell>
          <cell r="EZ135"/>
          <cell r="FA135" t="str">
            <v>20-CIVILB53-23</v>
          </cell>
          <cell r="FB135" t="str">
            <v>CIVIL-B</v>
          </cell>
          <cell r="FC135">
            <v>53</v>
          </cell>
        </row>
        <row r="136">
          <cell r="C136" t="str">
            <v>20-CIVILB54-23</v>
          </cell>
          <cell r="D136">
            <v>54</v>
          </cell>
          <cell r="E136" t="str">
            <v>PUROHIT PRIYANKA AJAYRAJ SHARDA</v>
          </cell>
          <cell r="F136" t="str">
            <v>20-CIVILB54-23</v>
          </cell>
          <cell r="G136" t="str">
            <v>Female</v>
          </cell>
          <cell r="H136">
            <v>36906</v>
          </cell>
          <cell r="I136">
            <v>9967131544</v>
          </cell>
          <cell r="J136"/>
          <cell r="K136" t="str">
            <v>priyankapurohit151@gmail.com</v>
          </cell>
          <cell r="L136" t="str">
            <v>1032200680@tcetmumbai.in</v>
          </cell>
          <cell r="M136" t="str">
            <v>501,5th floor, Jagruti building number 1 Carter road number 3 Borivali East</v>
          </cell>
          <cell r="N136" t="str">
            <v>Service</v>
          </cell>
          <cell r="O136" t="str">
            <v>Below  5 Lacs</v>
          </cell>
          <cell r="P136" t="str">
            <v>Normal</v>
          </cell>
          <cell r="Q136" t="str">
            <v>Open</v>
          </cell>
          <cell r="R136">
            <v>2019</v>
          </cell>
          <cell r="S136" t="str">
            <v>DSE</v>
          </cell>
          <cell r="T136" t="str">
            <v>NA</v>
          </cell>
          <cell r="U136" t="str">
            <v>DSE</v>
          </cell>
          <cell r="V136" t="str">
            <v>NA</v>
          </cell>
          <cell r="W136" t="str">
            <v>NA</v>
          </cell>
          <cell r="X136" t="str">
            <v>CAP-Minority</v>
          </cell>
          <cell r="Y136">
            <v>338</v>
          </cell>
          <cell r="Z136">
            <v>500</v>
          </cell>
          <cell r="AA136">
            <v>67.600000000000009</v>
          </cell>
          <cell r="AB136">
            <v>2017</v>
          </cell>
          <cell r="AC136" t="str">
            <v>MAHARASHTRA STATE BOARD OF SECONDARY AND HIGHER SECONDARY EDUCATION</v>
          </cell>
          <cell r="AD136" t="str">
            <v>Sardar Vallabhbhai Patel vidyalaya</v>
          </cell>
          <cell r="AE136">
            <v>1534</v>
          </cell>
          <cell r="AF136">
            <v>1900</v>
          </cell>
          <cell r="AG136">
            <v>80.736842105263165</v>
          </cell>
          <cell r="AH136">
            <v>2020</v>
          </cell>
          <cell r="AI136"/>
          <cell r="AJ136" t="str">
            <v>Thakur Polytechnic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224</v>
          </cell>
          <cell r="AW136">
            <v>25</v>
          </cell>
          <cell r="AX136">
            <v>8.9600000000000009</v>
          </cell>
          <cell r="AY136">
            <v>99.54</v>
          </cell>
          <cell r="AZ136">
            <v>267</v>
          </cell>
          <cell r="BA136">
            <v>29</v>
          </cell>
          <cell r="BB136">
            <v>9.2068965517241388</v>
          </cell>
          <cell r="BC136">
            <v>89</v>
          </cell>
          <cell r="BD136">
            <v>491</v>
          </cell>
          <cell r="BE136">
            <v>54</v>
          </cell>
          <cell r="BF136">
            <v>9.0925925925925934</v>
          </cell>
          <cell r="BG136">
            <v>209</v>
          </cell>
          <cell r="BH136">
            <v>24</v>
          </cell>
          <cell r="BI136">
            <v>8.7083333333333339</v>
          </cell>
          <cell r="BJ136">
            <v>87.745000000000005</v>
          </cell>
          <cell r="BK136">
            <v>211</v>
          </cell>
          <cell r="BL136">
            <v>29</v>
          </cell>
          <cell r="BM136">
            <v>7.2758620689655169</v>
          </cell>
          <cell r="BN136">
            <v>93.428333333333342</v>
          </cell>
          <cell r="BO136">
            <v>420</v>
          </cell>
          <cell r="BP136">
            <v>53</v>
          </cell>
          <cell r="BQ136">
            <v>7.9245283018867925</v>
          </cell>
          <cell r="BR136">
            <v>179</v>
          </cell>
          <cell r="BS136">
            <v>24</v>
          </cell>
          <cell r="BT136">
            <v>7.458333333333333</v>
          </cell>
          <cell r="BU136">
            <v>92.428333333333342</v>
          </cell>
          <cell r="BV136">
            <v>179</v>
          </cell>
          <cell r="BW136">
            <v>24</v>
          </cell>
          <cell r="BX136">
            <v>7.458333333333333</v>
          </cell>
          <cell r="BY136">
            <v>194</v>
          </cell>
          <cell r="BZ136">
            <v>26</v>
          </cell>
          <cell r="CA136">
            <v>7.4615384615384617</v>
          </cell>
          <cell r="CB136">
            <v>1284</v>
          </cell>
          <cell r="CC136">
            <v>157</v>
          </cell>
          <cell r="CD136">
            <v>8.1783439490445868</v>
          </cell>
          <cell r="CE136">
            <v>93</v>
          </cell>
          <cell r="CF136"/>
          <cell r="CG136"/>
          <cell r="CH136"/>
          <cell r="CI136"/>
          <cell r="CJ136"/>
          <cell r="CK136"/>
          <cell r="CL136"/>
          <cell r="CM136"/>
          <cell r="CN136"/>
          <cell r="CO136"/>
          <cell r="CP136"/>
          <cell r="CQ136"/>
          <cell r="CR136"/>
          <cell r="CS136"/>
          <cell r="CT136"/>
          <cell r="CU136">
            <v>1</v>
          </cell>
          <cell r="CV136">
            <v>15</v>
          </cell>
          <cell r="CW136">
            <v>7</v>
          </cell>
          <cell r="CX136"/>
          <cell r="CY136"/>
          <cell r="CZ136"/>
          <cell r="DA136">
            <v>0</v>
          </cell>
          <cell r="DB136">
            <v>10</v>
          </cell>
          <cell r="DC136">
            <v>0</v>
          </cell>
          <cell r="DD136">
            <v>0</v>
          </cell>
          <cell r="DE136">
            <v>22</v>
          </cell>
          <cell r="DF136">
            <v>0</v>
          </cell>
          <cell r="DG136">
            <v>0</v>
          </cell>
          <cell r="DH136">
            <v>0</v>
          </cell>
          <cell r="DI136">
            <v>0</v>
          </cell>
          <cell r="DJ136">
            <v>0</v>
          </cell>
          <cell r="DK136">
            <v>0</v>
          </cell>
          <cell r="DL136">
            <v>2</v>
          </cell>
          <cell r="DM136">
            <v>0</v>
          </cell>
          <cell r="DN136">
            <v>0</v>
          </cell>
          <cell r="DO136" t="str">
            <v>0</v>
          </cell>
          <cell r="DP136">
            <v>0</v>
          </cell>
          <cell r="DQ136">
            <v>0</v>
          </cell>
          <cell r="DR136">
            <v>0</v>
          </cell>
          <cell r="DS136">
            <v>0</v>
          </cell>
          <cell r="DT136">
            <v>0</v>
          </cell>
          <cell r="DU136">
            <v>2</v>
          </cell>
          <cell r="DV136"/>
          <cell r="DW136"/>
          <cell r="DX136"/>
          <cell r="DY136"/>
          <cell r="DZ136"/>
          <cell r="EA136" t="str">
            <v>Not Given</v>
          </cell>
          <cell r="EB136" t="str">
            <v>Not Given</v>
          </cell>
          <cell r="EC136"/>
          <cell r="ED136" t="str">
            <v>CAT-3</v>
          </cell>
          <cell r="EE136"/>
          <cell r="EF136"/>
          <cell r="EG136"/>
          <cell r="EH136"/>
          <cell r="EI136"/>
          <cell r="EJ136"/>
          <cell r="EK136"/>
          <cell r="EL136"/>
          <cell r="EM136"/>
          <cell r="EN136">
            <v>5</v>
          </cell>
          <cell r="EO136">
            <v>1</v>
          </cell>
          <cell r="EP136">
            <v>5</v>
          </cell>
          <cell r="EQ136">
            <v>11</v>
          </cell>
          <cell r="ER136">
            <v>73.333333333333329</v>
          </cell>
          <cell r="ES136" t="str">
            <v>No</v>
          </cell>
          <cell r="ET136"/>
          <cell r="EU136" t="str">
            <v>NA</v>
          </cell>
          <cell r="EV136"/>
          <cell r="EW136"/>
          <cell r="EX136"/>
          <cell r="EY136" t="str">
            <v>AB</v>
          </cell>
          <cell r="EZ136" t="str">
            <v>Batch 4</v>
          </cell>
          <cell r="FA136" t="str">
            <v>20-CIVILB54-23</v>
          </cell>
          <cell r="FB136" t="str">
            <v>CIVIL-B</v>
          </cell>
          <cell r="FC136">
            <v>54</v>
          </cell>
        </row>
        <row r="137">
          <cell r="C137" t="str">
            <v>20-CIVILB55-23</v>
          </cell>
          <cell r="D137">
            <v>55</v>
          </cell>
          <cell r="E137" t="str">
            <v>SAWANT SANIKA SHIVAJI SHILPA</v>
          </cell>
          <cell r="F137" t="str">
            <v>20-CIVILB55-23</v>
          </cell>
          <cell r="G137" t="str">
            <v>Female</v>
          </cell>
          <cell r="H137">
            <v>37055</v>
          </cell>
          <cell r="I137">
            <v>7666022073</v>
          </cell>
          <cell r="J137"/>
          <cell r="K137" t="str">
            <v>sanikasawant136@gmail.com</v>
          </cell>
          <cell r="L137" t="str">
            <v>1032200650@tcetmumbai.in</v>
          </cell>
          <cell r="M137" t="str">
            <v>A-301, Saisatsang CHS Ltd, Ramdev park Cine Prime Road, Mira Road Pin-401107</v>
          </cell>
          <cell r="N137" t="str">
            <v>Family Business</v>
          </cell>
          <cell r="O137" t="str">
            <v>10 Lacs to 20Lacs</v>
          </cell>
          <cell r="P137" t="str">
            <v>Normal</v>
          </cell>
          <cell r="Q137" t="str">
            <v>Open</v>
          </cell>
          <cell r="R137">
            <v>2019</v>
          </cell>
          <cell r="S137" t="str">
            <v>DSE</v>
          </cell>
          <cell r="T137" t="str">
            <v>NA</v>
          </cell>
          <cell r="U137" t="str">
            <v>DSE</v>
          </cell>
          <cell r="V137" t="str">
            <v>NA</v>
          </cell>
          <cell r="W137" t="str">
            <v>NA</v>
          </cell>
          <cell r="X137" t="str">
            <v>CAP-Minority</v>
          </cell>
          <cell r="Y137">
            <v>394</v>
          </cell>
          <cell r="Z137">
            <v>500</v>
          </cell>
          <cell r="AA137">
            <v>78.8</v>
          </cell>
          <cell r="AB137">
            <v>2017</v>
          </cell>
          <cell r="AC137" t="str">
            <v>MAHARASHTRA STATE BOARD OF SECONDARY AND HIGHER SECONDARY EDUCATION</v>
          </cell>
          <cell r="AD137"/>
          <cell r="AE137">
            <v>1709</v>
          </cell>
          <cell r="AF137">
            <v>1900</v>
          </cell>
          <cell r="AG137">
            <v>89.95</v>
          </cell>
          <cell r="AH137">
            <v>2020</v>
          </cell>
          <cell r="AI137" t="str">
            <v>Maharashtra State Board of Technical Education</v>
          </cell>
          <cell r="AJ137" t="str">
            <v>Thakur Polytechnic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222</v>
          </cell>
          <cell r="AW137">
            <v>25</v>
          </cell>
          <cell r="AX137">
            <v>8.8800000000000008</v>
          </cell>
          <cell r="AY137">
            <v>91.24</v>
          </cell>
          <cell r="AZ137">
            <v>267</v>
          </cell>
          <cell r="BA137">
            <v>29</v>
          </cell>
          <cell r="BB137">
            <v>9.2068965517241388</v>
          </cell>
          <cell r="BC137">
            <v>88</v>
          </cell>
          <cell r="BD137">
            <v>489</v>
          </cell>
          <cell r="BE137">
            <v>54</v>
          </cell>
          <cell r="BF137">
            <v>9.0555555555555554</v>
          </cell>
          <cell r="BG137">
            <v>214</v>
          </cell>
          <cell r="BH137">
            <v>24</v>
          </cell>
          <cell r="BI137">
            <v>8.9166666666666661</v>
          </cell>
          <cell r="BJ137">
            <v>89</v>
          </cell>
          <cell r="BK137">
            <v>224</v>
          </cell>
          <cell r="BL137">
            <v>29</v>
          </cell>
          <cell r="BM137">
            <v>7.7241379310344831</v>
          </cell>
          <cell r="BN137">
            <v>92.12</v>
          </cell>
          <cell r="BO137">
            <v>438</v>
          </cell>
          <cell r="BP137">
            <v>53</v>
          </cell>
          <cell r="BQ137">
            <v>8.2641509433962259</v>
          </cell>
          <cell r="BR137">
            <v>219</v>
          </cell>
          <cell r="BS137">
            <v>24</v>
          </cell>
          <cell r="BT137">
            <v>9.125</v>
          </cell>
          <cell r="BU137">
            <v>90.09</v>
          </cell>
          <cell r="BV137">
            <v>219</v>
          </cell>
          <cell r="BW137">
            <v>24</v>
          </cell>
          <cell r="BX137">
            <v>9.125</v>
          </cell>
          <cell r="BY137">
            <v>254</v>
          </cell>
          <cell r="BZ137">
            <v>26</v>
          </cell>
          <cell r="CA137">
            <v>9.7692307692307701</v>
          </cell>
          <cell r="CB137">
            <v>1400</v>
          </cell>
          <cell r="CC137">
            <v>157</v>
          </cell>
          <cell r="CD137">
            <v>8.9171974522292992</v>
          </cell>
          <cell r="CE137">
            <v>90</v>
          </cell>
          <cell r="CF137"/>
          <cell r="CG137"/>
          <cell r="CH137"/>
          <cell r="CI137"/>
          <cell r="CJ137"/>
          <cell r="CK137"/>
          <cell r="CL137"/>
          <cell r="CM137"/>
          <cell r="CN137"/>
          <cell r="CO137"/>
          <cell r="CP137"/>
          <cell r="CQ137"/>
          <cell r="CR137"/>
          <cell r="CS137"/>
          <cell r="CT137"/>
          <cell r="CU137"/>
          <cell r="CV137"/>
          <cell r="CW137"/>
          <cell r="CX137"/>
          <cell r="CY137"/>
          <cell r="CZ137"/>
          <cell r="DA137"/>
          <cell r="DB137"/>
          <cell r="DC137"/>
          <cell r="DD137"/>
          <cell r="DE137"/>
          <cell r="DF137"/>
          <cell r="DG137"/>
          <cell r="DH137"/>
          <cell r="DI137"/>
          <cell r="DJ137">
            <v>0</v>
          </cell>
          <cell r="DK137">
            <v>0</v>
          </cell>
          <cell r="DL137">
            <v>2</v>
          </cell>
          <cell r="DM137">
            <v>0</v>
          </cell>
          <cell r="DN137">
            <v>0</v>
          </cell>
          <cell r="DO137">
            <v>0</v>
          </cell>
          <cell r="DP137">
            <v>0</v>
          </cell>
          <cell r="DQ137">
            <v>0</v>
          </cell>
          <cell r="DR137">
            <v>0</v>
          </cell>
          <cell r="DS137">
            <v>0</v>
          </cell>
          <cell r="DT137">
            <v>0</v>
          </cell>
          <cell r="DU137">
            <v>0</v>
          </cell>
          <cell r="DV137"/>
          <cell r="DW137"/>
          <cell r="DX137"/>
          <cell r="DY137"/>
          <cell r="DZ137"/>
          <cell r="EA137" t="str">
            <v>Higher Studies</v>
          </cell>
          <cell r="EB137" t="str">
            <v>Higher Studies</v>
          </cell>
          <cell r="EC137"/>
          <cell r="ED137" t="str">
            <v>CAT-3</v>
          </cell>
          <cell r="EE137"/>
          <cell r="EF137"/>
          <cell r="EG137"/>
          <cell r="EH137"/>
          <cell r="EI137"/>
          <cell r="EJ137"/>
          <cell r="EK137"/>
          <cell r="EL137"/>
          <cell r="EM137"/>
          <cell r="EN137">
            <v>5</v>
          </cell>
          <cell r="EO137">
            <v>0</v>
          </cell>
          <cell r="EP137">
            <v>5</v>
          </cell>
          <cell r="EQ137">
            <v>10</v>
          </cell>
          <cell r="ER137">
            <v>66.666666666666657</v>
          </cell>
          <cell r="ES137" t="str">
            <v>Yes</v>
          </cell>
          <cell r="ET137" t="str">
            <v>https://drive.google.com/open?id=1nQPB1hGzQRYyKiHDB9Ay9ah_AffIP63V</v>
          </cell>
          <cell r="EU137" t="str">
            <v>NA</v>
          </cell>
          <cell r="EV137" t="str">
            <v>No</v>
          </cell>
          <cell r="EW137"/>
          <cell r="EX137"/>
          <cell r="EY137" t="str">
            <v>AB</v>
          </cell>
          <cell r="EZ137"/>
          <cell r="FA137" t="str">
            <v>20-CIVILB55-23</v>
          </cell>
          <cell r="FB137" t="str">
            <v>CIVIL-B</v>
          </cell>
          <cell r="FC137">
            <v>55</v>
          </cell>
        </row>
        <row r="138">
          <cell r="C138" t="str">
            <v>20-CIVILB56-23</v>
          </cell>
          <cell r="D138">
            <v>56</v>
          </cell>
          <cell r="E138" t="str">
            <v>SHAH AYUSH SAMIT MITTAL</v>
          </cell>
          <cell r="F138" t="str">
            <v>20-CIVILB56-23</v>
          </cell>
          <cell r="G138" t="str">
            <v>Male</v>
          </cell>
          <cell r="H138">
            <v>37224</v>
          </cell>
          <cell r="I138">
            <v>8879948708</v>
          </cell>
          <cell r="J138"/>
          <cell r="K138" t="str">
            <v>ayushshah2901@gmail.com</v>
          </cell>
          <cell r="L138" t="str">
            <v>1032200659@tcetmumbai.in</v>
          </cell>
          <cell r="M138" t="str">
            <v>Paras apt rokadia lane borivali west</v>
          </cell>
          <cell r="N138" t="str">
            <v>Family Business</v>
          </cell>
          <cell r="O138" t="str">
            <v>Below  5 Lacs</v>
          </cell>
          <cell r="P138" t="str">
            <v>Normal</v>
          </cell>
          <cell r="Q138" t="str">
            <v>Open</v>
          </cell>
          <cell r="R138">
            <v>2019</v>
          </cell>
          <cell r="S138" t="str">
            <v>DSE</v>
          </cell>
          <cell r="T138" t="str">
            <v>NA</v>
          </cell>
          <cell r="U138" t="str">
            <v>DSE</v>
          </cell>
          <cell r="V138" t="str">
            <v>NA</v>
          </cell>
          <cell r="W138" t="str">
            <v>NA</v>
          </cell>
          <cell r="X138" t="str">
            <v>CAP-Minority</v>
          </cell>
          <cell r="Y138">
            <v>405</v>
          </cell>
          <cell r="Z138">
            <v>500</v>
          </cell>
          <cell r="AA138">
            <v>81</v>
          </cell>
          <cell r="AB138">
            <v>2017</v>
          </cell>
          <cell r="AC138" t="str">
            <v>MAHARASHTRA STATE BOARD OF SECONDARY AND HIGHER SECONDARY EDUCATION</v>
          </cell>
          <cell r="AD138" t="str">
            <v>Rustomjee international school</v>
          </cell>
          <cell r="AE138">
            <v>1731</v>
          </cell>
          <cell r="AF138">
            <v>1900</v>
          </cell>
          <cell r="AG138">
            <v>91.10526315789474</v>
          </cell>
          <cell r="AH138">
            <v>2020</v>
          </cell>
          <cell r="AI138" t="str">
            <v>Maharashtra State Board of Technical Education</v>
          </cell>
          <cell r="AJ138" t="str">
            <v>THAKUR POLYTECHNIC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242</v>
          </cell>
          <cell r="AW138">
            <v>25</v>
          </cell>
          <cell r="AX138">
            <v>9.68</v>
          </cell>
          <cell r="AY138">
            <v>99.54</v>
          </cell>
          <cell r="AZ138">
            <v>272</v>
          </cell>
          <cell r="BA138">
            <v>29</v>
          </cell>
          <cell r="BB138">
            <v>9.3793103448275854</v>
          </cell>
          <cell r="BC138">
            <v>87</v>
          </cell>
          <cell r="BD138">
            <v>514</v>
          </cell>
          <cell r="BE138">
            <v>54</v>
          </cell>
          <cell r="BF138">
            <v>9.518518518518519</v>
          </cell>
          <cell r="BG138">
            <v>217</v>
          </cell>
          <cell r="BH138">
            <v>24</v>
          </cell>
          <cell r="BI138">
            <v>9.0416666666666661</v>
          </cell>
          <cell r="BJ138">
            <v>95.12</v>
          </cell>
          <cell r="BK138">
            <v>246</v>
          </cell>
          <cell r="BL138">
            <v>29</v>
          </cell>
          <cell r="BM138">
            <v>8.4827586206896548</v>
          </cell>
          <cell r="BN138">
            <v>97.553333333333342</v>
          </cell>
          <cell r="BO138">
            <v>463</v>
          </cell>
          <cell r="BP138">
            <v>53</v>
          </cell>
          <cell r="BQ138">
            <v>8.7358490566037741</v>
          </cell>
          <cell r="BR138">
            <v>230</v>
          </cell>
          <cell r="BS138">
            <v>24</v>
          </cell>
          <cell r="BT138">
            <v>9.5833333333333339</v>
          </cell>
          <cell r="BU138">
            <v>94.803333333333342</v>
          </cell>
          <cell r="BV138">
            <v>230</v>
          </cell>
          <cell r="BW138">
            <v>24</v>
          </cell>
          <cell r="BX138">
            <v>9.5833333333333339</v>
          </cell>
          <cell r="BY138">
            <v>260</v>
          </cell>
          <cell r="BZ138">
            <v>26</v>
          </cell>
          <cell r="CA138">
            <v>10</v>
          </cell>
          <cell r="CB138">
            <v>1467</v>
          </cell>
          <cell r="CC138">
            <v>157</v>
          </cell>
          <cell r="CD138">
            <v>9.3439490445859867</v>
          </cell>
          <cell r="CE138">
            <v>94</v>
          </cell>
          <cell r="CF138"/>
          <cell r="CG138"/>
          <cell r="CH138"/>
          <cell r="CI138"/>
          <cell r="CJ138"/>
          <cell r="CK138"/>
          <cell r="CL138"/>
          <cell r="CM138"/>
          <cell r="CN138">
            <v>23</v>
          </cell>
          <cell r="CO138">
            <v>60</v>
          </cell>
          <cell r="CP138">
            <v>45</v>
          </cell>
          <cell r="CQ138">
            <v>50</v>
          </cell>
          <cell r="CR138">
            <v>4</v>
          </cell>
          <cell r="CS138">
            <v>20</v>
          </cell>
          <cell r="CT138">
            <v>17</v>
          </cell>
          <cell r="CU138">
            <v>1</v>
          </cell>
          <cell r="CV138">
            <v>15</v>
          </cell>
          <cell r="CW138">
            <v>7</v>
          </cell>
          <cell r="CX138"/>
          <cell r="CY138"/>
          <cell r="CZ138"/>
          <cell r="DA138">
            <v>0</v>
          </cell>
          <cell r="DB138">
            <v>10</v>
          </cell>
          <cell r="DC138">
            <v>0</v>
          </cell>
          <cell r="DD138">
            <v>2</v>
          </cell>
          <cell r="DE138">
            <v>20</v>
          </cell>
          <cell r="DF138">
            <v>10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2</v>
          </cell>
          <cell r="DM138">
            <v>0</v>
          </cell>
          <cell r="DN138">
            <v>0</v>
          </cell>
          <cell r="DO138" t="str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5</v>
          </cell>
          <cell r="DV138"/>
          <cell r="DW138"/>
          <cell r="DX138"/>
          <cell r="DY138"/>
          <cell r="DZ138"/>
          <cell r="EA138" t="str">
            <v>Higher Studies</v>
          </cell>
          <cell r="EB138" t="str">
            <v>Higher Studies</v>
          </cell>
          <cell r="EC138"/>
          <cell r="ED138" t="str">
            <v>CAT-3</v>
          </cell>
          <cell r="EE138"/>
          <cell r="EF138"/>
          <cell r="EG138"/>
          <cell r="EH138"/>
          <cell r="EI138"/>
          <cell r="EJ138"/>
          <cell r="EK138"/>
          <cell r="EL138"/>
          <cell r="EM138"/>
          <cell r="EN138">
            <v>5</v>
          </cell>
          <cell r="EO138">
            <v>1</v>
          </cell>
          <cell r="EP138">
            <v>5</v>
          </cell>
          <cell r="EQ138">
            <v>11</v>
          </cell>
          <cell r="ER138">
            <v>73.333333333333329</v>
          </cell>
          <cell r="ES138" t="str">
            <v>Yes</v>
          </cell>
          <cell r="ET138" t="str">
            <v>https://drive.google.com/open?id=1-BU_lBbhZcnVbdnpCoxBzFsu8Ny0BF42</v>
          </cell>
          <cell r="EU138" t="str">
            <v>Core Companies</v>
          </cell>
          <cell r="EV138" t="str">
            <v>Yes</v>
          </cell>
          <cell r="EW138">
            <v>126013618759</v>
          </cell>
          <cell r="EX138"/>
          <cell r="EY138" t="str">
            <v>Present</v>
          </cell>
          <cell r="EZ138" t="str">
            <v>Batch 3</v>
          </cell>
          <cell r="FA138" t="str">
            <v>20-CIVILB56-23</v>
          </cell>
          <cell r="FB138" t="str">
            <v>CIVIL-B</v>
          </cell>
          <cell r="FC138">
            <v>56</v>
          </cell>
        </row>
        <row r="139">
          <cell r="C139" t="str">
            <v>20-CIVILB57-23</v>
          </cell>
          <cell r="D139">
            <v>57</v>
          </cell>
          <cell r="E139" t="str">
            <v>SHAH NAMAN SANJEEV GEETA</v>
          </cell>
          <cell r="F139" t="str">
            <v>20-CIVILB57-23</v>
          </cell>
          <cell r="G139" t="str">
            <v>Male</v>
          </cell>
          <cell r="H139">
            <v>37212</v>
          </cell>
          <cell r="I139">
            <v>8369924610</v>
          </cell>
          <cell r="J139">
            <v>9820421224</v>
          </cell>
          <cell r="K139" t="str">
            <v>namanmehak@gmail.com</v>
          </cell>
          <cell r="L139" t="str">
            <v>1032200627@tcetmumbai.in</v>
          </cell>
          <cell r="M139" t="str">
            <v>3/A, Palm Lands Palinaka, Bandra West, Mumbai-400050</v>
          </cell>
          <cell r="N139" t="str">
            <v>Self-employed</v>
          </cell>
          <cell r="O139" t="str">
            <v>Below  5 Lacs</v>
          </cell>
          <cell r="P139" t="str">
            <v>Normal</v>
          </cell>
          <cell r="Q139" t="str">
            <v>Open</v>
          </cell>
          <cell r="R139">
            <v>2019</v>
          </cell>
          <cell r="S139" t="str">
            <v>DSE</v>
          </cell>
          <cell r="T139" t="str">
            <v>NA</v>
          </cell>
          <cell r="U139" t="str">
            <v>DSE</v>
          </cell>
          <cell r="V139" t="str">
            <v>NA</v>
          </cell>
          <cell r="W139" t="str">
            <v>NA</v>
          </cell>
          <cell r="X139" t="str">
            <v>CAP-Minority</v>
          </cell>
          <cell r="Y139">
            <v>549</v>
          </cell>
          <cell r="Z139">
            <v>600</v>
          </cell>
          <cell r="AA139">
            <v>91.5</v>
          </cell>
          <cell r="AB139">
            <v>2017</v>
          </cell>
          <cell r="AC139" t="str">
            <v>Indian Certificate of Secondary Education</v>
          </cell>
          <cell r="AD139"/>
          <cell r="AE139">
            <v>1819</v>
          </cell>
          <cell r="AF139">
            <v>1900</v>
          </cell>
          <cell r="AG139">
            <v>95.74</v>
          </cell>
          <cell r="AH139">
            <v>2020</v>
          </cell>
          <cell r="AI139" t="str">
            <v>Autonomous</v>
          </cell>
          <cell r="AJ139" t="str">
            <v>VJTI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247</v>
          </cell>
          <cell r="AW139">
            <v>25</v>
          </cell>
          <cell r="AX139">
            <v>9.8800000000000008</v>
          </cell>
          <cell r="AY139">
            <v>82.49</v>
          </cell>
          <cell r="AZ139">
            <v>286</v>
          </cell>
          <cell r="BA139">
            <v>29</v>
          </cell>
          <cell r="BB139">
            <v>9.862068965517242</v>
          </cell>
          <cell r="BC139">
            <v>84</v>
          </cell>
          <cell r="BD139">
            <v>533</v>
          </cell>
          <cell r="BE139">
            <v>54</v>
          </cell>
          <cell r="BF139">
            <v>9.8703703703703702</v>
          </cell>
          <cell r="BG139">
            <v>229</v>
          </cell>
          <cell r="BH139">
            <v>24</v>
          </cell>
          <cell r="BI139">
            <v>9.5416666666666661</v>
          </cell>
          <cell r="BJ139">
            <v>84.52000000000001</v>
          </cell>
          <cell r="BK139">
            <v>286</v>
          </cell>
          <cell r="BL139">
            <v>29</v>
          </cell>
          <cell r="BM139">
            <v>9.862068965517242</v>
          </cell>
          <cell r="BN139">
            <v>86.67</v>
          </cell>
          <cell r="BO139">
            <v>515</v>
          </cell>
          <cell r="BP139">
            <v>53</v>
          </cell>
          <cell r="BQ139">
            <v>9.7169811320754711</v>
          </cell>
          <cell r="BR139">
            <v>240</v>
          </cell>
          <cell r="BS139">
            <v>24</v>
          </cell>
          <cell r="BT139">
            <v>10</v>
          </cell>
          <cell r="BU139">
            <v>84.42</v>
          </cell>
          <cell r="BV139">
            <v>240</v>
          </cell>
          <cell r="BW139">
            <v>24</v>
          </cell>
          <cell r="BX139">
            <v>10</v>
          </cell>
          <cell r="BY139">
            <v>260</v>
          </cell>
          <cell r="BZ139">
            <v>26</v>
          </cell>
          <cell r="CA139">
            <v>10</v>
          </cell>
          <cell r="CB139">
            <v>1548</v>
          </cell>
          <cell r="CC139">
            <v>157</v>
          </cell>
          <cell r="CD139">
            <v>9.8598726114649686</v>
          </cell>
          <cell r="CE139">
            <v>84</v>
          </cell>
          <cell r="CF139"/>
          <cell r="CG139"/>
          <cell r="CH139"/>
          <cell r="CI139"/>
          <cell r="CJ139"/>
          <cell r="CK139"/>
          <cell r="CL139"/>
          <cell r="CM139"/>
          <cell r="CN139">
            <v>19</v>
          </cell>
          <cell r="CO139">
            <v>60</v>
          </cell>
          <cell r="CP139">
            <v>20</v>
          </cell>
          <cell r="CQ139">
            <v>50</v>
          </cell>
          <cell r="CR139">
            <v>16</v>
          </cell>
          <cell r="CS139">
            <v>8</v>
          </cell>
          <cell r="CT139">
            <v>67</v>
          </cell>
          <cell r="CU139">
            <v>0</v>
          </cell>
          <cell r="CV139">
            <v>16</v>
          </cell>
          <cell r="CW139">
            <v>0</v>
          </cell>
          <cell r="CX139"/>
          <cell r="CY139"/>
          <cell r="CZ139"/>
          <cell r="DA139">
            <v>0</v>
          </cell>
          <cell r="DB139">
            <v>10</v>
          </cell>
          <cell r="DC139">
            <v>0</v>
          </cell>
          <cell r="DD139">
            <v>5</v>
          </cell>
          <cell r="DE139">
            <v>17</v>
          </cell>
          <cell r="DF139">
            <v>23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2</v>
          </cell>
          <cell r="DM139">
            <v>0</v>
          </cell>
          <cell r="DN139">
            <v>0</v>
          </cell>
          <cell r="DO139" t="str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13</v>
          </cell>
          <cell r="DV139"/>
          <cell r="DW139"/>
          <cell r="DX139"/>
          <cell r="DY139"/>
          <cell r="DZ139"/>
          <cell r="EA139" t="str">
            <v>Higher Studies</v>
          </cell>
          <cell r="EB139" t="str">
            <v>Higher Studies</v>
          </cell>
          <cell r="EC139"/>
          <cell r="ED139" t="str">
            <v>CAT-3</v>
          </cell>
          <cell r="EE139"/>
          <cell r="EF139"/>
          <cell r="EG139"/>
          <cell r="EH139"/>
          <cell r="EI139"/>
          <cell r="EJ139"/>
          <cell r="EK139"/>
          <cell r="EL139"/>
          <cell r="EM139"/>
          <cell r="EN139">
            <v>5</v>
          </cell>
          <cell r="EO139">
            <v>1</v>
          </cell>
          <cell r="EP139">
            <v>5</v>
          </cell>
          <cell r="EQ139">
            <v>11</v>
          </cell>
          <cell r="ER139">
            <v>73.333333333333329</v>
          </cell>
          <cell r="ES139" t="str">
            <v>Yes</v>
          </cell>
          <cell r="ET139" t="str">
            <v>https://drive.google.com/open?id=16PfKBPjfaaHM4jCEcrN9mZjI0zio4Nbn</v>
          </cell>
          <cell r="EU139" t="str">
            <v>NA</v>
          </cell>
          <cell r="EV139" t="str">
            <v>Yes</v>
          </cell>
          <cell r="EW139" t="str">
            <v>Transaction Reference - pay_HyVqp15mY5tRKu</v>
          </cell>
          <cell r="EX139"/>
          <cell r="EY139" t="str">
            <v>Present</v>
          </cell>
          <cell r="EZ139" t="str">
            <v>Batch 4</v>
          </cell>
          <cell r="FA139" t="str">
            <v>20-CIVILB57-23</v>
          </cell>
          <cell r="FB139" t="str">
            <v>CIVIL-B</v>
          </cell>
          <cell r="FC139">
            <v>57</v>
          </cell>
        </row>
        <row r="140">
          <cell r="C140" t="str">
            <v>20-CIVILB58-23</v>
          </cell>
          <cell r="D140">
            <v>58</v>
          </cell>
          <cell r="E140" t="str">
            <v>SHAH SMEET VIPUL JYOTSNA</v>
          </cell>
          <cell r="F140" t="str">
            <v>20-CIVILB58-23</v>
          </cell>
          <cell r="G140" t="str">
            <v>Male</v>
          </cell>
          <cell r="H140">
            <v>37081</v>
          </cell>
          <cell r="I140">
            <v>9987577733</v>
          </cell>
          <cell r="J140"/>
          <cell r="K140" t="str">
            <v>shahsmeet0000@gmail.com</v>
          </cell>
          <cell r="L140" t="str">
            <v>1032200668@tcetmumbai.in</v>
          </cell>
          <cell r="M140" t="str">
            <v>207, Rajratan Appt. Jai Mandir Road, Daulat Nagar, Borivali (E), Mumbai-400066</v>
          </cell>
          <cell r="N140" t="str">
            <v>Family Business</v>
          </cell>
          <cell r="O140" t="str">
            <v>Below  5 Lacs</v>
          </cell>
          <cell r="P140" t="str">
            <v>Normal</v>
          </cell>
          <cell r="Q140" t="str">
            <v>Open</v>
          </cell>
          <cell r="R140">
            <v>2019</v>
          </cell>
          <cell r="S140" t="str">
            <v>DSE</v>
          </cell>
          <cell r="T140" t="str">
            <v>NA</v>
          </cell>
          <cell r="U140" t="str">
            <v>DSE</v>
          </cell>
          <cell r="V140" t="str">
            <v>NA</v>
          </cell>
          <cell r="W140" t="str">
            <v>NA</v>
          </cell>
          <cell r="X140" t="str">
            <v>CAP-Minority</v>
          </cell>
          <cell r="Y140">
            <v>362</v>
          </cell>
          <cell r="Z140">
            <v>500</v>
          </cell>
          <cell r="AA140">
            <v>72.399999999999991</v>
          </cell>
          <cell r="AB140">
            <v>2017</v>
          </cell>
          <cell r="AC140" t="str">
            <v>MAHARASHTRA STATE BOARD OF SECONDARY AND HIGHER SECONDARY EDUCATION</v>
          </cell>
          <cell r="AD140" t="str">
            <v>Rustomjee international school</v>
          </cell>
          <cell r="AE140">
            <v>864</v>
          </cell>
          <cell r="AF140">
            <v>900</v>
          </cell>
          <cell r="AG140">
            <v>96</v>
          </cell>
          <cell r="AH140">
            <v>2020</v>
          </cell>
          <cell r="AI140" t="str">
            <v>Maharashtra State Board of Technical Education</v>
          </cell>
          <cell r="AJ140" t="str">
            <v>Thakur Poly Technic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244</v>
          </cell>
          <cell r="AW140">
            <v>25</v>
          </cell>
          <cell r="AX140">
            <v>9.76</v>
          </cell>
          <cell r="AY140">
            <v>91.24</v>
          </cell>
          <cell r="AZ140">
            <v>275</v>
          </cell>
          <cell r="BA140">
            <v>29</v>
          </cell>
          <cell r="BB140">
            <v>9.4827586206896548</v>
          </cell>
          <cell r="BC140">
            <v>85</v>
          </cell>
          <cell r="BD140">
            <v>519</v>
          </cell>
          <cell r="BE140">
            <v>54</v>
          </cell>
          <cell r="BF140">
            <v>9.6111111111111107</v>
          </cell>
          <cell r="BG140">
            <v>208</v>
          </cell>
          <cell r="BH140">
            <v>24</v>
          </cell>
          <cell r="BI140">
            <v>8.6666666666666661</v>
          </cell>
          <cell r="BJ140">
            <v>95.004999999999995</v>
          </cell>
          <cell r="BK140">
            <v>220</v>
          </cell>
          <cell r="BL140">
            <v>29</v>
          </cell>
          <cell r="BM140">
            <v>7.5862068965517242</v>
          </cell>
          <cell r="BN140">
            <v>93.081666666666663</v>
          </cell>
          <cell r="BO140">
            <v>428</v>
          </cell>
          <cell r="BP140">
            <v>53</v>
          </cell>
          <cell r="BQ140">
            <v>8.0754716981132084</v>
          </cell>
          <cell r="BR140">
            <v>189</v>
          </cell>
          <cell r="BS140">
            <v>24</v>
          </cell>
          <cell r="BT140">
            <v>7.875</v>
          </cell>
          <cell r="BU140">
            <v>91.081666666666663</v>
          </cell>
          <cell r="BV140">
            <v>189</v>
          </cell>
          <cell r="BW140">
            <v>24</v>
          </cell>
          <cell r="BX140">
            <v>7.875</v>
          </cell>
          <cell r="BY140">
            <v>233</v>
          </cell>
          <cell r="BZ140">
            <v>26</v>
          </cell>
          <cell r="CA140">
            <v>8.9615384615384617</v>
          </cell>
          <cell r="CB140">
            <v>1369</v>
          </cell>
          <cell r="CC140">
            <v>157</v>
          </cell>
          <cell r="CD140">
            <v>8.7197452229299355</v>
          </cell>
          <cell r="CE140">
            <v>91</v>
          </cell>
          <cell r="CF140"/>
          <cell r="CG140"/>
          <cell r="CH140"/>
          <cell r="CI140"/>
          <cell r="CJ140"/>
          <cell r="CK140"/>
          <cell r="CL140"/>
          <cell r="CM140"/>
          <cell r="CN140">
            <v>22</v>
          </cell>
          <cell r="CO140">
            <v>60</v>
          </cell>
          <cell r="CP140">
            <v>45</v>
          </cell>
          <cell r="CQ140">
            <v>50</v>
          </cell>
          <cell r="CR140">
            <v>3</v>
          </cell>
          <cell r="CS140">
            <v>21</v>
          </cell>
          <cell r="CT140">
            <v>13</v>
          </cell>
          <cell r="CU140">
            <v>0</v>
          </cell>
          <cell r="CV140">
            <v>16</v>
          </cell>
          <cell r="CW140">
            <v>0</v>
          </cell>
          <cell r="CX140"/>
          <cell r="CY140"/>
          <cell r="CZ140"/>
          <cell r="DA140">
            <v>0</v>
          </cell>
          <cell r="DB140">
            <v>10</v>
          </cell>
          <cell r="DC140">
            <v>0</v>
          </cell>
          <cell r="DD140">
            <v>5</v>
          </cell>
          <cell r="DE140">
            <v>17</v>
          </cell>
          <cell r="DF140">
            <v>23</v>
          </cell>
          <cell r="DG140">
            <v>0</v>
          </cell>
          <cell r="DH140">
            <v>0</v>
          </cell>
          <cell r="DI140">
            <v>0</v>
          </cell>
          <cell r="DJ140">
            <v>0</v>
          </cell>
          <cell r="DK140">
            <v>0</v>
          </cell>
          <cell r="DL140">
            <v>2</v>
          </cell>
          <cell r="DM140">
            <v>0</v>
          </cell>
          <cell r="DN140">
            <v>0</v>
          </cell>
          <cell r="DO140" t="str">
            <v>0</v>
          </cell>
          <cell r="DP140">
            <v>0</v>
          </cell>
          <cell r="DQ140">
            <v>0</v>
          </cell>
          <cell r="DR140">
            <v>0</v>
          </cell>
          <cell r="DS140">
            <v>0</v>
          </cell>
          <cell r="DT140">
            <v>0</v>
          </cell>
          <cell r="DU140">
            <v>6</v>
          </cell>
          <cell r="DV140"/>
          <cell r="DW140"/>
          <cell r="DX140"/>
          <cell r="DY140"/>
          <cell r="DZ140"/>
          <cell r="EA140" t="str">
            <v>Higher Studies</v>
          </cell>
          <cell r="EB140" t="str">
            <v>Higher Studies</v>
          </cell>
          <cell r="EC140">
            <v>45089</v>
          </cell>
          <cell r="ED140" t="str">
            <v>CAT-3</v>
          </cell>
          <cell r="EE140"/>
          <cell r="EF140"/>
          <cell r="EG140"/>
          <cell r="EH140"/>
          <cell r="EI140"/>
          <cell r="EJ140"/>
          <cell r="EK140"/>
          <cell r="EL140"/>
          <cell r="EM140"/>
          <cell r="EN140">
            <v>5</v>
          </cell>
          <cell r="EO140">
            <v>1</v>
          </cell>
          <cell r="EP140">
            <v>5</v>
          </cell>
          <cell r="EQ140">
            <v>11</v>
          </cell>
          <cell r="ER140">
            <v>73.333333333333329</v>
          </cell>
          <cell r="ES140" t="str">
            <v>Yes</v>
          </cell>
          <cell r="ET140" t="str">
            <v>https://drive.google.com/open?id=18z_IaSxBCLDgR7w_XYN4kV6GeQ_pAuWh</v>
          </cell>
          <cell r="EU140" t="str">
            <v>Core Companies</v>
          </cell>
          <cell r="EV140" t="str">
            <v>Yes</v>
          </cell>
          <cell r="EW140">
            <v>126019069802</v>
          </cell>
          <cell r="EX140" t="str">
            <v>Mumbai</v>
          </cell>
          <cell r="EY140" t="str">
            <v>AB</v>
          </cell>
          <cell r="EZ140" t="str">
            <v>Batch 3</v>
          </cell>
          <cell r="FA140" t="str">
            <v>20-CIVILB58-23</v>
          </cell>
          <cell r="FB140" t="str">
            <v>CIVIL-B</v>
          </cell>
          <cell r="FC140">
            <v>58</v>
          </cell>
        </row>
        <row r="141">
          <cell r="C141" t="str">
            <v>20-CIVILB59-23</v>
          </cell>
          <cell r="D141">
            <v>59</v>
          </cell>
          <cell r="E141" t="str">
            <v>SINGH ADITYA MANOJ MANIMALA</v>
          </cell>
          <cell r="F141" t="str">
            <v>20-CIVILB59-23</v>
          </cell>
          <cell r="G141" t="str">
            <v>Male</v>
          </cell>
          <cell r="H141">
            <v>36655</v>
          </cell>
          <cell r="I141">
            <v>9004800396</v>
          </cell>
          <cell r="J141"/>
          <cell r="K141" t="str">
            <v>singhaditya369@gmail.com</v>
          </cell>
          <cell r="L141" t="str">
            <v>1032200667@tcetmumbai.in</v>
          </cell>
          <cell r="M141" t="str">
            <v>78-87,Sai Smruti Socity, Gorai-II Borivali (West)-91</v>
          </cell>
          <cell r="N141" t="str">
            <v>Any other</v>
          </cell>
          <cell r="O141" t="str">
            <v>Below  5 Lacs</v>
          </cell>
          <cell r="P141" t="str">
            <v>Normal</v>
          </cell>
          <cell r="Q141" t="str">
            <v>Open</v>
          </cell>
          <cell r="R141">
            <v>2019</v>
          </cell>
          <cell r="S141" t="str">
            <v>DSE</v>
          </cell>
          <cell r="T141" t="str">
            <v>NA</v>
          </cell>
          <cell r="U141" t="str">
            <v>DSE</v>
          </cell>
          <cell r="V141" t="str">
            <v>NA</v>
          </cell>
          <cell r="W141" t="str">
            <v>NA</v>
          </cell>
          <cell r="X141" t="str">
            <v>CAP-Minority</v>
          </cell>
          <cell r="Y141">
            <v>348</v>
          </cell>
          <cell r="Z141">
            <v>500</v>
          </cell>
          <cell r="AA141">
            <v>69.599999999999994</v>
          </cell>
          <cell r="AB141">
            <v>2015</v>
          </cell>
          <cell r="AC141" t="str">
            <v>MAHARASHTRA STATE BOARD OF SECONDARY AND HIGHER SECONDARY EDUCATION</v>
          </cell>
          <cell r="AD141"/>
          <cell r="AE141">
            <v>1683</v>
          </cell>
          <cell r="AF141">
            <v>1900</v>
          </cell>
          <cell r="AG141">
            <v>88.58</v>
          </cell>
          <cell r="AH141">
            <v>2020</v>
          </cell>
          <cell r="AI141" t="str">
            <v>Maharashtra State Board of Technical Education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220</v>
          </cell>
          <cell r="AW141">
            <v>25</v>
          </cell>
          <cell r="AX141">
            <v>8.8000000000000007</v>
          </cell>
          <cell r="AY141">
            <v>97.24</v>
          </cell>
          <cell r="AZ141">
            <v>262</v>
          </cell>
          <cell r="BA141">
            <v>29</v>
          </cell>
          <cell r="BB141">
            <v>9.0344827586206904</v>
          </cell>
          <cell r="BC141">
            <v>86</v>
          </cell>
          <cell r="BD141">
            <v>482</v>
          </cell>
          <cell r="BE141">
            <v>54</v>
          </cell>
          <cell r="BF141">
            <v>8.9259259259259256</v>
          </cell>
          <cell r="BG141">
            <v>204</v>
          </cell>
          <cell r="BH141">
            <v>24</v>
          </cell>
          <cell r="BI141">
            <v>8.5</v>
          </cell>
          <cell r="BJ141">
            <v>84</v>
          </cell>
          <cell r="BK141">
            <v>221</v>
          </cell>
          <cell r="BL141">
            <v>29</v>
          </cell>
          <cell r="BM141">
            <v>7.6206896551724137</v>
          </cell>
          <cell r="BN141">
            <v>91.413333333333341</v>
          </cell>
          <cell r="BO141">
            <v>425</v>
          </cell>
          <cell r="BP141">
            <v>53</v>
          </cell>
          <cell r="BQ141">
            <v>8.0188679245283012</v>
          </cell>
          <cell r="BR141">
            <v>225</v>
          </cell>
          <cell r="BS141">
            <v>24</v>
          </cell>
          <cell r="BT141">
            <v>9.375</v>
          </cell>
          <cell r="BU141">
            <v>89.663333333333341</v>
          </cell>
          <cell r="BV141">
            <v>225</v>
          </cell>
          <cell r="BW141">
            <v>24</v>
          </cell>
          <cell r="BX141">
            <v>9.375</v>
          </cell>
          <cell r="BY141">
            <v>257</v>
          </cell>
          <cell r="BZ141">
            <v>26</v>
          </cell>
          <cell r="CA141">
            <v>9.884615384615385</v>
          </cell>
          <cell r="CB141">
            <v>1389</v>
          </cell>
          <cell r="CC141">
            <v>157</v>
          </cell>
          <cell r="CD141">
            <v>8.8471337579617835</v>
          </cell>
          <cell r="CE141">
            <v>90</v>
          </cell>
          <cell r="CF141"/>
          <cell r="CG141"/>
          <cell r="CH141"/>
          <cell r="CI141"/>
          <cell r="CJ141"/>
          <cell r="CK141"/>
          <cell r="CL141"/>
          <cell r="CM141"/>
          <cell r="CN141"/>
          <cell r="CO141"/>
          <cell r="CP141"/>
          <cell r="CQ141"/>
          <cell r="CR141">
            <v>22</v>
          </cell>
          <cell r="CS141">
            <v>2</v>
          </cell>
          <cell r="CT141">
            <v>92</v>
          </cell>
          <cell r="CU141">
            <v>14</v>
          </cell>
          <cell r="CV141">
            <v>2</v>
          </cell>
          <cell r="CW141">
            <v>88</v>
          </cell>
          <cell r="CX141">
            <v>13</v>
          </cell>
          <cell r="CY141">
            <v>6.5</v>
          </cell>
          <cell r="CZ141">
            <v>1.9316493313521546</v>
          </cell>
          <cell r="DA141">
            <v>2</v>
          </cell>
          <cell r="DB141">
            <v>8</v>
          </cell>
          <cell r="DC141">
            <v>20</v>
          </cell>
          <cell r="DD141">
            <v>11</v>
          </cell>
          <cell r="DE141">
            <v>11</v>
          </cell>
          <cell r="DF141">
            <v>50</v>
          </cell>
          <cell r="DG141">
            <v>0</v>
          </cell>
          <cell r="DH141">
            <v>0</v>
          </cell>
          <cell r="DI141">
            <v>0</v>
          </cell>
          <cell r="DJ141">
            <v>0</v>
          </cell>
          <cell r="DK141">
            <v>1</v>
          </cell>
          <cell r="DL141">
            <v>1</v>
          </cell>
          <cell r="DM141">
            <v>50</v>
          </cell>
          <cell r="DN141">
            <v>60</v>
          </cell>
          <cell r="DO141" t="str">
            <v>100</v>
          </cell>
          <cell r="DP141">
            <v>30</v>
          </cell>
          <cell r="DQ141" t="str">
            <v>100</v>
          </cell>
          <cell r="DR141">
            <v>45</v>
          </cell>
          <cell r="DS141">
            <v>100</v>
          </cell>
          <cell r="DT141">
            <v>21</v>
          </cell>
          <cell r="DU141">
            <v>58</v>
          </cell>
          <cell r="DV141" t="str">
            <v>Kalpataru Ltd</v>
          </cell>
          <cell r="DW141"/>
          <cell r="DX141"/>
          <cell r="DY141"/>
          <cell r="DZ141"/>
          <cell r="EA141" t="str">
            <v>Placement</v>
          </cell>
          <cell r="EB141" t="str">
            <v>Placement</v>
          </cell>
          <cell r="EC141"/>
          <cell r="ED141" t="str">
            <v>CAT-3</v>
          </cell>
          <cell r="EE141"/>
          <cell r="EF141"/>
          <cell r="EG141"/>
          <cell r="EH141"/>
          <cell r="EI141"/>
          <cell r="EJ141"/>
          <cell r="EK141"/>
          <cell r="EL141"/>
          <cell r="EM141"/>
          <cell r="EN141">
            <v>5</v>
          </cell>
          <cell r="EO141">
            <v>2</v>
          </cell>
          <cell r="EP141">
            <v>5</v>
          </cell>
          <cell r="EQ141">
            <v>12</v>
          </cell>
          <cell r="ER141">
            <v>80</v>
          </cell>
          <cell r="ES141" t="str">
            <v>Yes</v>
          </cell>
          <cell r="ET141" t="str">
            <v>https://drive.google.com/open?id=1fyglJqNmpQaUI6jN7Dg8dmC57rqxNzJz</v>
          </cell>
          <cell r="EU141" t="str">
            <v>Core Companies</v>
          </cell>
          <cell r="EV141" t="str">
            <v>No</v>
          </cell>
          <cell r="EW141"/>
          <cell r="EX141"/>
          <cell r="EY141" t="str">
            <v>Present</v>
          </cell>
          <cell r="EZ141" t="str">
            <v>Batch 4 fees not paid)</v>
          </cell>
          <cell r="FA141" t="str">
            <v>20-CIVILB59-23</v>
          </cell>
          <cell r="FB141" t="str">
            <v>CIVIL-B</v>
          </cell>
          <cell r="FC141">
            <v>59</v>
          </cell>
        </row>
        <row r="142">
          <cell r="C142" t="str">
            <v>20-CIVILB60-23</v>
          </cell>
          <cell r="D142">
            <v>60</v>
          </cell>
          <cell r="E142" t="str">
            <v>SINGH VAIBHAV SATISH ABHA</v>
          </cell>
          <cell r="F142" t="str">
            <v>20-CIVILB60-23</v>
          </cell>
          <cell r="G142" t="str">
            <v>Male</v>
          </cell>
          <cell r="H142">
            <v>36981</v>
          </cell>
          <cell r="I142">
            <v>7709771760</v>
          </cell>
          <cell r="J142"/>
          <cell r="K142" t="str">
            <v>lionvaibhavsingh@gmail.com</v>
          </cell>
          <cell r="L142" t="str">
            <v>1032200660@tcetmumbai.in</v>
          </cell>
          <cell r="M142" t="str">
            <v>L/602 RASHMI RESIDENCY NEW VASAI LINK ROAD NALLASOPARA(EAST)</v>
          </cell>
          <cell r="N142" t="str">
            <v>Family Business</v>
          </cell>
          <cell r="O142" t="str">
            <v>10 Lacs to 20Lacs</v>
          </cell>
          <cell r="P142" t="str">
            <v>Normal</v>
          </cell>
          <cell r="Q142" t="str">
            <v>Open</v>
          </cell>
          <cell r="R142">
            <v>2019</v>
          </cell>
          <cell r="S142" t="str">
            <v>DSE</v>
          </cell>
          <cell r="T142" t="str">
            <v>NA</v>
          </cell>
          <cell r="U142" t="str">
            <v>DSE</v>
          </cell>
          <cell r="V142" t="str">
            <v>NA</v>
          </cell>
          <cell r="W142" t="str">
            <v>NA</v>
          </cell>
          <cell r="X142" t="str">
            <v>CAP-Minority</v>
          </cell>
          <cell r="Y142">
            <v>346</v>
          </cell>
          <cell r="Z142">
            <v>500</v>
          </cell>
          <cell r="AA142">
            <v>69.199999999999989</v>
          </cell>
          <cell r="AB142">
            <v>2017</v>
          </cell>
          <cell r="AC142" t="str">
            <v>MAHARASHTRA STATE BOARD OF SECONDARY AND HIGHER SECONDARY EDUCATION</v>
          </cell>
          <cell r="AD142" t="str">
            <v>ST ALOYSIUS HIGH SCHOOL</v>
          </cell>
          <cell r="AE142">
            <v>1718</v>
          </cell>
          <cell r="AF142">
            <v>1900</v>
          </cell>
          <cell r="AG142">
            <v>90.421052631578945</v>
          </cell>
          <cell r="AH142">
            <v>2020</v>
          </cell>
          <cell r="AI142" t="str">
            <v>Maharashtra State Board of Technical Education</v>
          </cell>
          <cell r="AJ142" t="str">
            <v>THAKUR POLYTECHNIC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211</v>
          </cell>
          <cell r="AW142">
            <v>25</v>
          </cell>
          <cell r="AX142">
            <v>8.44</v>
          </cell>
          <cell r="AY142">
            <v>76.040000000000006</v>
          </cell>
          <cell r="AZ142">
            <v>264</v>
          </cell>
          <cell r="BA142">
            <v>29</v>
          </cell>
          <cell r="BB142">
            <v>9.1034482758620694</v>
          </cell>
          <cell r="BC142">
            <v>93</v>
          </cell>
          <cell r="BD142">
            <v>475</v>
          </cell>
          <cell r="BE142">
            <v>54</v>
          </cell>
          <cell r="BF142">
            <v>8.7962962962962958</v>
          </cell>
          <cell r="BG142">
            <v>198</v>
          </cell>
          <cell r="BH142">
            <v>24</v>
          </cell>
          <cell r="BI142">
            <v>8.25</v>
          </cell>
          <cell r="BJ142">
            <v>97.08</v>
          </cell>
          <cell r="BK142">
            <v>229</v>
          </cell>
          <cell r="BL142">
            <v>29</v>
          </cell>
          <cell r="BM142">
            <v>7.8965517241379306</v>
          </cell>
          <cell r="BN142">
            <v>88.706666666666663</v>
          </cell>
          <cell r="BO142">
            <v>427</v>
          </cell>
          <cell r="BP142">
            <v>53</v>
          </cell>
          <cell r="BQ142">
            <v>8.0566037735849054</v>
          </cell>
          <cell r="BR142">
            <v>231</v>
          </cell>
          <cell r="BS142">
            <v>24</v>
          </cell>
          <cell r="BT142">
            <v>9.625</v>
          </cell>
          <cell r="BU142">
            <v>88.706666666666663</v>
          </cell>
          <cell r="BV142">
            <v>231</v>
          </cell>
          <cell r="BW142">
            <v>24</v>
          </cell>
          <cell r="BX142">
            <v>9.625</v>
          </cell>
          <cell r="BY142">
            <v>254</v>
          </cell>
          <cell r="BZ142">
            <v>26</v>
          </cell>
          <cell r="CA142">
            <v>9.7692307692307701</v>
          </cell>
          <cell r="CB142">
            <v>1387</v>
          </cell>
          <cell r="CC142">
            <v>157</v>
          </cell>
          <cell r="CD142">
            <v>8.8343949044585983</v>
          </cell>
          <cell r="CE142">
            <v>89</v>
          </cell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>
            <v>0</v>
          </cell>
          <cell r="DK142">
            <v>0</v>
          </cell>
          <cell r="DL142">
            <v>2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/>
          <cell r="DW142"/>
          <cell r="DX142"/>
          <cell r="DY142"/>
          <cell r="DZ142"/>
          <cell r="EA142" t="str">
            <v>Higher Studies</v>
          </cell>
          <cell r="EB142" t="str">
            <v>Higher Studies</v>
          </cell>
          <cell r="EC142"/>
          <cell r="ED142" t="str">
            <v>CAT-3</v>
          </cell>
          <cell r="EE142"/>
          <cell r="EF142"/>
          <cell r="EG142"/>
          <cell r="EH142"/>
          <cell r="EI142"/>
          <cell r="EJ142"/>
          <cell r="EK142"/>
          <cell r="EL142"/>
          <cell r="EM142"/>
          <cell r="EN142">
            <v>5</v>
          </cell>
          <cell r="EO142">
            <v>0</v>
          </cell>
          <cell r="EP142">
            <v>5</v>
          </cell>
          <cell r="EQ142">
            <v>10</v>
          </cell>
          <cell r="ER142">
            <v>66.666666666666657</v>
          </cell>
          <cell r="ES142" t="str">
            <v>Yes</v>
          </cell>
          <cell r="ET142" t="str">
            <v>https://drive.google.com/open?id=1KhZHRl9gSoqyBCJF6g_XBQzW7D2iwrT2</v>
          </cell>
          <cell r="EU142" t="str">
            <v>NA</v>
          </cell>
          <cell r="EV142" t="str">
            <v>No</v>
          </cell>
          <cell r="EW142"/>
          <cell r="EX142"/>
          <cell r="EY142" t="str">
            <v>AB</v>
          </cell>
          <cell r="EZ142"/>
          <cell r="FA142" t="str">
            <v>20-CIVILB60-23</v>
          </cell>
          <cell r="FB142" t="str">
            <v>CIVIL-B</v>
          </cell>
          <cell r="FC142">
            <v>60</v>
          </cell>
        </row>
        <row r="143">
          <cell r="C143" t="str">
            <v>20-CIVILB61-23</v>
          </cell>
          <cell r="D143">
            <v>61</v>
          </cell>
          <cell r="E143" t="str">
            <v>SUTHAR JASROOP BHAGWANARAM SUTHAR</v>
          </cell>
          <cell r="F143" t="str">
            <v>20-CIVILB61-23</v>
          </cell>
          <cell r="G143" t="str">
            <v>Male</v>
          </cell>
          <cell r="H143">
            <v>36415</v>
          </cell>
          <cell r="I143">
            <v>9930908201</v>
          </cell>
          <cell r="J143"/>
          <cell r="K143" t="str">
            <v>jaysutharpb@gmail.com</v>
          </cell>
          <cell r="L143" t="str">
            <v>1032200672@tcetmumbai.in</v>
          </cell>
          <cell r="M143" t="str">
            <v>1703,A-wing , indraprastha new golden nest phase xvi,near jain temple Bhayandar east.</v>
          </cell>
          <cell r="N143" t="str">
            <v>Family Business</v>
          </cell>
          <cell r="O143" t="str">
            <v>5 Lacs to  10Lacs</v>
          </cell>
          <cell r="P143" t="str">
            <v>Normal</v>
          </cell>
          <cell r="Q143" t="str">
            <v>Open</v>
          </cell>
          <cell r="R143">
            <v>2019</v>
          </cell>
          <cell r="S143" t="str">
            <v>DSE</v>
          </cell>
          <cell r="T143" t="str">
            <v>NA</v>
          </cell>
          <cell r="U143" t="str">
            <v>DSE</v>
          </cell>
          <cell r="V143" t="str">
            <v>NA</v>
          </cell>
          <cell r="W143" t="str">
            <v>NA</v>
          </cell>
          <cell r="X143" t="str">
            <v>CAP-Minority</v>
          </cell>
          <cell r="Y143">
            <v>428</v>
          </cell>
          <cell r="Z143">
            <v>600</v>
          </cell>
          <cell r="AA143">
            <v>71.333333333333343</v>
          </cell>
          <cell r="AB143">
            <v>2015</v>
          </cell>
          <cell r="AC143" t="str">
            <v>CENTRAL BOARD OF SECONDARY EDUCATION</v>
          </cell>
          <cell r="AD143" t="str">
            <v>Montessory public s s sr sec sch,shribalaji(nagaur)</v>
          </cell>
          <cell r="AE143">
            <v>1601</v>
          </cell>
          <cell r="AF143">
            <v>1900</v>
          </cell>
          <cell r="AG143">
            <v>84.263157894736835</v>
          </cell>
          <cell r="AH143">
            <v>2020</v>
          </cell>
          <cell r="AI143" t="str">
            <v>Maharashtra State Board of Technical Education</v>
          </cell>
          <cell r="AJ143" t="str">
            <v>THAKUR POLYTECHNIC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217</v>
          </cell>
          <cell r="AW143">
            <v>25</v>
          </cell>
          <cell r="AX143">
            <v>8.68</v>
          </cell>
          <cell r="AY143">
            <v>94.01</v>
          </cell>
          <cell r="AZ143">
            <v>261</v>
          </cell>
          <cell r="BA143">
            <v>29</v>
          </cell>
          <cell r="BB143">
            <v>9</v>
          </cell>
          <cell r="BC143">
            <v>96</v>
          </cell>
          <cell r="BD143">
            <v>478</v>
          </cell>
          <cell r="BE143">
            <v>54</v>
          </cell>
          <cell r="BF143">
            <v>8.8518518518518512</v>
          </cell>
          <cell r="BG143">
            <v>206</v>
          </cell>
          <cell r="BH143">
            <v>24</v>
          </cell>
          <cell r="BI143">
            <v>8.5833333333333339</v>
          </cell>
          <cell r="BJ143">
            <v>99.77000000000001</v>
          </cell>
          <cell r="BK143">
            <v>261</v>
          </cell>
          <cell r="BL143">
            <v>29</v>
          </cell>
          <cell r="BM143">
            <v>9</v>
          </cell>
          <cell r="BN143">
            <v>96.59333333333332</v>
          </cell>
          <cell r="BO143">
            <v>467</v>
          </cell>
          <cell r="BP143">
            <v>53</v>
          </cell>
          <cell r="BQ143">
            <v>8.8113207547169807</v>
          </cell>
          <cell r="BR143">
            <v>211</v>
          </cell>
          <cell r="BS143">
            <v>24</v>
          </cell>
          <cell r="BT143">
            <v>8.7916666666666661</v>
          </cell>
          <cell r="BU143">
            <v>96.59333333333332</v>
          </cell>
          <cell r="BV143">
            <v>211</v>
          </cell>
          <cell r="BW143">
            <v>24</v>
          </cell>
          <cell r="BX143">
            <v>8.7916666666666661</v>
          </cell>
          <cell r="BY143">
            <v>247</v>
          </cell>
          <cell r="BZ143">
            <v>26</v>
          </cell>
          <cell r="CA143">
            <v>9.5</v>
          </cell>
          <cell r="CB143">
            <v>1403</v>
          </cell>
          <cell r="CC143">
            <v>157</v>
          </cell>
          <cell r="CD143">
            <v>8.936305732484076</v>
          </cell>
          <cell r="CE143">
            <v>97</v>
          </cell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>
            <v>0</v>
          </cell>
          <cell r="DK143">
            <v>0</v>
          </cell>
          <cell r="DL143">
            <v>2</v>
          </cell>
          <cell r="DM143">
            <v>0</v>
          </cell>
          <cell r="DN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/>
          <cell r="DW143"/>
          <cell r="DX143"/>
          <cell r="DY143"/>
          <cell r="DZ143"/>
          <cell r="EA143" t="str">
            <v>Higher Studies</v>
          </cell>
          <cell r="EB143" t="str">
            <v>Higher Studies</v>
          </cell>
          <cell r="EC143"/>
          <cell r="ED143" t="str">
            <v>CAT-3</v>
          </cell>
          <cell r="EE143"/>
          <cell r="EF143"/>
          <cell r="EG143"/>
          <cell r="EH143"/>
          <cell r="EI143"/>
          <cell r="EJ143"/>
          <cell r="EK143"/>
          <cell r="EL143"/>
          <cell r="EM143"/>
          <cell r="EN143">
            <v>5</v>
          </cell>
          <cell r="EO143">
            <v>0</v>
          </cell>
          <cell r="EP143">
            <v>5</v>
          </cell>
          <cell r="EQ143">
            <v>10</v>
          </cell>
          <cell r="ER143">
            <v>66.666666666666657</v>
          </cell>
          <cell r="ES143" t="str">
            <v>Yes</v>
          </cell>
          <cell r="ET143" t="str">
            <v>https://drive.google.com/open?id=1hC0PuzApb_miDuWYb-u5BytWBvrmateR</v>
          </cell>
          <cell r="EU143" t="str">
            <v>NA</v>
          </cell>
          <cell r="EV143" t="str">
            <v>No</v>
          </cell>
          <cell r="EW143"/>
          <cell r="EX143"/>
          <cell r="EY143" t="str">
            <v>AB</v>
          </cell>
          <cell r="EZ143"/>
          <cell r="FA143" t="str">
            <v>20-CIVILB61-23</v>
          </cell>
          <cell r="FB143" t="str">
            <v>CIVIL-B</v>
          </cell>
          <cell r="FC143">
            <v>61</v>
          </cell>
        </row>
        <row r="144">
          <cell r="C144" t="str">
            <v>20-CIVILB62-23</v>
          </cell>
          <cell r="D144">
            <v>62</v>
          </cell>
          <cell r="E144" t="str">
            <v>THAKUR ROSHAN SHRAVAN</v>
          </cell>
          <cell r="F144" t="str">
            <v>20-CIVILB62-23</v>
          </cell>
          <cell r="G144" t="str">
            <v>Male</v>
          </cell>
          <cell r="H144">
            <v>36614</v>
          </cell>
          <cell r="I144">
            <v>9372201955</v>
          </cell>
          <cell r="J144"/>
          <cell r="K144" t="str">
            <v>roshantha2903@gmail.com</v>
          </cell>
          <cell r="L144" t="str">
            <v>1032200674@tcetmumbai.in</v>
          </cell>
          <cell r="M144" t="str">
            <v>Flat No -402, Sai  Chaya Socity, Kadam Wadi, Marol Pipe Line, Andheri (E), Mumbai-400059</v>
          </cell>
          <cell r="N144" t="str">
            <v>Service</v>
          </cell>
          <cell r="O144" t="str">
            <v>Below  5 Lacs</v>
          </cell>
          <cell r="P144" t="str">
            <v>Normal</v>
          </cell>
          <cell r="Q144" t="str">
            <v>Open</v>
          </cell>
          <cell r="R144">
            <v>2019</v>
          </cell>
          <cell r="S144" t="str">
            <v>DSE</v>
          </cell>
          <cell r="T144" t="str">
            <v>NA</v>
          </cell>
          <cell r="U144" t="str">
            <v>DSE</v>
          </cell>
          <cell r="V144" t="str">
            <v>NA</v>
          </cell>
          <cell r="W144" t="str">
            <v>NA</v>
          </cell>
          <cell r="X144" t="str">
            <v>CAP-Minority</v>
          </cell>
          <cell r="Y144">
            <v>315</v>
          </cell>
          <cell r="Z144">
            <v>500</v>
          </cell>
          <cell r="AA144">
            <v>63</v>
          </cell>
          <cell r="AB144">
            <v>2016</v>
          </cell>
          <cell r="AC144" t="str">
            <v>MAHARASHTRA STATE BOARD OF SECONDARY AND HIGHER SECONDARY EDUCATION</v>
          </cell>
          <cell r="AD144" t="str">
            <v>Shree Kalpighar Mission High School.</v>
          </cell>
          <cell r="AE144">
            <v>834</v>
          </cell>
          <cell r="AF144">
            <v>900</v>
          </cell>
          <cell r="AG144">
            <v>92.666666666666657</v>
          </cell>
          <cell r="AH144">
            <v>2020</v>
          </cell>
          <cell r="AI144" t="str">
            <v>Maharashtra State Board of Technical Education</v>
          </cell>
          <cell r="AJ144" t="str">
            <v>THAKUR POLYTECHNIC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217</v>
          </cell>
          <cell r="AW144">
            <v>25</v>
          </cell>
          <cell r="AX144">
            <v>8.68</v>
          </cell>
          <cell r="AY144">
            <v>75</v>
          </cell>
          <cell r="AZ144">
            <v>266</v>
          </cell>
          <cell r="BA144">
            <v>29</v>
          </cell>
          <cell r="BB144">
            <v>9.1724137931034484</v>
          </cell>
          <cell r="BC144">
            <v>90</v>
          </cell>
          <cell r="BD144">
            <v>483</v>
          </cell>
          <cell r="BE144">
            <v>54</v>
          </cell>
          <cell r="BF144">
            <v>8.9444444444444446</v>
          </cell>
          <cell r="BG144">
            <v>196</v>
          </cell>
          <cell r="BH144">
            <v>24</v>
          </cell>
          <cell r="BI144">
            <v>8.1666666666666661</v>
          </cell>
          <cell r="BJ144">
            <v>96.27000000000001</v>
          </cell>
          <cell r="BK144">
            <v>245</v>
          </cell>
          <cell r="BL144">
            <v>29</v>
          </cell>
          <cell r="BM144">
            <v>8.4482758620689662</v>
          </cell>
          <cell r="BN144">
            <v>88.089999999999989</v>
          </cell>
          <cell r="BO144">
            <v>441</v>
          </cell>
          <cell r="BP144">
            <v>53</v>
          </cell>
          <cell r="BQ144">
            <v>8.3207547169811313</v>
          </cell>
          <cell r="BR144">
            <v>202</v>
          </cell>
          <cell r="BS144">
            <v>24</v>
          </cell>
          <cell r="BT144">
            <v>8.4166666666666661</v>
          </cell>
          <cell r="BU144">
            <v>87.339999999999989</v>
          </cell>
          <cell r="BV144">
            <v>202</v>
          </cell>
          <cell r="BW144">
            <v>24</v>
          </cell>
          <cell r="BX144">
            <v>8.4166666666666661</v>
          </cell>
          <cell r="BY144">
            <v>224</v>
          </cell>
          <cell r="BZ144">
            <v>26</v>
          </cell>
          <cell r="CA144">
            <v>8.615384615384615</v>
          </cell>
          <cell r="CB144">
            <v>1350</v>
          </cell>
          <cell r="CC144">
            <v>157</v>
          </cell>
          <cell r="CD144">
            <v>8.598726114649681</v>
          </cell>
          <cell r="CE144">
            <v>88</v>
          </cell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>
            <v>0</v>
          </cell>
          <cell r="DK144">
            <v>0</v>
          </cell>
          <cell r="DL144">
            <v>2</v>
          </cell>
          <cell r="DM144">
            <v>0</v>
          </cell>
          <cell r="DN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/>
          <cell r="DW144"/>
          <cell r="DX144"/>
          <cell r="DY144"/>
          <cell r="DZ144"/>
          <cell r="EA144" t="str">
            <v>Not Given</v>
          </cell>
          <cell r="EB144" t="str">
            <v>Not Given</v>
          </cell>
          <cell r="EC144"/>
          <cell r="ED144" t="str">
            <v>CAT-3</v>
          </cell>
          <cell r="EE144"/>
          <cell r="EF144"/>
          <cell r="EG144"/>
          <cell r="EH144"/>
          <cell r="EI144"/>
          <cell r="EJ144"/>
          <cell r="EK144"/>
          <cell r="EL144"/>
          <cell r="EM144"/>
          <cell r="EN144">
            <v>5</v>
          </cell>
          <cell r="EO144">
            <v>0</v>
          </cell>
          <cell r="EP144">
            <v>5</v>
          </cell>
          <cell r="EQ144">
            <v>10</v>
          </cell>
          <cell r="ER144">
            <v>66.666666666666657</v>
          </cell>
          <cell r="ES144" t="str">
            <v>No</v>
          </cell>
          <cell r="ET144"/>
          <cell r="EU144"/>
          <cell r="EV144"/>
          <cell r="EW144"/>
          <cell r="EX144" t="str">
            <v>Mumbai</v>
          </cell>
          <cell r="EY144" t="str">
            <v>AB</v>
          </cell>
          <cell r="EZ144"/>
          <cell r="FA144" t="str">
            <v>20-CIVILB62-23</v>
          </cell>
          <cell r="FB144" t="str">
            <v>CIVIL-B</v>
          </cell>
          <cell r="FC144">
            <v>62</v>
          </cell>
        </row>
        <row r="145">
          <cell r="C145" t="str">
            <v>20-CIVILB63-23</v>
          </cell>
          <cell r="D145">
            <v>63</v>
          </cell>
          <cell r="E145" t="str">
            <v>TIWARI ABHISHEK RAJESH KUMAR</v>
          </cell>
          <cell r="F145" t="str">
            <v>20-CIVILB63-23</v>
          </cell>
          <cell r="G145" t="str">
            <v>Male</v>
          </cell>
          <cell r="H145">
            <v>37299</v>
          </cell>
          <cell r="I145">
            <v>8108894186</v>
          </cell>
          <cell r="J145"/>
          <cell r="K145" t="str">
            <v>abhishektiwari8244@gmail.com</v>
          </cell>
          <cell r="L145" t="str">
            <v>1032200677@tcetmumbai.in</v>
          </cell>
          <cell r="M145" t="str">
            <v xml:space="preserve">Room no 3 jokhan jokhanlal yadav chawl durganagar j. V. Link road jogeshwari East </v>
          </cell>
          <cell r="N145" t="str">
            <v>Self-employed</v>
          </cell>
          <cell r="O145" t="str">
            <v>Below  5 Lacs</v>
          </cell>
          <cell r="P145" t="str">
            <v>Normal</v>
          </cell>
          <cell r="Q145" t="str">
            <v>Open</v>
          </cell>
          <cell r="R145">
            <v>2019</v>
          </cell>
          <cell r="S145" t="str">
            <v>DSE</v>
          </cell>
          <cell r="T145" t="str">
            <v>NA</v>
          </cell>
          <cell r="U145" t="str">
            <v>DSE</v>
          </cell>
          <cell r="V145" t="str">
            <v>NA</v>
          </cell>
          <cell r="W145" t="str">
            <v>NA</v>
          </cell>
          <cell r="X145" t="str">
            <v>CAP-Minority</v>
          </cell>
          <cell r="Y145">
            <v>428</v>
          </cell>
          <cell r="Z145">
            <v>500</v>
          </cell>
          <cell r="AA145">
            <v>85.6</v>
          </cell>
          <cell r="AB145">
            <v>2017</v>
          </cell>
          <cell r="AC145" t="str">
            <v>MAHARASHTRA STATE BOARD OF SECONDARY AND HIGHER SECONDARY EDUCATION</v>
          </cell>
          <cell r="AD145" t="str">
            <v xml:space="preserve">Vasudev vidyalay andheri </v>
          </cell>
          <cell r="AE145">
            <v>1183</v>
          </cell>
          <cell r="AF145">
            <v>1450</v>
          </cell>
          <cell r="AG145">
            <v>81.59</v>
          </cell>
          <cell r="AH145">
            <v>2020</v>
          </cell>
          <cell r="AI145" t="str">
            <v>Autonomous</v>
          </cell>
          <cell r="AJ145" t="str">
            <v>Government polytechnic mumbai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224</v>
          </cell>
          <cell r="AW145">
            <v>25</v>
          </cell>
          <cell r="AX145">
            <v>8.9600000000000009</v>
          </cell>
          <cell r="AY145">
            <v>98.16</v>
          </cell>
          <cell r="AZ145">
            <v>266</v>
          </cell>
          <cell r="BA145">
            <v>29</v>
          </cell>
          <cell r="BB145">
            <v>9.1724137931034484</v>
          </cell>
          <cell r="BC145">
            <v>96</v>
          </cell>
          <cell r="BD145">
            <v>490</v>
          </cell>
          <cell r="BE145">
            <v>54</v>
          </cell>
          <cell r="BF145">
            <v>9.0740740740740744</v>
          </cell>
          <cell r="BG145">
            <v>221</v>
          </cell>
          <cell r="BH145">
            <v>24</v>
          </cell>
          <cell r="BI145">
            <v>9.2083333333333339</v>
          </cell>
          <cell r="BJ145">
            <v>93.94</v>
          </cell>
          <cell r="BK145">
            <v>263</v>
          </cell>
          <cell r="BL145">
            <v>29</v>
          </cell>
          <cell r="BM145">
            <v>9.068965517241379</v>
          </cell>
          <cell r="BN145">
            <v>96.033333333333346</v>
          </cell>
          <cell r="BO145">
            <v>484</v>
          </cell>
          <cell r="BP145">
            <v>53</v>
          </cell>
          <cell r="BQ145">
            <v>9.1320754716981138</v>
          </cell>
          <cell r="BR145">
            <v>223</v>
          </cell>
          <cell r="BS145">
            <v>24</v>
          </cell>
          <cell r="BT145">
            <v>9.2916666666666661</v>
          </cell>
          <cell r="BU145">
            <v>96.033333333333346</v>
          </cell>
          <cell r="BV145">
            <v>223</v>
          </cell>
          <cell r="BW145">
            <v>24</v>
          </cell>
          <cell r="BX145">
            <v>9.2916666666666661</v>
          </cell>
          <cell r="BY145">
            <v>257</v>
          </cell>
          <cell r="BZ145">
            <v>26</v>
          </cell>
          <cell r="CA145">
            <v>9.884615384615385</v>
          </cell>
          <cell r="CB145">
            <v>1454</v>
          </cell>
          <cell r="CC145">
            <v>157</v>
          </cell>
          <cell r="CD145">
            <v>9.2611464968152859</v>
          </cell>
          <cell r="CE145">
            <v>97</v>
          </cell>
          <cell r="CF145"/>
          <cell r="CG145"/>
          <cell r="CH145"/>
          <cell r="CI145"/>
          <cell r="CJ145"/>
          <cell r="CK145"/>
          <cell r="CL145"/>
          <cell r="CM145"/>
          <cell r="CN145">
            <v>18</v>
          </cell>
          <cell r="CO145">
            <v>60</v>
          </cell>
          <cell r="CP145">
            <v>22</v>
          </cell>
          <cell r="CQ145">
            <v>50</v>
          </cell>
          <cell r="CR145">
            <v>24</v>
          </cell>
          <cell r="CS145">
            <v>0</v>
          </cell>
          <cell r="CT145">
            <v>100</v>
          </cell>
          <cell r="CU145">
            <v>16</v>
          </cell>
          <cell r="CV145">
            <v>0</v>
          </cell>
          <cell r="CW145">
            <v>100</v>
          </cell>
          <cell r="CX145">
            <v>534</v>
          </cell>
          <cell r="CY145">
            <v>53.4</v>
          </cell>
          <cell r="CZ145">
            <v>79.34621099554235</v>
          </cell>
          <cell r="DA145">
            <v>10</v>
          </cell>
          <cell r="DB145">
            <v>0</v>
          </cell>
          <cell r="DC145">
            <v>100</v>
          </cell>
          <cell r="DD145">
            <v>8</v>
          </cell>
          <cell r="DE145">
            <v>14</v>
          </cell>
          <cell r="DF145">
            <v>37</v>
          </cell>
          <cell r="DG145">
            <v>0</v>
          </cell>
          <cell r="DH145">
            <v>0</v>
          </cell>
          <cell r="DI145">
            <v>0</v>
          </cell>
          <cell r="DJ145">
            <v>0</v>
          </cell>
          <cell r="DK145">
            <v>2</v>
          </cell>
          <cell r="DL145">
            <v>0</v>
          </cell>
          <cell r="DM145">
            <v>100</v>
          </cell>
          <cell r="DN145">
            <v>90</v>
          </cell>
          <cell r="DO145" t="str">
            <v>100</v>
          </cell>
          <cell r="DP145">
            <v>90</v>
          </cell>
          <cell r="DQ145" t="str">
            <v>100</v>
          </cell>
          <cell r="DR145">
            <v>90</v>
          </cell>
          <cell r="DS145">
            <v>100</v>
          </cell>
          <cell r="DT145">
            <v>57</v>
          </cell>
          <cell r="DU145">
            <v>77</v>
          </cell>
          <cell r="DV145" t="str">
            <v>ANJ Group</v>
          </cell>
          <cell r="DW145"/>
          <cell r="DX145"/>
          <cell r="DY145" t="str">
            <v>Placed</v>
          </cell>
          <cell r="DZ145"/>
          <cell r="EA145" t="str">
            <v>Placement</v>
          </cell>
          <cell r="EB145" t="str">
            <v>Placement</v>
          </cell>
          <cell r="EC145"/>
          <cell r="ED145" t="str">
            <v>CAT-2</v>
          </cell>
          <cell r="EE145"/>
          <cell r="EF145"/>
          <cell r="EG145"/>
          <cell r="EH145"/>
          <cell r="EI145"/>
          <cell r="EJ145"/>
          <cell r="EK145"/>
          <cell r="EL145"/>
          <cell r="EM145"/>
          <cell r="EN145">
            <v>5</v>
          </cell>
          <cell r="EO145">
            <v>4</v>
          </cell>
          <cell r="EP145">
            <v>5</v>
          </cell>
          <cell r="EQ145">
            <v>14</v>
          </cell>
          <cell r="ER145">
            <v>93.333333333333329</v>
          </cell>
          <cell r="ES145" t="str">
            <v>Yes</v>
          </cell>
          <cell r="ET145" t="str">
            <v>https://drive.google.com/open?id=1oPZJU12HHGV_EAUa9FPVJhHJ9JJge92U</v>
          </cell>
          <cell r="EU145" t="str">
            <v>Core Companies</v>
          </cell>
          <cell r="EV145" t="str">
            <v>Yes</v>
          </cell>
          <cell r="EW145" t="str">
            <v>pay_HyX4UO7oCV0ref</v>
          </cell>
          <cell r="EX145"/>
          <cell r="EY145" t="str">
            <v>Present</v>
          </cell>
          <cell r="EZ145" t="str">
            <v>Batch 4</v>
          </cell>
          <cell r="FA145" t="str">
            <v>20-CIVILB63-23</v>
          </cell>
          <cell r="FB145" t="str">
            <v>CIVIL-B</v>
          </cell>
          <cell r="FC145">
            <v>63</v>
          </cell>
        </row>
        <row r="146">
          <cell r="C146" t="str">
            <v>20-CIVILB64-23</v>
          </cell>
          <cell r="D146">
            <v>64</v>
          </cell>
          <cell r="E146" t="str">
            <v>USADADIYA PRIYANK PRAKASH RASILA</v>
          </cell>
          <cell r="F146" t="str">
            <v>20-CIVILB64-23</v>
          </cell>
          <cell r="G146" t="str">
            <v>Male</v>
          </cell>
          <cell r="H146">
            <v>37263</v>
          </cell>
          <cell r="I146">
            <v>8828287077</v>
          </cell>
          <cell r="J146"/>
          <cell r="K146" t="str">
            <v>priyank329798@gmail.com</v>
          </cell>
          <cell r="L146"/>
          <cell r="M146" t="str">
            <v>Room No-1, GB Desai Chawl-1, Santosh Nagar, Rawal Pada, Dahisar (East)</v>
          </cell>
          <cell r="N146" t="str">
            <v>Service</v>
          </cell>
          <cell r="O146" t="str">
            <v>Below  5 Lacs</v>
          </cell>
          <cell r="P146" t="str">
            <v>Normal</v>
          </cell>
          <cell r="Q146" t="str">
            <v>Open</v>
          </cell>
          <cell r="R146">
            <v>2019</v>
          </cell>
          <cell r="S146" t="str">
            <v>DSE</v>
          </cell>
          <cell r="T146" t="str">
            <v>NA</v>
          </cell>
          <cell r="U146" t="str">
            <v>DSE</v>
          </cell>
          <cell r="V146" t="str">
            <v>NA</v>
          </cell>
          <cell r="W146" t="str">
            <v>NA</v>
          </cell>
          <cell r="X146" t="str">
            <v>CAP-Minority</v>
          </cell>
          <cell r="Y146">
            <v>434</v>
          </cell>
          <cell r="Z146">
            <v>500</v>
          </cell>
          <cell r="AA146">
            <v>86.8</v>
          </cell>
          <cell r="AB146">
            <v>2017</v>
          </cell>
          <cell r="AC146" t="str">
            <v>MAHARASHTRA STATE BOARD OF SECONDARY AND HIGHER SECONDARY EDUCATION</v>
          </cell>
          <cell r="AD146" t="str">
            <v>Shree Vishwakarma High School</v>
          </cell>
          <cell r="AE146">
            <v>1410</v>
          </cell>
          <cell r="AF146">
            <v>1500</v>
          </cell>
          <cell r="AG146">
            <v>94</v>
          </cell>
          <cell r="AH146">
            <v>2020</v>
          </cell>
          <cell r="AI146" t="str">
            <v>Maharashtra State Board of Technical Education</v>
          </cell>
          <cell r="AJ146" t="str">
            <v>SVKM's Shree Bhagubhai Mafatlal Polytechnic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250</v>
          </cell>
          <cell r="AW146">
            <v>25</v>
          </cell>
          <cell r="AX146">
            <v>10</v>
          </cell>
          <cell r="AY146">
            <v>99.54</v>
          </cell>
          <cell r="AZ146">
            <v>277</v>
          </cell>
          <cell r="BA146">
            <v>29</v>
          </cell>
          <cell r="BB146">
            <v>9.5517241379310338</v>
          </cell>
          <cell r="BC146">
            <v>100</v>
          </cell>
          <cell r="BD146">
            <v>527</v>
          </cell>
          <cell r="BE146">
            <v>54</v>
          </cell>
          <cell r="BF146">
            <v>9.7592592592592595</v>
          </cell>
          <cell r="BG146">
            <v>223</v>
          </cell>
          <cell r="BH146">
            <v>24</v>
          </cell>
          <cell r="BI146">
            <v>9.2916666666666661</v>
          </cell>
          <cell r="BJ146">
            <v>88.754999999999995</v>
          </cell>
          <cell r="BK146">
            <v>285</v>
          </cell>
          <cell r="BL146">
            <v>29</v>
          </cell>
          <cell r="BM146">
            <v>9.8275862068965516</v>
          </cell>
          <cell r="BN146">
            <v>96.098333333333343</v>
          </cell>
          <cell r="BO146">
            <v>508</v>
          </cell>
          <cell r="BP146">
            <v>53</v>
          </cell>
          <cell r="BQ146">
            <v>9.584905660377359</v>
          </cell>
          <cell r="BR146">
            <v>240</v>
          </cell>
          <cell r="BS146">
            <v>24</v>
          </cell>
          <cell r="BT146">
            <v>10</v>
          </cell>
          <cell r="BU146">
            <v>96.098333333333343</v>
          </cell>
          <cell r="BV146">
            <v>240</v>
          </cell>
          <cell r="BW146">
            <v>24</v>
          </cell>
          <cell r="BX146">
            <v>10</v>
          </cell>
          <cell r="BY146">
            <v>260</v>
          </cell>
          <cell r="BZ146">
            <v>26</v>
          </cell>
          <cell r="CA146">
            <v>10</v>
          </cell>
          <cell r="CB146">
            <v>1535</v>
          </cell>
          <cell r="CC146">
            <v>157</v>
          </cell>
          <cell r="CD146">
            <v>9.7770700636942678</v>
          </cell>
          <cell r="CE146">
            <v>97</v>
          </cell>
          <cell r="CF146"/>
          <cell r="CG146"/>
          <cell r="CH146"/>
          <cell r="CI146"/>
          <cell r="CJ146"/>
          <cell r="CK146"/>
          <cell r="CL146"/>
          <cell r="CM146"/>
          <cell r="CN146"/>
          <cell r="CO146"/>
          <cell r="CP146"/>
          <cell r="CQ146"/>
          <cell r="CR146"/>
          <cell r="CS146"/>
          <cell r="CT146"/>
          <cell r="CU146"/>
          <cell r="CV146"/>
          <cell r="CW146"/>
          <cell r="CX146"/>
          <cell r="CY146"/>
          <cell r="CZ146"/>
          <cell r="DA146"/>
          <cell r="DB146"/>
          <cell r="DC146"/>
          <cell r="DD146"/>
          <cell r="DE146"/>
          <cell r="DF146"/>
          <cell r="DG146"/>
          <cell r="DH146"/>
          <cell r="DI146"/>
          <cell r="DJ146">
            <v>0</v>
          </cell>
          <cell r="DK146">
            <v>0</v>
          </cell>
          <cell r="DL146">
            <v>2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/>
          <cell r="DW146"/>
          <cell r="DX146"/>
          <cell r="DY146"/>
          <cell r="DZ146"/>
          <cell r="EA146" t="str">
            <v>Higher Studies</v>
          </cell>
          <cell r="EB146" t="str">
            <v>Higher Studies</v>
          </cell>
          <cell r="EC146"/>
          <cell r="ED146" t="str">
            <v>CAT-3</v>
          </cell>
          <cell r="EE146"/>
          <cell r="EF146"/>
          <cell r="EG146"/>
          <cell r="EH146"/>
          <cell r="EI146"/>
          <cell r="EJ146"/>
          <cell r="EK146"/>
          <cell r="EL146"/>
          <cell r="EM146"/>
          <cell r="EN146">
            <v>5</v>
          </cell>
          <cell r="EO146">
            <v>0</v>
          </cell>
          <cell r="EP146">
            <v>5</v>
          </cell>
          <cell r="EQ146">
            <v>10</v>
          </cell>
          <cell r="ER146">
            <v>66.666666666666657</v>
          </cell>
          <cell r="ES146" t="str">
            <v>Yes</v>
          </cell>
          <cell r="ET146" t="str">
            <v>https://drive.google.com/open?id=1CQE-fltsRILfkFzMNSKTZiLmr2PRv9in</v>
          </cell>
          <cell r="EU146" t="str">
            <v>NA</v>
          </cell>
          <cell r="EV146" t="str">
            <v>No</v>
          </cell>
          <cell r="EW146"/>
          <cell r="EX146"/>
          <cell r="EY146" t="str">
            <v>Present</v>
          </cell>
          <cell r="EZ146"/>
          <cell r="FA146" t="str">
            <v>20-CIVILB64-23</v>
          </cell>
          <cell r="FB146" t="str">
            <v>CIVIL-B</v>
          </cell>
          <cell r="FC146">
            <v>64</v>
          </cell>
        </row>
        <row r="147">
          <cell r="C147" t="str">
            <v>20-CIVILB65-23</v>
          </cell>
          <cell r="D147">
            <v>65</v>
          </cell>
          <cell r="E147" t="str">
            <v>VAGHANI PREET SANJAY MEENAL</v>
          </cell>
          <cell r="F147" t="str">
            <v>20-CIVILB65-23</v>
          </cell>
          <cell r="G147" t="str">
            <v>Male</v>
          </cell>
          <cell r="H147">
            <v>37125</v>
          </cell>
          <cell r="I147">
            <v>8779443567</v>
          </cell>
          <cell r="J147"/>
          <cell r="K147" t="str">
            <v>preet.vaghani1@gmail.com</v>
          </cell>
          <cell r="L147"/>
          <cell r="M147" t="str">
            <v>202,Narmada Chaya Apt.Carter Road -5, Rai Dongari, Borivali (E), Mumbai</v>
          </cell>
          <cell r="N147" t="str">
            <v>Service</v>
          </cell>
          <cell r="O147" t="str">
            <v>Below  5 Lacs</v>
          </cell>
          <cell r="P147" t="str">
            <v>Normal</v>
          </cell>
          <cell r="Q147" t="str">
            <v>Open</v>
          </cell>
          <cell r="R147">
            <v>2019</v>
          </cell>
          <cell r="S147" t="str">
            <v>DSE</v>
          </cell>
          <cell r="T147" t="str">
            <v>NA</v>
          </cell>
          <cell r="U147" t="str">
            <v>DSE</v>
          </cell>
          <cell r="V147" t="str">
            <v>NA</v>
          </cell>
          <cell r="W147" t="str">
            <v>NA</v>
          </cell>
          <cell r="X147" t="str">
            <v>CAP-Minority</v>
          </cell>
          <cell r="Y147">
            <v>393</v>
          </cell>
          <cell r="Z147">
            <v>500</v>
          </cell>
          <cell r="AA147">
            <v>78.600000000000009</v>
          </cell>
          <cell r="AB147">
            <v>2017</v>
          </cell>
          <cell r="AC147" t="str">
            <v>MAHARASHTRA STATE BOARD OF SECONDARY AND HIGHER SECONDARY EDUCATION</v>
          </cell>
          <cell r="AD147" t="str">
            <v>Svami Vivekanand International School</v>
          </cell>
          <cell r="AE147">
            <v>1585</v>
          </cell>
          <cell r="AF147">
            <v>1900</v>
          </cell>
          <cell r="AG147">
            <v>83.421052631578945</v>
          </cell>
          <cell r="AH147">
            <v>2020</v>
          </cell>
          <cell r="AI147" t="str">
            <v>Maharashtra State Board of Technical Education</v>
          </cell>
          <cell r="AJ147" t="str">
            <v>Thakur Polytechnic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234</v>
          </cell>
          <cell r="AW147">
            <v>25</v>
          </cell>
          <cell r="AX147">
            <v>9.36</v>
          </cell>
          <cell r="AY147">
            <v>99.54</v>
          </cell>
          <cell r="AZ147">
            <v>270</v>
          </cell>
          <cell r="BA147">
            <v>29</v>
          </cell>
          <cell r="BB147">
            <v>9.3103448275862064</v>
          </cell>
          <cell r="BC147">
            <v>89</v>
          </cell>
          <cell r="BD147">
            <v>504</v>
          </cell>
          <cell r="BE147">
            <v>54</v>
          </cell>
          <cell r="BF147">
            <v>9.3333333333333339</v>
          </cell>
          <cell r="BG147">
            <v>211</v>
          </cell>
          <cell r="BH147">
            <v>24</v>
          </cell>
          <cell r="BI147">
            <v>8.7916666666666661</v>
          </cell>
          <cell r="BJ147">
            <v>95</v>
          </cell>
          <cell r="BK147">
            <v>228</v>
          </cell>
          <cell r="BL147">
            <v>29</v>
          </cell>
          <cell r="BM147">
            <v>7.8620689655172411</v>
          </cell>
          <cell r="BN147">
            <v>96.270000000000024</v>
          </cell>
          <cell r="BO147">
            <v>439</v>
          </cell>
          <cell r="BP147">
            <v>53</v>
          </cell>
          <cell r="BQ147">
            <v>8.2830188679245289</v>
          </cell>
          <cell r="BR147">
            <v>190</v>
          </cell>
          <cell r="BS147">
            <v>24</v>
          </cell>
          <cell r="BT147">
            <v>7.916666666666667</v>
          </cell>
          <cell r="BU147">
            <v>94.952500000000015</v>
          </cell>
          <cell r="BV147">
            <v>190</v>
          </cell>
          <cell r="BW147">
            <v>24</v>
          </cell>
          <cell r="BX147">
            <v>7.916666666666667</v>
          </cell>
          <cell r="BY147">
            <v>220</v>
          </cell>
          <cell r="BZ147">
            <v>26</v>
          </cell>
          <cell r="CA147">
            <v>8.4615384615384617</v>
          </cell>
          <cell r="CB147">
            <v>1353</v>
          </cell>
          <cell r="CC147">
            <v>157</v>
          </cell>
          <cell r="CD147">
            <v>8.6178343949044578</v>
          </cell>
          <cell r="CE147">
            <v>95</v>
          </cell>
          <cell r="CF147"/>
          <cell r="CG147"/>
          <cell r="CH147"/>
          <cell r="CI147"/>
          <cell r="CJ147"/>
          <cell r="CK147"/>
          <cell r="CL147"/>
          <cell r="CM147"/>
          <cell r="CN147"/>
          <cell r="CO147"/>
          <cell r="CP147"/>
          <cell r="CQ147"/>
          <cell r="CR147"/>
          <cell r="CS147"/>
          <cell r="CT147"/>
          <cell r="CU147"/>
          <cell r="CV147"/>
          <cell r="CW147"/>
          <cell r="CX147"/>
          <cell r="CY147"/>
          <cell r="CZ147"/>
          <cell r="DA147"/>
          <cell r="DB147"/>
          <cell r="DC147"/>
          <cell r="DD147"/>
          <cell r="DE147"/>
          <cell r="DF147"/>
          <cell r="DG147"/>
          <cell r="DH147"/>
          <cell r="DI147"/>
          <cell r="DJ147">
            <v>0</v>
          </cell>
          <cell r="DK147">
            <v>0</v>
          </cell>
          <cell r="DL147">
            <v>2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/>
          <cell r="DW147"/>
          <cell r="DX147"/>
          <cell r="DY147"/>
          <cell r="DZ147"/>
          <cell r="EA147" t="str">
            <v>Not Given</v>
          </cell>
          <cell r="EB147" t="str">
            <v>Not Given</v>
          </cell>
          <cell r="EC147"/>
          <cell r="ED147" t="str">
            <v>CAT-3</v>
          </cell>
          <cell r="EE147"/>
          <cell r="EF147"/>
          <cell r="EG147"/>
          <cell r="EH147"/>
          <cell r="EI147"/>
          <cell r="EJ147"/>
          <cell r="EK147"/>
          <cell r="EL147"/>
          <cell r="EM147"/>
          <cell r="EN147">
            <v>5</v>
          </cell>
          <cell r="EO147">
            <v>0</v>
          </cell>
          <cell r="EP147">
            <v>5</v>
          </cell>
          <cell r="EQ147">
            <v>10</v>
          </cell>
          <cell r="ER147">
            <v>66.666666666666657</v>
          </cell>
          <cell r="ES147" t="str">
            <v>No</v>
          </cell>
          <cell r="ET147"/>
          <cell r="EU147"/>
          <cell r="EV147"/>
          <cell r="EW147"/>
          <cell r="EX147" t="str">
            <v>MIRA BHAYANDAR</v>
          </cell>
          <cell r="EY147" t="str">
            <v>AB</v>
          </cell>
          <cell r="EZ147"/>
          <cell r="FA147" t="str">
            <v>20-CIVILB65-23</v>
          </cell>
          <cell r="FB147" t="str">
            <v>CIVIL-B</v>
          </cell>
          <cell r="FC147">
            <v>65</v>
          </cell>
        </row>
        <row r="148">
          <cell r="C148" t="str">
            <v>20-CIVILB66-23</v>
          </cell>
          <cell r="D148">
            <v>66</v>
          </cell>
          <cell r="E148" t="str">
            <v>VARDAM SOHAM DIGAMBER SMITA</v>
          </cell>
          <cell r="F148" t="str">
            <v>20-CIVILB66-23</v>
          </cell>
          <cell r="G148" t="str">
            <v>Male</v>
          </cell>
          <cell r="H148">
            <v>37410</v>
          </cell>
          <cell r="I148">
            <v>9422874571</v>
          </cell>
          <cell r="J148"/>
          <cell r="K148" t="str">
            <v>sohamvardam@yahoo.in</v>
          </cell>
          <cell r="L148"/>
          <cell r="M148" t="str">
            <v>602, gayatri Apt, LJ Road, Mahim, Mumbai 400016</v>
          </cell>
          <cell r="N148" t="str">
            <v>Family Business</v>
          </cell>
          <cell r="O148" t="str">
            <v>5 Lacs to  10Lacs</v>
          </cell>
          <cell r="P148" t="str">
            <v>Normal</v>
          </cell>
          <cell r="Q148" t="str">
            <v>Open</v>
          </cell>
          <cell r="R148">
            <v>2019</v>
          </cell>
          <cell r="S148" t="str">
            <v>DSE</v>
          </cell>
          <cell r="T148" t="str">
            <v>NA</v>
          </cell>
          <cell r="U148" t="str">
            <v>DSE</v>
          </cell>
          <cell r="V148" t="str">
            <v>NA</v>
          </cell>
          <cell r="W148" t="str">
            <v>NA</v>
          </cell>
          <cell r="X148" t="str">
            <v>CAP-Minority</v>
          </cell>
          <cell r="Y148">
            <v>405</v>
          </cell>
          <cell r="Z148">
            <v>500</v>
          </cell>
          <cell r="AA148">
            <v>81</v>
          </cell>
          <cell r="AB148">
            <v>2017</v>
          </cell>
          <cell r="AC148" t="str">
            <v>MAHARASHTRA STATE BOARD OF SECONDARY AND HIGHER SECONDARY EDUCATION</v>
          </cell>
          <cell r="AD148"/>
          <cell r="AE148">
            <v>1748</v>
          </cell>
          <cell r="AF148">
            <v>1900</v>
          </cell>
          <cell r="AG148">
            <v>92</v>
          </cell>
          <cell r="AH148">
            <v>2020</v>
          </cell>
          <cell r="AI148" t="str">
            <v>Maharashtra State Board of Technical Education</v>
          </cell>
          <cell r="AJ148" t="str">
            <v>Thakur Polytechnic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217</v>
          </cell>
          <cell r="AW148">
            <v>25</v>
          </cell>
          <cell r="AX148">
            <v>8.68</v>
          </cell>
          <cell r="AY148">
            <v>94.88</v>
          </cell>
          <cell r="AZ148">
            <v>256</v>
          </cell>
          <cell r="BA148">
            <v>29</v>
          </cell>
          <cell r="BB148">
            <v>8.8275862068965516</v>
          </cell>
          <cell r="BC148">
            <v>87</v>
          </cell>
          <cell r="BD148">
            <v>473</v>
          </cell>
          <cell r="BE148">
            <v>54</v>
          </cell>
          <cell r="BF148">
            <v>8.7592592592592595</v>
          </cell>
          <cell r="BG148">
            <v>210</v>
          </cell>
          <cell r="BH148">
            <v>24</v>
          </cell>
          <cell r="BI148">
            <v>8.75</v>
          </cell>
          <cell r="BJ148">
            <v>97.924999999999997</v>
          </cell>
          <cell r="BK148">
            <v>251</v>
          </cell>
          <cell r="BL148">
            <v>29</v>
          </cell>
          <cell r="BM148">
            <v>8.6551724137931032</v>
          </cell>
          <cell r="BN148">
            <v>95.268333333333331</v>
          </cell>
          <cell r="BO148">
            <v>461</v>
          </cell>
          <cell r="BP148">
            <v>53</v>
          </cell>
          <cell r="BQ148">
            <v>8.6981132075471699</v>
          </cell>
          <cell r="BR148">
            <v>228</v>
          </cell>
          <cell r="BS148">
            <v>24</v>
          </cell>
          <cell r="BT148">
            <v>9.5</v>
          </cell>
          <cell r="BU148">
            <v>93.768333333333331</v>
          </cell>
          <cell r="BV148">
            <v>228</v>
          </cell>
          <cell r="BW148">
            <v>24</v>
          </cell>
          <cell r="BX148">
            <v>9.5</v>
          </cell>
          <cell r="BY148">
            <v>260</v>
          </cell>
          <cell r="BZ148">
            <v>26</v>
          </cell>
          <cell r="CA148">
            <v>10</v>
          </cell>
          <cell r="CB148">
            <v>1422</v>
          </cell>
          <cell r="CC148">
            <v>157</v>
          </cell>
          <cell r="CD148">
            <v>9.0573248407643305</v>
          </cell>
          <cell r="CE148">
            <v>94</v>
          </cell>
          <cell r="CF148"/>
          <cell r="CG148"/>
          <cell r="CH148"/>
          <cell r="CI148"/>
          <cell r="CJ148"/>
          <cell r="CK148"/>
          <cell r="CL148"/>
          <cell r="CM148"/>
          <cell r="CN148">
            <v>11</v>
          </cell>
          <cell r="CO148">
            <v>60</v>
          </cell>
          <cell r="CP148">
            <v>14</v>
          </cell>
          <cell r="CQ148">
            <v>50</v>
          </cell>
          <cell r="CR148">
            <v>24</v>
          </cell>
          <cell r="CS148">
            <v>0</v>
          </cell>
          <cell r="CT148">
            <v>100</v>
          </cell>
          <cell r="CU148">
            <v>13</v>
          </cell>
          <cell r="CV148">
            <v>3</v>
          </cell>
          <cell r="CW148">
            <v>82</v>
          </cell>
          <cell r="CX148">
            <v>355</v>
          </cell>
          <cell r="CY148">
            <v>35.5</v>
          </cell>
          <cell r="CZ148">
            <v>52.748885586924224</v>
          </cell>
          <cell r="DA148">
            <v>10</v>
          </cell>
          <cell r="DB148">
            <v>0</v>
          </cell>
          <cell r="DC148">
            <v>100</v>
          </cell>
          <cell r="DD148">
            <v>4</v>
          </cell>
          <cell r="DE148">
            <v>18</v>
          </cell>
          <cell r="DF148">
            <v>19</v>
          </cell>
          <cell r="DG148">
            <v>0</v>
          </cell>
          <cell r="DH148">
            <v>0</v>
          </cell>
          <cell r="DI148">
            <v>0</v>
          </cell>
          <cell r="DJ148">
            <v>0</v>
          </cell>
          <cell r="DK148">
            <v>2</v>
          </cell>
          <cell r="DL148">
            <v>0</v>
          </cell>
          <cell r="DM148">
            <v>100</v>
          </cell>
          <cell r="DN148">
            <v>50</v>
          </cell>
          <cell r="DO148" t="str">
            <v>100</v>
          </cell>
          <cell r="DP148">
            <v>80</v>
          </cell>
          <cell r="DQ148" t="str">
            <v>100</v>
          </cell>
          <cell r="DR148">
            <v>65</v>
          </cell>
          <cell r="DS148">
            <v>100</v>
          </cell>
          <cell r="DT148">
            <v>35</v>
          </cell>
          <cell r="DU148">
            <v>72</v>
          </cell>
          <cell r="DV148"/>
          <cell r="DW148"/>
          <cell r="DX148"/>
          <cell r="DY148"/>
          <cell r="DZ148"/>
          <cell r="EA148" t="str">
            <v>Placement</v>
          </cell>
          <cell r="EB148" t="str">
            <v>Placement</v>
          </cell>
          <cell r="EC148" t="str">
            <v>04/07/2022 12/06/2023</v>
          </cell>
          <cell r="ED148" t="str">
            <v>CAT-2</v>
          </cell>
          <cell r="EE148"/>
          <cell r="EF148"/>
          <cell r="EG148"/>
          <cell r="EH148"/>
          <cell r="EI148"/>
          <cell r="EJ148"/>
          <cell r="EK148"/>
          <cell r="EL148"/>
          <cell r="EM148"/>
          <cell r="EN148">
            <v>5</v>
          </cell>
          <cell r="EO148">
            <v>4</v>
          </cell>
          <cell r="EP148">
            <v>5</v>
          </cell>
          <cell r="EQ148">
            <v>14</v>
          </cell>
          <cell r="ER148">
            <v>93.333333333333329</v>
          </cell>
          <cell r="ES148" t="str">
            <v>Yes</v>
          </cell>
          <cell r="ET148" t="str">
            <v>https://drive.google.com/open?id=15BgxCRIoeOGdf7mii8AW5WzQxbRsRbDj</v>
          </cell>
          <cell r="EU148" t="str">
            <v>Core Companies</v>
          </cell>
          <cell r="EV148" t="str">
            <v>Yes</v>
          </cell>
          <cell r="EW148" t="str">
            <v>pay_HyVGOgIWyQhqJI</v>
          </cell>
          <cell r="EX148"/>
          <cell r="EY148" t="str">
            <v>AB</v>
          </cell>
          <cell r="EZ148" t="str">
            <v>Batch 4</v>
          </cell>
          <cell r="FA148" t="str">
            <v>20-CIVILB66-23</v>
          </cell>
          <cell r="FB148" t="str">
            <v>CIVIL-B</v>
          </cell>
          <cell r="FC148">
            <v>66</v>
          </cell>
        </row>
        <row r="149">
          <cell r="C149" t="str">
            <v>20-CIVILB67-23</v>
          </cell>
          <cell r="D149">
            <v>67</v>
          </cell>
          <cell r="E149" t="str">
            <v xml:space="preserve">KHAN SAJID KALIM REHANA </v>
          </cell>
          <cell r="F149" t="str">
            <v>20-CIVILB67-23</v>
          </cell>
          <cell r="G149" t="str">
            <v>Male</v>
          </cell>
          <cell r="H149">
            <v>37100</v>
          </cell>
          <cell r="I149">
            <v>9619741480</v>
          </cell>
          <cell r="J149"/>
          <cell r="K149" t="str">
            <v xml:space="preserve">Sajidkhan25853@gmail.com </v>
          </cell>
          <cell r="L149" t="str">
            <v>1032201041@tcetmumbai.in</v>
          </cell>
          <cell r="M149" t="str">
            <v>Room no.422,4th Floor D-wing sra Building om sai society Agarwal estate jogeshwari west Mumbai 400102.</v>
          </cell>
          <cell r="N149" t="str">
            <v>Service</v>
          </cell>
          <cell r="O149" t="str">
            <v>Below  5 Lacs</v>
          </cell>
          <cell r="P149" t="str">
            <v>Normal</v>
          </cell>
          <cell r="Q149" t="str">
            <v>Open</v>
          </cell>
          <cell r="R149">
            <v>2019</v>
          </cell>
          <cell r="S149" t="str">
            <v>DSE</v>
          </cell>
          <cell r="T149" t="str">
            <v>NA</v>
          </cell>
          <cell r="U149" t="str">
            <v>DSE</v>
          </cell>
          <cell r="V149" t="str">
            <v>NA</v>
          </cell>
          <cell r="W149" t="str">
            <v>NA</v>
          </cell>
          <cell r="X149" t="str">
            <v>CAP-Minority</v>
          </cell>
          <cell r="Y149">
            <v>339</v>
          </cell>
          <cell r="Z149">
            <v>500</v>
          </cell>
          <cell r="AA149">
            <v>67.8</v>
          </cell>
          <cell r="AB149">
            <v>2017</v>
          </cell>
          <cell r="AC149" t="str">
            <v>MAHARASHTRA STATE BOARD OF SECONDARY AND HIGHER SECONDARY EDUCATION</v>
          </cell>
          <cell r="AD149" t="str">
            <v xml:space="preserve">H.M.W.ENGLISH HIGH SCHOOL </v>
          </cell>
          <cell r="AE149">
            <v>1535</v>
          </cell>
          <cell r="AF149">
            <v>1900</v>
          </cell>
          <cell r="AG149">
            <v>80.790000000000006</v>
          </cell>
          <cell r="AH149">
            <v>2020</v>
          </cell>
          <cell r="AI149" t="str">
            <v>Maharashtra State Board of Technical Education</v>
          </cell>
          <cell r="AJ149" t="str">
            <v xml:space="preserve">Thakur Polytechnic 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210</v>
          </cell>
          <cell r="AW149">
            <v>25</v>
          </cell>
          <cell r="AX149">
            <v>8.4</v>
          </cell>
          <cell r="AY149">
            <v>84.51</v>
          </cell>
          <cell r="AZ149">
            <v>257</v>
          </cell>
          <cell r="BA149">
            <v>29</v>
          </cell>
          <cell r="BB149">
            <v>8.862068965517242</v>
          </cell>
          <cell r="BC149">
            <v>86</v>
          </cell>
          <cell r="BD149">
            <v>467</v>
          </cell>
          <cell r="BE149">
            <v>54</v>
          </cell>
          <cell r="BF149">
            <v>8.6481481481481488</v>
          </cell>
          <cell r="BG149">
            <v>198</v>
          </cell>
          <cell r="BH149">
            <v>24</v>
          </cell>
          <cell r="BI149">
            <v>8.25</v>
          </cell>
          <cell r="BJ149">
            <v>98.37</v>
          </cell>
          <cell r="BK149">
            <v>202</v>
          </cell>
          <cell r="BL149">
            <v>29</v>
          </cell>
          <cell r="BM149">
            <v>6.9655172413793105</v>
          </cell>
          <cell r="BN149">
            <v>91.96</v>
          </cell>
          <cell r="BO149">
            <v>400</v>
          </cell>
          <cell r="BP149">
            <v>53</v>
          </cell>
          <cell r="BQ149">
            <v>7.5471698113207548</v>
          </cell>
          <cell r="BR149">
            <v>185</v>
          </cell>
          <cell r="BS149">
            <v>24</v>
          </cell>
          <cell r="BT149">
            <v>7.708333333333333</v>
          </cell>
          <cell r="BU149">
            <v>90.21</v>
          </cell>
          <cell r="BV149">
            <v>185</v>
          </cell>
          <cell r="BW149">
            <v>24</v>
          </cell>
          <cell r="BX149">
            <v>7.708333333333333</v>
          </cell>
          <cell r="BY149">
            <v>215</v>
          </cell>
          <cell r="BZ149">
            <v>26</v>
          </cell>
          <cell r="CA149">
            <v>8.2692307692307701</v>
          </cell>
          <cell r="CB149">
            <v>1267</v>
          </cell>
          <cell r="CC149">
            <v>157</v>
          </cell>
          <cell r="CD149">
            <v>8.0700636942675157</v>
          </cell>
          <cell r="CE149">
            <v>90</v>
          </cell>
          <cell r="CF149"/>
          <cell r="CG149"/>
          <cell r="CH149"/>
          <cell r="CI149"/>
          <cell r="CJ149"/>
          <cell r="CK149"/>
          <cell r="CL149"/>
          <cell r="CM149"/>
          <cell r="CN149"/>
          <cell r="CO149"/>
          <cell r="CP149"/>
          <cell r="CQ149"/>
          <cell r="CR149"/>
          <cell r="CS149"/>
          <cell r="CT149"/>
          <cell r="CU149"/>
          <cell r="CV149"/>
          <cell r="CW149"/>
          <cell r="CX149"/>
          <cell r="CY149"/>
          <cell r="CZ149"/>
          <cell r="DA149"/>
          <cell r="DB149"/>
          <cell r="DC149"/>
          <cell r="DD149"/>
          <cell r="DE149"/>
          <cell r="DF149"/>
          <cell r="DG149"/>
          <cell r="DH149"/>
          <cell r="DI149"/>
          <cell r="DJ149">
            <v>0</v>
          </cell>
          <cell r="DK149">
            <v>0</v>
          </cell>
          <cell r="DL149">
            <v>2</v>
          </cell>
          <cell r="DM149">
            <v>0</v>
          </cell>
          <cell r="DN149">
            <v>0</v>
          </cell>
          <cell r="DO149">
            <v>0</v>
          </cell>
          <cell r="DP149">
            <v>0</v>
          </cell>
          <cell r="DQ149">
            <v>0</v>
          </cell>
          <cell r="DR149">
            <v>0</v>
          </cell>
          <cell r="DS149">
            <v>0</v>
          </cell>
          <cell r="DT149">
            <v>0</v>
          </cell>
          <cell r="DU149">
            <v>0</v>
          </cell>
          <cell r="DV149"/>
          <cell r="DW149"/>
          <cell r="DX149"/>
          <cell r="DY149"/>
          <cell r="DZ149"/>
          <cell r="EA149" t="str">
            <v>Higher Studies</v>
          </cell>
          <cell r="EB149" t="str">
            <v>Higher Studies</v>
          </cell>
          <cell r="EC149"/>
          <cell r="ED149" t="str">
            <v>CAT-3</v>
          </cell>
          <cell r="EE149"/>
          <cell r="EF149"/>
          <cell r="EG149"/>
          <cell r="EH149"/>
          <cell r="EI149"/>
          <cell r="EJ149"/>
          <cell r="EK149"/>
          <cell r="EL149"/>
          <cell r="EM149"/>
          <cell r="EN149">
            <v>5</v>
          </cell>
          <cell r="EO149">
            <v>0</v>
          </cell>
          <cell r="EP149">
            <v>5</v>
          </cell>
          <cell r="EQ149">
            <v>10</v>
          </cell>
          <cell r="ER149">
            <v>66.666666666666657</v>
          </cell>
          <cell r="ES149" t="str">
            <v>Yes</v>
          </cell>
          <cell r="ET149" t="str">
            <v>https://drive.google.com/open?id=1ig9B4DEHtLkwQjU37_HHDyoTXj2lqm1w</v>
          </cell>
          <cell r="EU149"/>
          <cell r="EV149" t="str">
            <v>No</v>
          </cell>
          <cell r="EW149"/>
          <cell r="EX149"/>
          <cell r="EY149" t="str">
            <v>AB</v>
          </cell>
          <cell r="EZ149"/>
          <cell r="FA149" t="str">
            <v>20-CIVILB67-23</v>
          </cell>
          <cell r="FB149" t="str">
            <v>CIVIL-B</v>
          </cell>
          <cell r="FC149">
            <v>67</v>
          </cell>
        </row>
        <row r="150">
          <cell r="C150" t="str">
            <v>20-CIVILB68-23</v>
          </cell>
          <cell r="D150">
            <v>68</v>
          </cell>
          <cell r="E150" t="str">
            <v>MANJARE SUSHANT DILIP JAYA</v>
          </cell>
          <cell r="F150" t="str">
            <v>20-CIVILB68-23</v>
          </cell>
          <cell r="G150" t="str">
            <v>Male</v>
          </cell>
          <cell r="H150">
            <v>36283</v>
          </cell>
          <cell r="I150">
            <v>9527418357</v>
          </cell>
          <cell r="J150"/>
          <cell r="K150" t="str">
            <v>sushantmanjare17269@gmail.com</v>
          </cell>
          <cell r="L150" t="str">
            <v>1032200993@tcetmumbai.in</v>
          </cell>
          <cell r="M150" t="str">
            <v>Flat No 201, Wing B2, Grandeur Society, Narhe Pune-411041</v>
          </cell>
          <cell r="N150" t="str">
            <v>Any other</v>
          </cell>
          <cell r="O150" t="str">
            <v>Below  5 Lacs</v>
          </cell>
          <cell r="P150" t="str">
            <v>Normal</v>
          </cell>
          <cell r="Q150" t="str">
            <v>Open</v>
          </cell>
          <cell r="R150">
            <v>2019</v>
          </cell>
          <cell r="S150" t="str">
            <v>DSE</v>
          </cell>
          <cell r="T150" t="str">
            <v>NA</v>
          </cell>
          <cell r="U150" t="str">
            <v>DSE</v>
          </cell>
          <cell r="V150" t="str">
            <v>NA</v>
          </cell>
          <cell r="W150" t="str">
            <v>NA</v>
          </cell>
          <cell r="X150" t="str">
            <v>CAP-Minority</v>
          </cell>
          <cell r="Y150">
            <v>600</v>
          </cell>
          <cell r="Z150">
            <v>390</v>
          </cell>
          <cell r="AA150">
            <v>65</v>
          </cell>
          <cell r="AB150">
            <v>2015</v>
          </cell>
          <cell r="AC150" t="str">
            <v>CENTRAL BOARD OF SECONDARY EDUCATION</v>
          </cell>
          <cell r="AD150"/>
          <cell r="AE150">
            <v>1798</v>
          </cell>
          <cell r="AF150">
            <v>1900</v>
          </cell>
          <cell r="AG150">
            <v>94.63</v>
          </cell>
          <cell r="AH150">
            <v>2020</v>
          </cell>
          <cell r="AI150" t="str">
            <v>Maharashtra State Board of Technical Education</v>
          </cell>
          <cell r="AJ150" t="str">
            <v>MIT Polytechnic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219</v>
          </cell>
          <cell r="AW150">
            <v>25</v>
          </cell>
          <cell r="AX150">
            <v>8.76</v>
          </cell>
          <cell r="AY150">
            <v>99.54</v>
          </cell>
          <cell r="AZ150">
            <v>248</v>
          </cell>
          <cell r="BA150">
            <v>29</v>
          </cell>
          <cell r="BB150">
            <v>8.5517241379310338</v>
          </cell>
          <cell r="BC150">
            <v>85</v>
          </cell>
          <cell r="BD150">
            <v>467</v>
          </cell>
          <cell r="BE150">
            <v>54</v>
          </cell>
          <cell r="BF150">
            <v>8.6481481481481488</v>
          </cell>
          <cell r="BG150">
            <v>205</v>
          </cell>
          <cell r="BH150">
            <v>24</v>
          </cell>
          <cell r="BI150">
            <v>8.5416666666666661</v>
          </cell>
          <cell r="BJ150">
            <v>84</v>
          </cell>
          <cell r="BK150">
            <v>244</v>
          </cell>
          <cell r="BL150">
            <v>29</v>
          </cell>
          <cell r="BM150">
            <v>8.4137931034482758</v>
          </cell>
          <cell r="BN150">
            <v>92.18</v>
          </cell>
          <cell r="BO150">
            <v>449</v>
          </cell>
          <cell r="BP150">
            <v>53</v>
          </cell>
          <cell r="BQ150">
            <v>8.4716981132075464</v>
          </cell>
          <cell r="BR150">
            <v>199</v>
          </cell>
          <cell r="BS150">
            <v>24</v>
          </cell>
          <cell r="BT150">
            <v>8.2916666666666661</v>
          </cell>
          <cell r="BU150">
            <v>90.18</v>
          </cell>
          <cell r="BV150">
            <v>199</v>
          </cell>
          <cell r="BW150">
            <v>24</v>
          </cell>
          <cell r="BX150">
            <v>8.2916666666666661</v>
          </cell>
          <cell r="BY150">
            <v>248</v>
          </cell>
          <cell r="BZ150">
            <v>26</v>
          </cell>
          <cell r="CA150">
            <v>9.5384615384615383</v>
          </cell>
          <cell r="CB150">
            <v>1363</v>
          </cell>
          <cell r="CC150">
            <v>157</v>
          </cell>
          <cell r="CD150">
            <v>8.6815286624203818</v>
          </cell>
          <cell r="CE150">
            <v>90</v>
          </cell>
          <cell r="CF150"/>
          <cell r="CG150"/>
          <cell r="CH150"/>
          <cell r="CI150"/>
          <cell r="CJ150"/>
          <cell r="CK150"/>
          <cell r="CL150"/>
          <cell r="CM150"/>
          <cell r="CN150">
            <v>59</v>
          </cell>
          <cell r="CO150">
            <v>60</v>
          </cell>
          <cell r="CP150">
            <v>44</v>
          </cell>
          <cell r="CQ150">
            <v>50</v>
          </cell>
          <cell r="CR150">
            <v>1</v>
          </cell>
          <cell r="CS150">
            <v>23</v>
          </cell>
          <cell r="CT150">
            <v>5</v>
          </cell>
          <cell r="CU150">
            <v>0</v>
          </cell>
          <cell r="CV150">
            <v>16</v>
          </cell>
          <cell r="CW150">
            <v>0</v>
          </cell>
          <cell r="CX150"/>
          <cell r="CY150"/>
          <cell r="CZ150"/>
          <cell r="DA150">
            <v>0</v>
          </cell>
          <cell r="DB150">
            <v>10</v>
          </cell>
          <cell r="DC150">
            <v>0</v>
          </cell>
          <cell r="DD150">
            <v>0</v>
          </cell>
          <cell r="DE150">
            <v>22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2</v>
          </cell>
          <cell r="DM150">
            <v>0</v>
          </cell>
          <cell r="DN150">
            <v>0</v>
          </cell>
          <cell r="DO150" t="str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1</v>
          </cell>
          <cell r="DV150"/>
          <cell r="DW150"/>
          <cell r="DX150"/>
          <cell r="DY150"/>
          <cell r="DZ150"/>
          <cell r="EA150" t="str">
            <v>Placement</v>
          </cell>
          <cell r="EB150" t="str">
            <v>Placement</v>
          </cell>
          <cell r="EC150"/>
          <cell r="ED150" t="str">
            <v>CAT-3</v>
          </cell>
          <cell r="EE150"/>
          <cell r="EF150"/>
          <cell r="EG150"/>
          <cell r="EH150"/>
          <cell r="EI150"/>
          <cell r="EJ150"/>
          <cell r="EK150"/>
          <cell r="EL150"/>
          <cell r="EM150"/>
          <cell r="EN150">
            <v>5</v>
          </cell>
          <cell r="EO150">
            <v>1</v>
          </cell>
          <cell r="EP150">
            <v>5</v>
          </cell>
          <cell r="EQ150">
            <v>11</v>
          </cell>
          <cell r="ER150">
            <v>73.333333333333329</v>
          </cell>
          <cell r="ES150" t="str">
            <v>Yes</v>
          </cell>
          <cell r="ET150" t="str">
            <v>https://drive.google.com/open?id=18XOoGAjOXiA0SR-O7KOLKo9ZOP2v3-Bb</v>
          </cell>
          <cell r="EU150" t="str">
            <v>Core Companies</v>
          </cell>
          <cell r="EV150" t="str">
            <v>Yes</v>
          </cell>
          <cell r="EW150" t="str">
            <v>T2109191045102878403763</v>
          </cell>
          <cell r="EX150"/>
          <cell r="EY150" t="str">
            <v>AB</v>
          </cell>
          <cell r="EZ150" t="str">
            <v>Batch 3</v>
          </cell>
          <cell r="FA150" t="str">
            <v>20-CIVILB68-23</v>
          </cell>
          <cell r="FB150" t="str">
            <v>CIVIL-B</v>
          </cell>
          <cell r="FC150">
            <v>68</v>
          </cell>
        </row>
        <row r="151">
          <cell r="C151" t="str">
            <v>20-CIVILB69-23</v>
          </cell>
          <cell r="D151">
            <v>69</v>
          </cell>
          <cell r="E151" t="str">
            <v>NAIK RICHA RAVINDRA RASHMI</v>
          </cell>
          <cell r="F151" t="str">
            <v>20-CIVILB69-23</v>
          </cell>
          <cell r="G151" t="str">
            <v>Female</v>
          </cell>
          <cell r="H151">
            <v>36397</v>
          </cell>
          <cell r="I151">
            <v>8082374075</v>
          </cell>
          <cell r="J151">
            <v>9594871862</v>
          </cell>
          <cell r="K151" t="str">
            <v>richanaik724@gmail.com</v>
          </cell>
          <cell r="L151" t="str">
            <v>1032200943@tcetmumbai.in</v>
          </cell>
          <cell r="M151" t="str">
            <v>303, Jai Bhavani  (Kashi Niwas) CHS, Sayani Road, Prabhadevi, Mumbai 400025</v>
          </cell>
          <cell r="N151" t="str">
            <v>Service</v>
          </cell>
          <cell r="O151" t="str">
            <v>5 Lacs to  10Lacs</v>
          </cell>
          <cell r="P151" t="str">
            <v>Normal</v>
          </cell>
          <cell r="Q151" t="str">
            <v>Open</v>
          </cell>
          <cell r="R151">
            <v>2019</v>
          </cell>
          <cell r="S151" t="str">
            <v>DSE</v>
          </cell>
          <cell r="T151" t="str">
            <v>NA</v>
          </cell>
          <cell r="U151" t="str">
            <v>DSE</v>
          </cell>
          <cell r="V151" t="str">
            <v>NA</v>
          </cell>
          <cell r="W151" t="str">
            <v>NA</v>
          </cell>
          <cell r="X151" t="str">
            <v>CAP-Minority</v>
          </cell>
          <cell r="Y151">
            <v>418</v>
          </cell>
          <cell r="Z151">
            <v>500</v>
          </cell>
          <cell r="AA151">
            <v>83.6</v>
          </cell>
          <cell r="AB151">
            <v>2015</v>
          </cell>
          <cell r="AC151" t="str">
            <v>MAHARASHTRA STATE BOARD OF SECONDARY AND HIGHER SECONDARY EDUCATION</v>
          </cell>
          <cell r="AD151"/>
          <cell r="AE151">
            <v>1706</v>
          </cell>
          <cell r="AF151">
            <v>1900</v>
          </cell>
          <cell r="AG151">
            <v>89.76</v>
          </cell>
          <cell r="AH151">
            <v>2020</v>
          </cell>
          <cell r="AI151" t="str">
            <v>Maharashtra State Board of Technical Education</v>
          </cell>
          <cell r="AJ151" t="str">
            <v>Thakur Polytechnic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238</v>
          </cell>
          <cell r="AW151">
            <v>25</v>
          </cell>
          <cell r="AX151">
            <v>9.52</v>
          </cell>
          <cell r="AY151">
            <v>95.85</v>
          </cell>
          <cell r="AZ151">
            <v>273</v>
          </cell>
          <cell r="BA151">
            <v>29</v>
          </cell>
          <cell r="BB151">
            <v>9.4137931034482758</v>
          </cell>
          <cell r="BC151">
            <v>100</v>
          </cell>
          <cell r="BD151">
            <v>511</v>
          </cell>
          <cell r="BE151">
            <v>54</v>
          </cell>
          <cell r="BF151">
            <v>9.4629629629629637</v>
          </cell>
          <cell r="BG151">
            <v>231</v>
          </cell>
          <cell r="BH151">
            <v>24</v>
          </cell>
          <cell r="BI151">
            <v>9.625</v>
          </cell>
          <cell r="BJ151">
            <v>83</v>
          </cell>
          <cell r="BK151">
            <v>256</v>
          </cell>
          <cell r="BL151">
            <v>29</v>
          </cell>
          <cell r="BM151">
            <v>8.8275862068965516</v>
          </cell>
          <cell r="BN151">
            <v>93.283333333333346</v>
          </cell>
          <cell r="BO151">
            <v>487</v>
          </cell>
          <cell r="BP151">
            <v>53</v>
          </cell>
          <cell r="BQ151">
            <v>9.1886792452830193</v>
          </cell>
          <cell r="BR151">
            <v>228</v>
          </cell>
          <cell r="BS151">
            <v>24</v>
          </cell>
          <cell r="BT151">
            <v>9.5</v>
          </cell>
          <cell r="BU151">
            <v>93.033333333333346</v>
          </cell>
          <cell r="BV151">
            <v>228</v>
          </cell>
          <cell r="BW151">
            <v>24</v>
          </cell>
          <cell r="BX151">
            <v>9.5</v>
          </cell>
          <cell r="BY151">
            <v>260</v>
          </cell>
          <cell r="BZ151">
            <v>26</v>
          </cell>
          <cell r="CA151">
            <v>10</v>
          </cell>
          <cell r="CB151">
            <v>1486</v>
          </cell>
          <cell r="CC151">
            <v>157</v>
          </cell>
          <cell r="CD151">
            <v>9.4649681528662413</v>
          </cell>
          <cell r="CE151">
            <v>93</v>
          </cell>
          <cell r="CF151"/>
          <cell r="CG151"/>
          <cell r="CH151"/>
          <cell r="CI151"/>
          <cell r="CJ151"/>
          <cell r="CK151"/>
          <cell r="CL151"/>
          <cell r="CM151"/>
          <cell r="CN151"/>
          <cell r="CO151"/>
          <cell r="CP151"/>
          <cell r="CQ151"/>
          <cell r="CR151"/>
          <cell r="CS151"/>
          <cell r="CT151"/>
          <cell r="CU151"/>
          <cell r="CV151"/>
          <cell r="CW151"/>
          <cell r="CX151"/>
          <cell r="CY151"/>
          <cell r="CZ151"/>
          <cell r="DA151"/>
          <cell r="DB151"/>
          <cell r="DC151"/>
          <cell r="DD151"/>
          <cell r="DE151"/>
          <cell r="DF151"/>
          <cell r="DG151"/>
          <cell r="DH151"/>
          <cell r="DI151"/>
          <cell r="DJ151">
            <v>0</v>
          </cell>
          <cell r="DK151">
            <v>0</v>
          </cell>
          <cell r="DL151">
            <v>2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/>
          <cell r="DW151"/>
          <cell r="DX151"/>
          <cell r="DY151"/>
          <cell r="DZ151"/>
          <cell r="EA151" t="str">
            <v>Higher Studies</v>
          </cell>
          <cell r="EB151" t="str">
            <v>Higher Studies</v>
          </cell>
          <cell r="EC151"/>
          <cell r="ED151" t="str">
            <v>CAT-3</v>
          </cell>
          <cell r="EE151"/>
          <cell r="EF151"/>
          <cell r="EG151"/>
          <cell r="EH151"/>
          <cell r="EI151"/>
          <cell r="EJ151"/>
          <cell r="EK151"/>
          <cell r="EL151"/>
          <cell r="EM151"/>
          <cell r="EN151">
            <v>5</v>
          </cell>
          <cell r="EO151">
            <v>0</v>
          </cell>
          <cell r="EP151">
            <v>5</v>
          </cell>
          <cell r="EQ151">
            <v>10</v>
          </cell>
          <cell r="ER151">
            <v>66.666666666666657</v>
          </cell>
          <cell r="ES151" t="str">
            <v>Yes</v>
          </cell>
          <cell r="ET151" t="str">
            <v>https://drive.google.com/open?id=1aqgLMIFV36epW3A606D_nznoRBslRjMy</v>
          </cell>
          <cell r="EU151" t="str">
            <v>NA</v>
          </cell>
          <cell r="EV151" t="str">
            <v>No</v>
          </cell>
          <cell r="EW151"/>
          <cell r="EX151"/>
          <cell r="EY151" t="str">
            <v>Present</v>
          </cell>
          <cell r="EZ151"/>
          <cell r="FA151" t="str">
            <v>20-CIVILB69-23</v>
          </cell>
          <cell r="FB151" t="str">
            <v>CIVIL-B</v>
          </cell>
          <cell r="FC151">
            <v>69</v>
          </cell>
        </row>
        <row r="152">
          <cell r="C152" t="str">
            <v>20-CIVILB70-23</v>
          </cell>
          <cell r="D152">
            <v>70</v>
          </cell>
          <cell r="E152" t="str">
            <v>PRAJAPATI ALOK SHIVPRASAD ANITADEVI</v>
          </cell>
          <cell r="F152" t="str">
            <v>20-CIVILB70-23</v>
          </cell>
          <cell r="G152" t="str">
            <v>Male</v>
          </cell>
          <cell r="H152">
            <v>37268</v>
          </cell>
          <cell r="I152">
            <v>9987051746</v>
          </cell>
          <cell r="J152"/>
          <cell r="K152" t="str">
            <v>prajapatialok1201@gmail.com</v>
          </cell>
          <cell r="L152" t="str">
            <v>1032200935@tcetmumbai.in</v>
          </cell>
          <cell r="M152" t="str">
            <v>5,lokhnath yadav chawl, durganagar, jvlr, jogeshwari east, mumbai 400060.</v>
          </cell>
          <cell r="N152" t="str">
            <v>Service</v>
          </cell>
          <cell r="O152" t="str">
            <v>Below  5 Lacs</v>
          </cell>
          <cell r="P152" t="str">
            <v>Normal</v>
          </cell>
          <cell r="Q152" t="str">
            <v>Open</v>
          </cell>
          <cell r="R152">
            <v>2019</v>
          </cell>
          <cell r="S152" t="str">
            <v>DSE</v>
          </cell>
          <cell r="T152" t="str">
            <v>NA</v>
          </cell>
          <cell r="U152" t="str">
            <v>DSE</v>
          </cell>
          <cell r="V152" t="str">
            <v>NA</v>
          </cell>
          <cell r="W152" t="str">
            <v>NA</v>
          </cell>
          <cell r="X152" t="str">
            <v>CAP-Minority</v>
          </cell>
          <cell r="Y152">
            <v>421</v>
          </cell>
          <cell r="Z152">
            <v>500</v>
          </cell>
          <cell r="AA152">
            <v>84.2</v>
          </cell>
          <cell r="AB152">
            <v>2017</v>
          </cell>
          <cell r="AC152" t="str">
            <v>MAHARASHTRA STATE BOARD OF SECONDARY AND HIGHER SECONDARY EDUCATION</v>
          </cell>
          <cell r="AD152" t="str">
            <v>Vasudev Vidyalaya</v>
          </cell>
          <cell r="AE152">
            <v>1138</v>
          </cell>
          <cell r="AF152">
            <v>1450</v>
          </cell>
          <cell r="AG152">
            <v>78.48</v>
          </cell>
          <cell r="AH152">
            <v>2020</v>
          </cell>
          <cell r="AI152" t="str">
            <v>Autonomous</v>
          </cell>
          <cell r="AJ152" t="str">
            <v>Government polytechnic, Mumbai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213</v>
          </cell>
          <cell r="AW152">
            <v>25</v>
          </cell>
          <cell r="AX152">
            <v>8.52</v>
          </cell>
          <cell r="AY152">
            <v>96.74</v>
          </cell>
          <cell r="AZ152">
            <v>266</v>
          </cell>
          <cell r="BA152">
            <v>29</v>
          </cell>
          <cell r="BB152">
            <v>9.1724137931034484</v>
          </cell>
          <cell r="BC152">
            <v>100</v>
          </cell>
          <cell r="BD152">
            <v>479</v>
          </cell>
          <cell r="BE152">
            <v>54</v>
          </cell>
          <cell r="BF152">
            <v>8.8703703703703702</v>
          </cell>
          <cell r="BG152">
            <v>221</v>
          </cell>
          <cell r="BH152">
            <v>24</v>
          </cell>
          <cell r="BI152">
            <v>9.2083333333333339</v>
          </cell>
          <cell r="BJ152">
            <v>93.94</v>
          </cell>
          <cell r="BK152">
            <v>264</v>
          </cell>
          <cell r="BL152">
            <v>29</v>
          </cell>
          <cell r="BM152">
            <v>9.1034482758620694</v>
          </cell>
          <cell r="BN152">
            <v>96.893333333333331</v>
          </cell>
          <cell r="BO152">
            <v>485</v>
          </cell>
          <cell r="BP152">
            <v>53</v>
          </cell>
          <cell r="BQ152">
            <v>9.1509433962264151</v>
          </cell>
          <cell r="BR152">
            <v>226</v>
          </cell>
          <cell r="BS152">
            <v>24</v>
          </cell>
          <cell r="BT152">
            <v>9.4166666666666661</v>
          </cell>
          <cell r="BU152">
            <v>80</v>
          </cell>
          <cell r="BV152">
            <v>226</v>
          </cell>
          <cell r="BW152">
            <v>24</v>
          </cell>
          <cell r="BX152">
            <v>9.4166666666666661</v>
          </cell>
          <cell r="BY152">
            <v>251</v>
          </cell>
          <cell r="BZ152">
            <v>26</v>
          </cell>
          <cell r="CA152">
            <v>9.6538461538461533</v>
          </cell>
          <cell r="CB152">
            <v>1441</v>
          </cell>
          <cell r="CC152">
            <v>157</v>
          </cell>
          <cell r="CD152">
            <v>9.1783439490445868</v>
          </cell>
          <cell r="CE152">
            <v>97</v>
          </cell>
          <cell r="CF152"/>
          <cell r="CG152"/>
          <cell r="CH152"/>
          <cell r="CI152"/>
          <cell r="CJ152"/>
          <cell r="CK152"/>
          <cell r="CL152"/>
          <cell r="CM152"/>
          <cell r="CN152">
            <v>17</v>
          </cell>
          <cell r="CO152">
            <v>60</v>
          </cell>
          <cell r="CP152">
            <v>18</v>
          </cell>
          <cell r="CQ152">
            <v>50</v>
          </cell>
          <cell r="CR152">
            <v>24</v>
          </cell>
          <cell r="CS152">
            <v>0</v>
          </cell>
          <cell r="CT152">
            <v>100</v>
          </cell>
          <cell r="CU152">
            <v>12</v>
          </cell>
          <cell r="CV152">
            <v>4</v>
          </cell>
          <cell r="CW152">
            <v>75</v>
          </cell>
          <cell r="CX152">
            <v>440</v>
          </cell>
          <cell r="CY152">
            <v>48.888888888888886</v>
          </cell>
          <cell r="CZ152">
            <v>65.378900445765225</v>
          </cell>
          <cell r="DA152">
            <v>9</v>
          </cell>
          <cell r="DB152">
            <v>1</v>
          </cell>
          <cell r="DC152">
            <v>90</v>
          </cell>
          <cell r="DD152">
            <v>6</v>
          </cell>
          <cell r="DE152">
            <v>16</v>
          </cell>
          <cell r="DF152">
            <v>28</v>
          </cell>
          <cell r="DG152">
            <v>0</v>
          </cell>
          <cell r="DH152">
            <v>0</v>
          </cell>
          <cell r="DI152">
            <v>0</v>
          </cell>
          <cell r="DJ152">
            <v>0</v>
          </cell>
          <cell r="DK152">
            <v>2</v>
          </cell>
          <cell r="DL152">
            <v>0</v>
          </cell>
          <cell r="DM152">
            <v>100</v>
          </cell>
          <cell r="DN152">
            <v>70</v>
          </cell>
          <cell r="DO152" t="str">
            <v>100</v>
          </cell>
          <cell r="DP152">
            <v>60</v>
          </cell>
          <cell r="DQ152" t="str">
            <v>100</v>
          </cell>
          <cell r="DR152">
            <v>65</v>
          </cell>
          <cell r="DS152">
            <v>100</v>
          </cell>
          <cell r="DT152">
            <v>46</v>
          </cell>
          <cell r="DU152">
            <v>71</v>
          </cell>
          <cell r="DV152" t="str">
            <v>CCI Project</v>
          </cell>
          <cell r="DW152"/>
          <cell r="DX152"/>
          <cell r="DY152" t="str">
            <v>Placed</v>
          </cell>
          <cell r="DZ152">
            <v>3</v>
          </cell>
          <cell r="EA152" t="str">
            <v>Placement</v>
          </cell>
          <cell r="EB152" t="str">
            <v>Placement</v>
          </cell>
          <cell r="EC152"/>
          <cell r="ED152" t="str">
            <v>CAT-2</v>
          </cell>
          <cell r="EE152"/>
          <cell r="EF152"/>
          <cell r="EG152"/>
          <cell r="EH152"/>
          <cell r="EI152"/>
          <cell r="EJ152"/>
          <cell r="EK152"/>
          <cell r="EL152"/>
          <cell r="EM152"/>
          <cell r="EN152">
            <v>5</v>
          </cell>
          <cell r="EO152">
            <v>4</v>
          </cell>
          <cell r="EP152">
            <v>5</v>
          </cell>
          <cell r="EQ152">
            <v>14</v>
          </cell>
          <cell r="ER152">
            <v>93.333333333333329</v>
          </cell>
          <cell r="ES152" t="str">
            <v>Yes</v>
          </cell>
          <cell r="ET152" t="str">
            <v>https://drive.google.com/open?id=1mQnJ0fPofgysz7rdwvK6H4H57NcjMQDG</v>
          </cell>
          <cell r="EU152" t="str">
            <v>Core Companies</v>
          </cell>
          <cell r="EV152" t="str">
            <v>Yes</v>
          </cell>
          <cell r="EW152" t="str">
            <v>pay_HyX8RUpFYwtxgi</v>
          </cell>
          <cell r="EX152"/>
          <cell r="EY152" t="str">
            <v>Present</v>
          </cell>
          <cell r="EZ152" t="str">
            <v>Batch 4</v>
          </cell>
          <cell r="FA152" t="str">
            <v>20-CIVILB70-23</v>
          </cell>
          <cell r="FB152" t="str">
            <v>CIVIL-B</v>
          </cell>
          <cell r="FC152">
            <v>70</v>
          </cell>
        </row>
        <row r="153">
          <cell r="C153" t="str">
            <v>20-CIVILB71-23</v>
          </cell>
          <cell r="D153">
            <v>71</v>
          </cell>
          <cell r="E153" t="str">
            <v>RANAVARE MOKSHI HEMANT SANGEETA</v>
          </cell>
          <cell r="F153" t="str">
            <v>20-CIVILB71-23</v>
          </cell>
          <cell r="G153" t="str">
            <v>Female</v>
          </cell>
          <cell r="H153">
            <v>37150</v>
          </cell>
          <cell r="I153">
            <v>9004103021</v>
          </cell>
          <cell r="J153"/>
          <cell r="K153" t="str">
            <v xml:space="preserve">Mokshiranavare2001@gmail.com </v>
          </cell>
          <cell r="L153" t="str">
            <v>1032200962@tcetmumbai.in</v>
          </cell>
          <cell r="M153" t="str">
            <v>302, Bharat Bhoir park, Gajanan HS PT, Rambaug Gali No-4, Kalyan West Pin-421301</v>
          </cell>
          <cell r="N153" t="str">
            <v>Service</v>
          </cell>
          <cell r="O153" t="str">
            <v>Below  5 Lacs</v>
          </cell>
          <cell r="P153" t="str">
            <v>Normal</v>
          </cell>
          <cell r="Q153" t="str">
            <v>Open</v>
          </cell>
          <cell r="R153">
            <v>2019</v>
          </cell>
          <cell r="S153" t="str">
            <v>DSE</v>
          </cell>
          <cell r="T153" t="str">
            <v>NA</v>
          </cell>
          <cell r="U153" t="str">
            <v>DSE</v>
          </cell>
          <cell r="V153" t="str">
            <v>NA</v>
          </cell>
          <cell r="W153" t="str">
            <v>NA</v>
          </cell>
          <cell r="X153" t="str">
            <v>CAP-Minority</v>
          </cell>
          <cell r="Y153">
            <v>366</v>
          </cell>
          <cell r="Z153">
            <v>500</v>
          </cell>
          <cell r="AA153">
            <v>73.2</v>
          </cell>
          <cell r="AB153">
            <v>2017</v>
          </cell>
          <cell r="AC153" t="str">
            <v>MAHARASHTRA STATE BOARD OF SECONDARY AND HIGHER SECONDARY EDUCATION</v>
          </cell>
          <cell r="AD153"/>
          <cell r="AE153">
            <v>1721</v>
          </cell>
          <cell r="AF153">
            <v>1900</v>
          </cell>
          <cell r="AG153">
            <v>90.58</v>
          </cell>
          <cell r="AH153">
            <v>2020</v>
          </cell>
          <cell r="AI153" t="str">
            <v>Maharashtra State Board of Technical Education</v>
          </cell>
          <cell r="AJ153" t="str">
            <v>Agnel Polytechnic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238</v>
          </cell>
          <cell r="AW153">
            <v>25</v>
          </cell>
          <cell r="AX153">
            <v>9.52</v>
          </cell>
          <cell r="AY153">
            <v>75</v>
          </cell>
          <cell r="AZ153">
            <v>275</v>
          </cell>
          <cell r="BA153">
            <v>29</v>
          </cell>
          <cell r="BB153">
            <v>9.4827586206896548</v>
          </cell>
          <cell r="BC153">
            <v>87</v>
          </cell>
          <cell r="BD153">
            <v>513</v>
          </cell>
          <cell r="BE153">
            <v>54</v>
          </cell>
          <cell r="BF153">
            <v>9.5</v>
          </cell>
          <cell r="BG153">
            <v>228</v>
          </cell>
          <cell r="BH153">
            <v>24</v>
          </cell>
          <cell r="BI153">
            <v>9.5</v>
          </cell>
          <cell r="BJ153">
            <v>88.825000000000003</v>
          </cell>
          <cell r="BK153">
            <v>249</v>
          </cell>
          <cell r="BL153">
            <v>29</v>
          </cell>
          <cell r="BM153">
            <v>8.5862068965517242</v>
          </cell>
          <cell r="BN153">
            <v>85.608333333333334</v>
          </cell>
          <cell r="BO153">
            <v>477</v>
          </cell>
          <cell r="BP153">
            <v>53</v>
          </cell>
          <cell r="BQ153">
            <v>9</v>
          </cell>
          <cell r="BR153">
            <v>234</v>
          </cell>
          <cell r="BS153">
            <v>24</v>
          </cell>
          <cell r="BT153">
            <v>9.75</v>
          </cell>
          <cell r="BU153">
            <v>84.108333333333334</v>
          </cell>
          <cell r="BV153">
            <v>234</v>
          </cell>
          <cell r="BW153">
            <v>24</v>
          </cell>
          <cell r="BX153">
            <v>9.75</v>
          </cell>
          <cell r="BY153">
            <v>254</v>
          </cell>
          <cell r="BZ153">
            <v>26</v>
          </cell>
          <cell r="CA153">
            <v>9.7692307692307701</v>
          </cell>
          <cell r="CB153">
            <v>1478</v>
          </cell>
          <cell r="CC153">
            <v>157</v>
          </cell>
          <cell r="CD153">
            <v>9.4140127388535024</v>
          </cell>
          <cell r="CE153">
            <v>84</v>
          </cell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>
            <v>0</v>
          </cell>
          <cell r="DK153">
            <v>0</v>
          </cell>
          <cell r="DL153">
            <v>2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/>
          <cell r="DW153"/>
          <cell r="DX153"/>
          <cell r="DY153"/>
          <cell r="DZ153"/>
          <cell r="EA153" t="str">
            <v>Higher Studies</v>
          </cell>
          <cell r="EB153" t="str">
            <v>Higher Studies</v>
          </cell>
          <cell r="EC153"/>
          <cell r="ED153" t="str">
            <v>CAT-3</v>
          </cell>
          <cell r="EE153"/>
          <cell r="EF153"/>
          <cell r="EG153"/>
          <cell r="EH153"/>
          <cell r="EI153"/>
          <cell r="EJ153"/>
          <cell r="EK153"/>
          <cell r="EL153"/>
          <cell r="EM153"/>
          <cell r="EN153">
            <v>5</v>
          </cell>
          <cell r="EO153">
            <v>0</v>
          </cell>
          <cell r="EP153">
            <v>5</v>
          </cell>
          <cell r="EQ153">
            <v>10</v>
          </cell>
          <cell r="ER153">
            <v>66.666666666666657</v>
          </cell>
          <cell r="ES153" t="str">
            <v>Yes</v>
          </cell>
          <cell r="ET153" t="str">
            <v>https://drive.google.com/open?id=11eWQRSewbxf4HFcHILvYJgS2CD_IdlOY</v>
          </cell>
          <cell r="EU153" t="str">
            <v>NA</v>
          </cell>
          <cell r="EV153" t="str">
            <v>No</v>
          </cell>
          <cell r="EW153"/>
          <cell r="EX153"/>
          <cell r="EY153" t="str">
            <v>AB</v>
          </cell>
          <cell r="EZ153"/>
          <cell r="FA153" t="str">
            <v>20-CIVILB71-23</v>
          </cell>
          <cell r="FB153" t="str">
            <v>CIVIL-B</v>
          </cell>
          <cell r="FC153">
            <v>71</v>
          </cell>
        </row>
        <row r="154">
          <cell r="C154" t="str">
            <v>20-CIVILB72-23</v>
          </cell>
          <cell r="D154">
            <v>72</v>
          </cell>
          <cell r="E154" t="str">
            <v>RAYKAR VAISHNAVI BALASAHEB SAVITA</v>
          </cell>
          <cell r="F154" t="str">
            <v>20-CIVILB72-23</v>
          </cell>
          <cell r="G154" t="str">
            <v>Female</v>
          </cell>
          <cell r="H154">
            <v>37103</v>
          </cell>
          <cell r="I154">
            <v>9834974257</v>
          </cell>
          <cell r="J154"/>
          <cell r="K154" t="str">
            <v xml:space="preserve">vaishnaviraykar82292@gmail.com </v>
          </cell>
          <cell r="L154" t="str">
            <v>1032200953@tcetmumbai.in</v>
          </cell>
          <cell r="M154" t="str">
            <v>D-502, Marvel Ceriase Society, Kharadi Pune-411014</v>
          </cell>
          <cell r="N154" t="str">
            <v>Self-employed</v>
          </cell>
          <cell r="O154" t="str">
            <v>Below  5 Lacs</v>
          </cell>
          <cell r="P154" t="str">
            <v>Normal</v>
          </cell>
          <cell r="Q154" t="str">
            <v>Open</v>
          </cell>
          <cell r="R154">
            <v>2019</v>
          </cell>
          <cell r="S154" t="str">
            <v>DSE</v>
          </cell>
          <cell r="T154" t="str">
            <v>NA</v>
          </cell>
          <cell r="U154" t="str">
            <v>DSE</v>
          </cell>
          <cell r="V154" t="str">
            <v>NA</v>
          </cell>
          <cell r="W154" t="str">
            <v>NA</v>
          </cell>
          <cell r="X154" t="str">
            <v>CAP-Minority</v>
          </cell>
          <cell r="Y154">
            <v>417</v>
          </cell>
          <cell r="Z154">
            <v>500</v>
          </cell>
          <cell r="AA154">
            <v>83.4</v>
          </cell>
          <cell r="AB154">
            <v>2017</v>
          </cell>
          <cell r="AC154" t="str">
            <v>MAHARASHTRA STATE BOARD OF SECONDARY AND HIGHER SECONDARY EDUCATION</v>
          </cell>
          <cell r="AD154"/>
          <cell r="AE154">
            <v>1329</v>
          </cell>
          <cell r="AF154">
            <v>1500</v>
          </cell>
          <cell r="AG154">
            <v>88.6</v>
          </cell>
          <cell r="AH154">
            <v>2019</v>
          </cell>
          <cell r="AI154" t="str">
            <v>Autonomous</v>
          </cell>
          <cell r="AJ154" t="str">
            <v>Government Polytechnic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240</v>
          </cell>
          <cell r="AW154">
            <v>25</v>
          </cell>
          <cell r="AX154">
            <v>9.6</v>
          </cell>
          <cell r="AY154">
            <v>75</v>
          </cell>
          <cell r="AZ154">
            <v>279</v>
          </cell>
          <cell r="BA154">
            <v>29</v>
          </cell>
          <cell r="BB154">
            <v>9.6206896551724146</v>
          </cell>
          <cell r="BC154">
            <v>84</v>
          </cell>
          <cell r="BD154">
            <v>519</v>
          </cell>
          <cell r="BE154">
            <v>54</v>
          </cell>
          <cell r="BF154">
            <v>9.6111111111111107</v>
          </cell>
          <cell r="BG154">
            <v>217</v>
          </cell>
          <cell r="BH154">
            <v>24</v>
          </cell>
          <cell r="BI154">
            <v>9.0416666666666661</v>
          </cell>
          <cell r="BJ154">
            <v>95.35</v>
          </cell>
          <cell r="BK154">
            <v>256</v>
          </cell>
          <cell r="BL154">
            <v>29</v>
          </cell>
          <cell r="BM154">
            <v>8.8275862068965516</v>
          </cell>
          <cell r="BN154">
            <v>87.783333333333346</v>
          </cell>
          <cell r="BO154">
            <v>473</v>
          </cell>
          <cell r="BP154">
            <v>53</v>
          </cell>
          <cell r="BQ154">
            <v>8.9245283018867916</v>
          </cell>
          <cell r="BR154">
            <v>226</v>
          </cell>
          <cell r="BS154">
            <v>24</v>
          </cell>
          <cell r="BT154">
            <v>9.4166666666666661</v>
          </cell>
          <cell r="BU154">
            <v>85.533333333333331</v>
          </cell>
          <cell r="BV154">
            <v>226</v>
          </cell>
          <cell r="BW154">
            <v>24</v>
          </cell>
          <cell r="BX154">
            <v>9.4166666666666661</v>
          </cell>
          <cell r="BY154">
            <v>259</v>
          </cell>
          <cell r="BZ154">
            <v>26</v>
          </cell>
          <cell r="CA154">
            <v>9.9615384615384617</v>
          </cell>
          <cell r="CB154">
            <v>1477</v>
          </cell>
          <cell r="CC154">
            <v>157</v>
          </cell>
          <cell r="CD154">
            <v>9.4076433121019107</v>
          </cell>
          <cell r="CE154">
            <v>85</v>
          </cell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>
            <v>0</v>
          </cell>
          <cell r="DK154">
            <v>0</v>
          </cell>
          <cell r="DL154">
            <v>2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/>
          <cell r="DW154"/>
          <cell r="DX154" t="str">
            <v>Absent for Unplaced Meeting</v>
          </cell>
          <cell r="DY154"/>
          <cell r="DZ154"/>
          <cell r="EA154" t="str">
            <v>Placement</v>
          </cell>
          <cell r="EB154" t="str">
            <v>Higher Studies</v>
          </cell>
          <cell r="EC154">
            <v>44903</v>
          </cell>
          <cell r="ED154" t="str">
            <v>CAT-3</v>
          </cell>
          <cell r="EE154"/>
          <cell r="EF154"/>
          <cell r="EG154"/>
          <cell r="EH154"/>
          <cell r="EI154"/>
          <cell r="EJ154"/>
          <cell r="EK154"/>
          <cell r="EL154"/>
          <cell r="EM154"/>
          <cell r="EN154">
            <v>5</v>
          </cell>
          <cell r="EO154">
            <v>0</v>
          </cell>
          <cell r="EP154">
            <v>5</v>
          </cell>
          <cell r="EQ154">
            <v>10</v>
          </cell>
          <cell r="ER154">
            <v>66.666666666666657</v>
          </cell>
          <cell r="ES154" t="str">
            <v>Yes</v>
          </cell>
          <cell r="ET154" t="str">
            <v>https://drive.google.com/open?id=1-dLoq7zKSpjBWRR0kN0CEfdq-yA0A0Sq</v>
          </cell>
          <cell r="EU154" t="str">
            <v>Core Companies</v>
          </cell>
          <cell r="EV154" t="str">
            <v>No</v>
          </cell>
          <cell r="EW154"/>
          <cell r="EX154"/>
          <cell r="EY154" t="str">
            <v>Present</v>
          </cell>
          <cell r="EZ154"/>
          <cell r="FA154" t="str">
            <v>20-CIVILB72-23</v>
          </cell>
          <cell r="FB154" t="str">
            <v>CIVIL-B</v>
          </cell>
          <cell r="FC154">
            <v>72</v>
          </cell>
        </row>
        <row r="155">
          <cell r="C155" t="str">
            <v>20-CIVILB73-23</v>
          </cell>
          <cell r="D155">
            <v>73</v>
          </cell>
          <cell r="E155" t="str">
            <v>SACHAPARA JAY SURESH SONAL</v>
          </cell>
          <cell r="F155" t="str">
            <v>20-CIVILB73-23</v>
          </cell>
          <cell r="G155" t="str">
            <v>Male</v>
          </cell>
          <cell r="H155">
            <v>37135</v>
          </cell>
          <cell r="I155">
            <v>9137442103</v>
          </cell>
          <cell r="J155"/>
          <cell r="K155" t="str">
            <v>jaysachapara191@gmail.com</v>
          </cell>
          <cell r="L155" t="str">
            <v>1032200911@tcetmumbai.in</v>
          </cell>
          <cell r="M155" t="str">
            <v>A-501, Pluto Apt, SVP Road, Ram Mandir, Borivsali West, Mumbai 400103</v>
          </cell>
          <cell r="N155" t="str">
            <v>Family Business</v>
          </cell>
          <cell r="O155" t="str">
            <v>10 Lacs to 20Lacs</v>
          </cell>
          <cell r="P155" t="str">
            <v>Normal</v>
          </cell>
          <cell r="Q155" t="str">
            <v>Open</v>
          </cell>
          <cell r="R155">
            <v>2019</v>
          </cell>
          <cell r="S155" t="str">
            <v>DSE</v>
          </cell>
          <cell r="T155" t="str">
            <v>NA</v>
          </cell>
          <cell r="U155" t="str">
            <v>DSE</v>
          </cell>
          <cell r="V155" t="str">
            <v>NA</v>
          </cell>
          <cell r="W155" t="str">
            <v>NA</v>
          </cell>
          <cell r="X155" t="str">
            <v>CAP-Minority</v>
          </cell>
          <cell r="Y155">
            <v>371</v>
          </cell>
          <cell r="Z155">
            <v>500</v>
          </cell>
          <cell r="AA155">
            <v>74.2</v>
          </cell>
          <cell r="AB155">
            <v>2017</v>
          </cell>
          <cell r="AC155" t="str">
            <v>MAHARASHTRA STATE BOARD OF SECONDARY AND HIGHER SECONDARY EDUCATION</v>
          </cell>
          <cell r="AD155"/>
          <cell r="AE155">
            <v>1827</v>
          </cell>
          <cell r="AF155">
            <v>1900</v>
          </cell>
          <cell r="AG155">
            <v>96.16</v>
          </cell>
          <cell r="AH155">
            <v>2020</v>
          </cell>
          <cell r="AI155" t="str">
            <v>Maharashtra State Board of Technical Education</v>
          </cell>
          <cell r="AJ155" t="str">
            <v>Thakur Polytechnic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247</v>
          </cell>
          <cell r="AW155">
            <v>25</v>
          </cell>
          <cell r="AX155">
            <v>9.8800000000000008</v>
          </cell>
          <cell r="AY155">
            <v>94.88</v>
          </cell>
          <cell r="AZ155">
            <v>271</v>
          </cell>
          <cell r="BA155">
            <v>29</v>
          </cell>
          <cell r="BB155">
            <v>9.3448275862068968</v>
          </cell>
          <cell r="BC155">
            <v>85</v>
          </cell>
          <cell r="BD155">
            <v>518</v>
          </cell>
          <cell r="BE155">
            <v>54</v>
          </cell>
          <cell r="BF155">
            <v>9.5925925925925934</v>
          </cell>
          <cell r="BG155">
            <v>221</v>
          </cell>
          <cell r="BH155">
            <v>24</v>
          </cell>
          <cell r="BI155">
            <v>9.2083333333333339</v>
          </cell>
          <cell r="BJ155">
            <v>89.525000000000006</v>
          </cell>
          <cell r="BK155">
            <v>261</v>
          </cell>
          <cell r="BL155">
            <v>29</v>
          </cell>
          <cell r="BM155">
            <v>9</v>
          </cell>
          <cell r="BN155">
            <v>92.46833333333332</v>
          </cell>
          <cell r="BO155">
            <v>482</v>
          </cell>
          <cell r="BP155">
            <v>53</v>
          </cell>
          <cell r="BQ155">
            <v>9.0943396226415096</v>
          </cell>
          <cell r="BR155">
            <v>240</v>
          </cell>
          <cell r="BS155">
            <v>24</v>
          </cell>
          <cell r="BT155">
            <v>10</v>
          </cell>
          <cell r="BU155">
            <v>90.46833333333332</v>
          </cell>
          <cell r="BV155">
            <v>240</v>
          </cell>
          <cell r="BW155">
            <v>24</v>
          </cell>
          <cell r="BX155">
            <v>10</v>
          </cell>
          <cell r="BY155">
            <v>260</v>
          </cell>
          <cell r="BZ155">
            <v>26</v>
          </cell>
          <cell r="CA155">
            <v>10</v>
          </cell>
          <cell r="CB155">
            <v>1500</v>
          </cell>
          <cell r="CC155">
            <v>157</v>
          </cell>
          <cell r="CD155">
            <v>9.5541401273885356</v>
          </cell>
          <cell r="CE155">
            <v>90</v>
          </cell>
          <cell r="CF155"/>
          <cell r="CG155"/>
          <cell r="CH155"/>
          <cell r="CI155"/>
          <cell r="CJ155"/>
          <cell r="CK155"/>
          <cell r="CL155"/>
          <cell r="CM155"/>
          <cell r="CN155">
            <v>19</v>
          </cell>
          <cell r="CO155">
            <v>60</v>
          </cell>
          <cell r="CP155">
            <v>44</v>
          </cell>
          <cell r="CQ155">
            <v>50</v>
          </cell>
          <cell r="CR155">
            <v>11</v>
          </cell>
          <cell r="CS155">
            <v>13</v>
          </cell>
          <cell r="CT155">
            <v>46</v>
          </cell>
          <cell r="CU155">
            <v>0</v>
          </cell>
          <cell r="CV155">
            <v>16</v>
          </cell>
          <cell r="CW155">
            <v>0</v>
          </cell>
          <cell r="CX155"/>
          <cell r="CY155"/>
          <cell r="CZ155"/>
          <cell r="DA155">
            <v>0</v>
          </cell>
          <cell r="DB155">
            <v>10</v>
          </cell>
          <cell r="DC155">
            <v>0</v>
          </cell>
          <cell r="DD155">
            <v>0</v>
          </cell>
          <cell r="DE155">
            <v>22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2</v>
          </cell>
          <cell r="DM155">
            <v>0</v>
          </cell>
          <cell r="DN155">
            <v>0</v>
          </cell>
          <cell r="DO155" t="str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7</v>
          </cell>
          <cell r="DV155"/>
          <cell r="DW155"/>
          <cell r="DX155"/>
          <cell r="DY155"/>
          <cell r="DZ155"/>
          <cell r="EA155" t="str">
            <v>Higher Studies</v>
          </cell>
          <cell r="EB155" t="str">
            <v>Higher Studies</v>
          </cell>
          <cell r="EC155"/>
          <cell r="ED155" t="str">
            <v>CAT-3</v>
          </cell>
          <cell r="EE155"/>
          <cell r="EF155"/>
          <cell r="EG155"/>
          <cell r="EH155"/>
          <cell r="EI155"/>
          <cell r="EJ155"/>
          <cell r="EK155"/>
          <cell r="EL155"/>
          <cell r="EM155"/>
          <cell r="EN155">
            <v>5</v>
          </cell>
          <cell r="EO155">
            <v>1</v>
          </cell>
          <cell r="EP155">
            <v>5</v>
          </cell>
          <cell r="EQ155">
            <v>11</v>
          </cell>
          <cell r="ER155">
            <v>73.333333333333329</v>
          </cell>
          <cell r="ES155" t="str">
            <v>Yes</v>
          </cell>
          <cell r="ET155" t="str">
            <v>https://drive.google.com/open?id=1QXaKL-2DYU4YMnXpUIi-ATI7r2n3RQjk</v>
          </cell>
          <cell r="EU155" t="str">
            <v>NA</v>
          </cell>
          <cell r="EV155" t="str">
            <v>Yes</v>
          </cell>
          <cell r="EW155" t="str">
            <v>pay_HyVpeBXoUxyi5m</v>
          </cell>
          <cell r="EX155"/>
          <cell r="EY155" t="str">
            <v>AB</v>
          </cell>
          <cell r="EZ155" t="str">
            <v>Batch 3</v>
          </cell>
          <cell r="FA155" t="str">
            <v>20-CIVILB73-23</v>
          </cell>
          <cell r="FB155" t="str">
            <v>CIVIL-B</v>
          </cell>
          <cell r="FC155">
            <v>73</v>
          </cell>
        </row>
        <row r="156">
          <cell r="C156" t="str">
            <v>20-CIVILB74-23</v>
          </cell>
          <cell r="D156">
            <v>74</v>
          </cell>
          <cell r="E156" t="str">
            <v>Tiwari Adityanarayan Arunkumar</v>
          </cell>
          <cell r="F156" t="str">
            <v>20-CIVILB74-23</v>
          </cell>
          <cell r="G156" t="str">
            <v>Male</v>
          </cell>
          <cell r="H156">
            <v>36990</v>
          </cell>
          <cell r="I156">
            <v>9022998993</v>
          </cell>
          <cell r="J156"/>
          <cell r="K156" t="str">
            <v>tiwariaditya9699@gmail.com</v>
          </cell>
          <cell r="L156" t="str">
            <v>1032200974@tcetmumbai.in</v>
          </cell>
          <cell r="M156" t="str">
            <v>Shukla and singh chawl gaondevi road poisar Kandivali East Mumbai</v>
          </cell>
          <cell r="N156" t="str">
            <v>Balaji Telefilms</v>
          </cell>
          <cell r="O156" t="str">
            <v>Below  5 Lacs</v>
          </cell>
          <cell r="P156" t="str">
            <v>Normal</v>
          </cell>
          <cell r="Q156" t="str">
            <v>Open</v>
          </cell>
          <cell r="R156">
            <v>2019</v>
          </cell>
          <cell r="S156" t="str">
            <v>DSE</v>
          </cell>
          <cell r="T156" t="str">
            <v>NA</v>
          </cell>
          <cell r="U156" t="str">
            <v>DSE</v>
          </cell>
          <cell r="V156" t="str">
            <v>NA</v>
          </cell>
          <cell r="W156" t="str">
            <v>NA</v>
          </cell>
          <cell r="X156" t="str">
            <v>CAP-Minority</v>
          </cell>
          <cell r="Y156">
            <v>409</v>
          </cell>
          <cell r="Z156">
            <v>500</v>
          </cell>
          <cell r="AA156">
            <v>81.8</v>
          </cell>
          <cell r="AB156">
            <v>2017</v>
          </cell>
          <cell r="AC156" t="str">
            <v>MAHARASHTRA STATE BOARD OF SECONDARY AND HIGHER SECONDARY EDUCATION</v>
          </cell>
          <cell r="AD156" t="str">
            <v>J B khot high school</v>
          </cell>
          <cell r="AE156">
            <v>1767</v>
          </cell>
          <cell r="AF156">
            <v>1900</v>
          </cell>
          <cell r="AG156">
            <v>93</v>
          </cell>
          <cell r="AH156">
            <v>2020</v>
          </cell>
          <cell r="AI156" t="str">
            <v>Maharashtra State Board of Technical Education</v>
          </cell>
          <cell r="AJ156" t="str">
            <v>Thakur polytechnic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213</v>
          </cell>
          <cell r="AW156">
            <v>25</v>
          </cell>
          <cell r="AX156">
            <v>8.52</v>
          </cell>
          <cell r="AY156">
            <v>84.65</v>
          </cell>
          <cell r="AZ156">
            <v>256</v>
          </cell>
          <cell r="BA156">
            <v>29</v>
          </cell>
          <cell r="BB156">
            <v>8.8275862068965516</v>
          </cell>
          <cell r="BC156">
            <v>86</v>
          </cell>
          <cell r="BD156">
            <v>469</v>
          </cell>
          <cell r="BE156">
            <v>54</v>
          </cell>
          <cell r="BF156">
            <v>8.6851851851851851</v>
          </cell>
          <cell r="BG156">
            <v>202</v>
          </cell>
          <cell r="BH156">
            <v>24</v>
          </cell>
          <cell r="BI156">
            <v>8.4166666666666661</v>
          </cell>
          <cell r="BJ156">
            <v>77.314999999999998</v>
          </cell>
          <cell r="BK156">
            <v>254</v>
          </cell>
          <cell r="BL156">
            <v>29</v>
          </cell>
          <cell r="BM156">
            <v>8.7586206896551726</v>
          </cell>
          <cell r="BN156">
            <v>84.98833333333333</v>
          </cell>
          <cell r="BO156">
            <v>456</v>
          </cell>
          <cell r="BP156">
            <v>53</v>
          </cell>
          <cell r="BQ156">
            <v>8.6037735849056602</v>
          </cell>
          <cell r="BR156">
            <v>237</v>
          </cell>
          <cell r="BS156">
            <v>24</v>
          </cell>
          <cell r="BT156">
            <v>9.875</v>
          </cell>
          <cell r="BU156">
            <v>83.23833333333333</v>
          </cell>
          <cell r="BV156">
            <v>237</v>
          </cell>
          <cell r="BW156">
            <v>24</v>
          </cell>
          <cell r="BX156">
            <v>9.875</v>
          </cell>
          <cell r="BY156">
            <v>260</v>
          </cell>
          <cell r="BZ156">
            <v>26</v>
          </cell>
          <cell r="CA156">
            <v>10</v>
          </cell>
          <cell r="CB156">
            <v>1422</v>
          </cell>
          <cell r="CC156">
            <v>157</v>
          </cell>
          <cell r="CD156">
            <v>9.0573248407643305</v>
          </cell>
          <cell r="CE156">
            <v>83</v>
          </cell>
          <cell r="CF156"/>
          <cell r="CG156"/>
          <cell r="CH156"/>
          <cell r="CI156"/>
          <cell r="CJ156"/>
          <cell r="CK156"/>
          <cell r="CL156"/>
          <cell r="CM156"/>
          <cell r="CN156"/>
          <cell r="CO156"/>
          <cell r="CP156"/>
          <cell r="CQ156"/>
          <cell r="CR156"/>
          <cell r="CS156"/>
          <cell r="CT156"/>
          <cell r="CU156"/>
          <cell r="CV156"/>
          <cell r="CW156"/>
          <cell r="CX156"/>
          <cell r="CY156"/>
          <cell r="CZ156"/>
          <cell r="DA156"/>
          <cell r="DB156"/>
          <cell r="DC156"/>
          <cell r="DD156"/>
          <cell r="DE156"/>
          <cell r="DF156"/>
          <cell r="DG156"/>
          <cell r="DH156"/>
          <cell r="DI156"/>
          <cell r="DJ156">
            <v>0</v>
          </cell>
          <cell r="DK156">
            <v>0</v>
          </cell>
          <cell r="DL156">
            <v>2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/>
          <cell r="DW156"/>
          <cell r="DX156"/>
          <cell r="DY156"/>
          <cell r="DZ156"/>
          <cell r="EA156" t="str">
            <v>Placement</v>
          </cell>
          <cell r="EB156" t="str">
            <v>Placement</v>
          </cell>
          <cell r="EC156">
            <v>45085</v>
          </cell>
          <cell r="ED156" t="str">
            <v>CAT-3</v>
          </cell>
          <cell r="EE156"/>
          <cell r="EF156"/>
          <cell r="EG156"/>
          <cell r="EH156"/>
          <cell r="EI156"/>
          <cell r="EJ156"/>
          <cell r="EK156"/>
          <cell r="EL156"/>
          <cell r="EM156"/>
          <cell r="EN156">
            <v>5</v>
          </cell>
          <cell r="EO156">
            <v>0</v>
          </cell>
          <cell r="EP156">
            <v>5</v>
          </cell>
          <cell r="EQ156">
            <v>10</v>
          </cell>
          <cell r="ER156">
            <v>66.666666666666657</v>
          </cell>
          <cell r="ES156" t="str">
            <v>Yes</v>
          </cell>
          <cell r="ET156" t="str">
            <v>https://drive.google.com/open?id=1yvhReD3dIVmzlxbbe-sJggAo2AIGuXF8</v>
          </cell>
          <cell r="EU156" t="str">
            <v>NA</v>
          </cell>
          <cell r="EV156" t="str">
            <v>No</v>
          </cell>
          <cell r="EW156"/>
          <cell r="EX156"/>
          <cell r="EY156" t="str">
            <v>AB</v>
          </cell>
          <cell r="EZ156"/>
          <cell r="FA156" t="str">
            <v>20-CIVILB74-23</v>
          </cell>
          <cell r="FB156" t="str">
            <v>CIVIL-B</v>
          </cell>
          <cell r="FC156">
            <v>74</v>
          </cell>
        </row>
        <row r="157">
          <cell r="C157" t="str">
            <v>20-CIVILB75-23</v>
          </cell>
          <cell r="D157">
            <v>75</v>
          </cell>
          <cell r="E157" t="str">
            <v>Vanmali Omkar Vishal</v>
          </cell>
          <cell r="F157" t="str">
            <v>20-CIVILB75-23</v>
          </cell>
          <cell r="G157" t="str">
            <v>Male</v>
          </cell>
          <cell r="H157">
            <v>37359</v>
          </cell>
          <cell r="I157">
            <v>9730496607</v>
          </cell>
          <cell r="J157"/>
          <cell r="K157" t="str">
            <v>omkarvanmali@gmail.com</v>
          </cell>
          <cell r="L157"/>
          <cell r="M157" t="str">
            <v>Anandi Sadan bungalow, Opp Dhanraj Classic Bldg, Vasia West, Pin-401202</v>
          </cell>
          <cell r="N157" t="str">
            <v>Service</v>
          </cell>
          <cell r="O157" t="str">
            <v>Below  5 Lacs</v>
          </cell>
          <cell r="P157" t="str">
            <v>Normal</v>
          </cell>
          <cell r="Q157" t="str">
            <v>Open</v>
          </cell>
          <cell r="R157">
            <v>2019</v>
          </cell>
          <cell r="S157" t="str">
            <v>DSE</v>
          </cell>
          <cell r="T157" t="str">
            <v>NA</v>
          </cell>
          <cell r="U157" t="str">
            <v>DSE</v>
          </cell>
          <cell r="V157" t="str">
            <v>NA</v>
          </cell>
          <cell r="W157" t="str">
            <v>NA</v>
          </cell>
          <cell r="X157" t="str">
            <v>CAP-Minority</v>
          </cell>
          <cell r="Y157">
            <v>428</v>
          </cell>
          <cell r="Z157">
            <v>500</v>
          </cell>
          <cell r="AA157">
            <v>85.6</v>
          </cell>
          <cell r="AB157">
            <v>2017</v>
          </cell>
          <cell r="AC157" t="str">
            <v>MAHARASHTRA STATE BOARD OF SECONDARY AND HIGHER SECONDARY EDUCATION</v>
          </cell>
          <cell r="AD157"/>
          <cell r="AE157">
            <v>1778</v>
          </cell>
          <cell r="AF157">
            <v>1900</v>
          </cell>
          <cell r="AG157">
            <v>93.58</v>
          </cell>
          <cell r="AH157">
            <v>2020</v>
          </cell>
          <cell r="AI157" t="str">
            <v>Maharashtra State Board of Technical Education</v>
          </cell>
          <cell r="AJ157" t="str">
            <v>Bhausaheb Vartak Polytechnic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225</v>
          </cell>
          <cell r="AW157">
            <v>25</v>
          </cell>
          <cell r="AX157">
            <v>9</v>
          </cell>
          <cell r="AY157">
            <v>97.7</v>
          </cell>
          <cell r="AZ157">
            <v>263</v>
          </cell>
          <cell r="BA157">
            <v>29</v>
          </cell>
          <cell r="BB157">
            <v>9.068965517241379</v>
          </cell>
          <cell r="BC157">
            <v>93</v>
          </cell>
          <cell r="BD157">
            <v>488</v>
          </cell>
          <cell r="BE157">
            <v>54</v>
          </cell>
          <cell r="BF157">
            <v>9.0370370370370363</v>
          </cell>
          <cell r="BG157">
            <v>217</v>
          </cell>
          <cell r="BH157">
            <v>24</v>
          </cell>
          <cell r="BI157">
            <v>9.0416666666666661</v>
          </cell>
          <cell r="BJ157">
            <v>75</v>
          </cell>
          <cell r="BK157">
            <v>259</v>
          </cell>
          <cell r="BL157">
            <v>29</v>
          </cell>
          <cell r="BM157">
            <v>8.931034482758621</v>
          </cell>
          <cell r="BN157">
            <v>88.566666666666663</v>
          </cell>
          <cell r="BO157">
            <v>476</v>
          </cell>
          <cell r="BP157">
            <v>53</v>
          </cell>
          <cell r="BQ157">
            <v>8.9811320754716988</v>
          </cell>
          <cell r="BR157">
            <v>240</v>
          </cell>
          <cell r="BS157">
            <v>24</v>
          </cell>
          <cell r="BT157">
            <v>10</v>
          </cell>
          <cell r="BU157">
            <v>88.566666666666663</v>
          </cell>
          <cell r="BV157">
            <v>240</v>
          </cell>
          <cell r="BW157">
            <v>24</v>
          </cell>
          <cell r="BX157">
            <v>10</v>
          </cell>
          <cell r="BY157">
            <v>254</v>
          </cell>
          <cell r="BZ157">
            <v>26</v>
          </cell>
          <cell r="CA157">
            <v>9.7692307692307701</v>
          </cell>
          <cell r="CB157">
            <v>1458</v>
          </cell>
          <cell r="CC157">
            <v>157</v>
          </cell>
          <cell r="CD157">
            <v>9.2866242038216562</v>
          </cell>
          <cell r="CE157">
            <v>89</v>
          </cell>
          <cell r="CF157"/>
          <cell r="CG157"/>
          <cell r="CH157"/>
          <cell r="CI157"/>
          <cell r="CJ157"/>
          <cell r="CK157"/>
          <cell r="CL157"/>
          <cell r="CM157"/>
          <cell r="CN157"/>
          <cell r="CO157"/>
          <cell r="CP157"/>
          <cell r="CQ157"/>
          <cell r="CR157"/>
          <cell r="CS157"/>
          <cell r="CT157"/>
          <cell r="CU157"/>
          <cell r="CV157"/>
          <cell r="CW157"/>
          <cell r="CX157"/>
          <cell r="CY157"/>
          <cell r="CZ157"/>
          <cell r="DA157"/>
          <cell r="DB157"/>
          <cell r="DC157"/>
          <cell r="DD157"/>
          <cell r="DE157"/>
          <cell r="DF157"/>
          <cell r="DG157"/>
          <cell r="DH157"/>
          <cell r="DI157"/>
          <cell r="DJ157">
            <v>0</v>
          </cell>
          <cell r="DK157">
            <v>0</v>
          </cell>
          <cell r="DL157">
            <v>2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/>
          <cell r="DW157"/>
          <cell r="DX157"/>
          <cell r="DY157"/>
          <cell r="DZ157"/>
          <cell r="EA157" t="str">
            <v>Higher Studies</v>
          </cell>
          <cell r="EB157" t="str">
            <v>Higher Studies</v>
          </cell>
          <cell r="EC157">
            <v>44833</v>
          </cell>
          <cell r="ED157" t="str">
            <v>CAT-3</v>
          </cell>
          <cell r="EE157"/>
          <cell r="EF157"/>
          <cell r="EG157"/>
          <cell r="EH157"/>
          <cell r="EI157"/>
          <cell r="EJ157"/>
          <cell r="EK157"/>
          <cell r="EL157"/>
          <cell r="EM157"/>
          <cell r="EN157">
            <v>5</v>
          </cell>
          <cell r="EO157">
            <v>0</v>
          </cell>
          <cell r="EP157">
            <v>5</v>
          </cell>
          <cell r="EQ157">
            <v>10</v>
          </cell>
          <cell r="ER157">
            <v>66.666666666666657</v>
          </cell>
          <cell r="ES157" t="str">
            <v>No</v>
          </cell>
          <cell r="ET157"/>
          <cell r="EU157"/>
          <cell r="EV157"/>
          <cell r="EW157"/>
          <cell r="EX157"/>
          <cell r="EY157" t="str">
            <v>Present</v>
          </cell>
          <cell r="EZ157"/>
          <cell r="FA157" t="str">
            <v>20-CIVILB75-23</v>
          </cell>
          <cell r="FB157" t="str">
            <v>CIVIL-B</v>
          </cell>
          <cell r="FC157">
            <v>75</v>
          </cell>
        </row>
        <row r="158">
          <cell r="C158" t="str">
            <v>20-CIVILB76-23</v>
          </cell>
          <cell r="D158">
            <v>76</v>
          </cell>
          <cell r="E158" t="str">
            <v>VERMA UTKARSH RAJESH UJWALA</v>
          </cell>
          <cell r="F158" t="str">
            <v>20-CIVILB76-23</v>
          </cell>
          <cell r="G158" t="str">
            <v>Male</v>
          </cell>
          <cell r="H158">
            <v>36744</v>
          </cell>
          <cell r="I158">
            <v>9819224241</v>
          </cell>
          <cell r="J158"/>
          <cell r="K158" t="str">
            <v>utkarsh6800verma@gmail.com</v>
          </cell>
          <cell r="L158"/>
          <cell r="M158" t="str">
            <v>Raheja reflection Burlington court A wing 202 thakur village Kandivali East</v>
          </cell>
          <cell r="N158" t="str">
            <v>Service</v>
          </cell>
          <cell r="O158" t="str">
            <v>Below  5 Lacs</v>
          </cell>
          <cell r="P158" t="str">
            <v>Normal</v>
          </cell>
          <cell r="Q158" t="str">
            <v>Open</v>
          </cell>
          <cell r="R158">
            <v>2019</v>
          </cell>
          <cell r="S158" t="str">
            <v>DSE</v>
          </cell>
          <cell r="T158" t="str">
            <v>NA</v>
          </cell>
          <cell r="U158" t="str">
            <v>DSE</v>
          </cell>
          <cell r="V158" t="str">
            <v>NA</v>
          </cell>
          <cell r="W158" t="str">
            <v>NA</v>
          </cell>
          <cell r="X158" t="str">
            <v>CAP-Minority</v>
          </cell>
          <cell r="Y158">
            <v>516</v>
          </cell>
          <cell r="Z158">
            <v>600</v>
          </cell>
          <cell r="AA158">
            <v>86</v>
          </cell>
          <cell r="AB158">
            <v>2016</v>
          </cell>
          <cell r="AC158" t="str">
            <v>Indian Certificate of Secondary Education</v>
          </cell>
          <cell r="AD158" t="str">
            <v>Children's Academy</v>
          </cell>
          <cell r="AE158">
            <v>959</v>
          </cell>
          <cell r="AF158">
            <v>1600</v>
          </cell>
          <cell r="AG158">
            <v>59.33</v>
          </cell>
          <cell r="AH158">
            <v>2020</v>
          </cell>
          <cell r="AI158" t="str">
            <v>Maharashtra State Board of Technical Education</v>
          </cell>
          <cell r="AJ158" t="str">
            <v>Thakur polytechnic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181</v>
          </cell>
          <cell r="AW158">
            <v>25</v>
          </cell>
          <cell r="AX158">
            <v>7.24</v>
          </cell>
          <cell r="AY158">
            <v>86.05</v>
          </cell>
          <cell r="AZ158">
            <v>227</v>
          </cell>
          <cell r="BA158">
            <v>29</v>
          </cell>
          <cell r="BB158">
            <v>7.8275862068965516</v>
          </cell>
          <cell r="BC158">
            <v>96</v>
          </cell>
          <cell r="BD158">
            <v>408</v>
          </cell>
          <cell r="BE158">
            <v>54</v>
          </cell>
          <cell r="BF158">
            <v>7.5555555555555554</v>
          </cell>
          <cell r="BG158">
            <v>174</v>
          </cell>
          <cell r="BH158">
            <v>24</v>
          </cell>
          <cell r="BI158">
            <v>7.25</v>
          </cell>
          <cell r="BJ158">
            <v>78</v>
          </cell>
          <cell r="BK158">
            <v>146</v>
          </cell>
          <cell r="BL158">
            <v>29</v>
          </cell>
          <cell r="BM158">
            <v>5.0344827586206895</v>
          </cell>
          <cell r="BN158">
            <v>85.683333333333337</v>
          </cell>
          <cell r="BO158">
            <v>320</v>
          </cell>
          <cell r="BP158">
            <v>53</v>
          </cell>
          <cell r="BQ158">
            <v>6.0377358490566042</v>
          </cell>
          <cell r="BR158">
            <v>122</v>
          </cell>
          <cell r="BS158">
            <v>24</v>
          </cell>
          <cell r="BT158">
            <v>5.083333333333333</v>
          </cell>
          <cell r="BU158">
            <v>86.433333333333337</v>
          </cell>
          <cell r="BV158">
            <v>122</v>
          </cell>
          <cell r="BW158">
            <v>24</v>
          </cell>
          <cell r="BX158">
            <v>5.083333333333333</v>
          </cell>
          <cell r="BY158">
            <v>195</v>
          </cell>
          <cell r="BZ158">
            <v>26</v>
          </cell>
          <cell r="CA158">
            <v>7.5</v>
          </cell>
          <cell r="CB158">
            <v>1045</v>
          </cell>
          <cell r="CC158">
            <v>157</v>
          </cell>
          <cell r="CD158">
            <v>6.6560509554140124</v>
          </cell>
          <cell r="CE158">
            <v>87</v>
          </cell>
          <cell r="CF158"/>
          <cell r="CG158"/>
          <cell r="CH158"/>
          <cell r="CI158"/>
          <cell r="CJ158"/>
          <cell r="CK158"/>
          <cell r="CL158"/>
          <cell r="CM158"/>
          <cell r="CN158"/>
          <cell r="CO158"/>
          <cell r="CP158"/>
          <cell r="CQ158"/>
          <cell r="CR158">
            <v>1</v>
          </cell>
          <cell r="CS158">
            <v>23</v>
          </cell>
          <cell r="CT158">
            <v>5</v>
          </cell>
          <cell r="CU158">
            <v>1</v>
          </cell>
          <cell r="CV158">
            <v>15</v>
          </cell>
          <cell r="CW158">
            <v>7</v>
          </cell>
          <cell r="CX158"/>
          <cell r="CY158"/>
          <cell r="CZ158"/>
          <cell r="DA158">
            <v>0</v>
          </cell>
          <cell r="DB158">
            <v>10</v>
          </cell>
          <cell r="DC158">
            <v>0</v>
          </cell>
          <cell r="DD158">
            <v>0</v>
          </cell>
          <cell r="DE158">
            <v>22</v>
          </cell>
          <cell r="DF158">
            <v>0</v>
          </cell>
          <cell r="DG158">
            <v>0</v>
          </cell>
          <cell r="DH158">
            <v>0</v>
          </cell>
          <cell r="DI158">
            <v>0</v>
          </cell>
          <cell r="DJ158">
            <v>0</v>
          </cell>
          <cell r="DK158">
            <v>1</v>
          </cell>
          <cell r="DL158">
            <v>1</v>
          </cell>
          <cell r="DM158">
            <v>50</v>
          </cell>
          <cell r="DN158">
            <v>0</v>
          </cell>
          <cell r="DO158" t="str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9</v>
          </cell>
          <cell r="DV158"/>
          <cell r="DW158" t="str">
            <v>KT</v>
          </cell>
          <cell r="DX158"/>
          <cell r="DY158"/>
          <cell r="DZ158"/>
          <cell r="EA158" t="str">
            <v>Not Given</v>
          </cell>
          <cell r="EB158" t="str">
            <v>Not Given</v>
          </cell>
          <cell r="EC158"/>
          <cell r="ED158" t="str">
            <v>CAT-3</v>
          </cell>
          <cell r="EE158"/>
          <cell r="EF158"/>
          <cell r="EG158"/>
          <cell r="EH158"/>
          <cell r="EI158"/>
          <cell r="EJ158"/>
          <cell r="EK158"/>
          <cell r="EL158"/>
          <cell r="EM158"/>
          <cell r="EN158">
            <v>3</v>
          </cell>
          <cell r="EO158">
            <v>1</v>
          </cell>
          <cell r="EP158">
            <v>5</v>
          </cell>
          <cell r="EQ158">
            <v>9</v>
          </cell>
          <cell r="ER158">
            <v>60</v>
          </cell>
          <cell r="ES158" t="str">
            <v>No</v>
          </cell>
          <cell r="ET158"/>
          <cell r="EU158" t="str">
            <v>NA</v>
          </cell>
          <cell r="EV158"/>
          <cell r="EW158"/>
          <cell r="EX158"/>
          <cell r="EY158" t="str">
            <v>AB</v>
          </cell>
          <cell r="EZ158" t="str">
            <v>Batch 4</v>
          </cell>
          <cell r="FA158" t="str">
            <v>20-CIVILB76-23</v>
          </cell>
          <cell r="FB158" t="str">
            <v>CIVIL-B</v>
          </cell>
          <cell r="FC158">
            <v>76</v>
          </cell>
        </row>
        <row r="159">
          <cell r="C159" t="str">
            <v>18-CIVILB77-23</v>
          </cell>
          <cell r="D159">
            <v>77</v>
          </cell>
          <cell r="E159" t="str">
            <v>SHAIKH SHAHZAIB SHAKEEL AFROZ</v>
          </cell>
          <cell r="F159" t="str">
            <v>18-CIVILB77-23</v>
          </cell>
          <cell r="G159" t="str">
            <v>Male</v>
          </cell>
          <cell r="H159">
            <v>36473</v>
          </cell>
          <cell r="I159">
            <v>7715025860</v>
          </cell>
          <cell r="J159"/>
          <cell r="K159" t="str">
            <v>shahzaibshaikh786786@gmail.com</v>
          </cell>
          <cell r="L159" t="str">
            <v>1032180880@tcetmumbai.in</v>
          </cell>
          <cell r="M159" t="str">
            <v>S.V.P Road,Abba Building, Fourth Floor, RM No-77A, Nal Bajar, Mumbai-400003</v>
          </cell>
          <cell r="N159" t="str">
            <v>Service</v>
          </cell>
          <cell r="O159" t="str">
            <v>Below  5 Lacs</v>
          </cell>
          <cell r="P159" t="str">
            <v>Normal</v>
          </cell>
          <cell r="Q159" t="str">
            <v>Open</v>
          </cell>
          <cell r="R159">
            <v>2018</v>
          </cell>
          <cell r="S159" t="str">
            <v>FE</v>
          </cell>
          <cell r="T159" t="str">
            <v>JEE(Main)-2018</v>
          </cell>
          <cell r="U159" t="str">
            <v>JEE-Main</v>
          </cell>
          <cell r="V159">
            <v>100</v>
          </cell>
          <cell r="W159">
            <v>65</v>
          </cell>
          <cell r="X159" t="str">
            <v>INSTITUTIONAL SEAT</v>
          </cell>
          <cell r="Y159">
            <v>373</v>
          </cell>
          <cell r="Z159">
            <v>500</v>
          </cell>
          <cell r="AA159">
            <v>74.599999999999994</v>
          </cell>
          <cell r="AB159" t="str">
            <v>2015</v>
          </cell>
          <cell r="AC159" t="str">
            <v>MAHARASHTRA STATE BOARD OF SECONDARY AND HIGHER SECONDARY EDUCATION</v>
          </cell>
          <cell r="AD159" t="str">
            <v>SUVIDHYA SCHOOL</v>
          </cell>
          <cell r="AE159">
            <v>1053</v>
          </cell>
          <cell r="AF159">
            <v>1650</v>
          </cell>
          <cell r="AG159">
            <v>63.82</v>
          </cell>
          <cell r="AH159" t="str">
            <v>2018</v>
          </cell>
          <cell r="AI159" t="str">
            <v>Maharashtra State Board of Technical Education</v>
          </cell>
          <cell r="AJ159" t="str">
            <v>AGNEL POLYTECHNIC</v>
          </cell>
          <cell r="AK159">
            <v>137.69999999999999</v>
          </cell>
          <cell r="AL159">
            <v>27</v>
          </cell>
          <cell r="AM159">
            <v>5.0999999999999996</v>
          </cell>
          <cell r="AN159">
            <v>74</v>
          </cell>
          <cell r="AO159">
            <v>0</v>
          </cell>
          <cell r="AP159">
            <v>27</v>
          </cell>
          <cell r="AQ159">
            <v>0</v>
          </cell>
          <cell r="AR159">
            <v>75</v>
          </cell>
          <cell r="AS159">
            <v>137.69999999999999</v>
          </cell>
          <cell r="AT159">
            <v>54</v>
          </cell>
          <cell r="AU159">
            <v>2.5499999999999998</v>
          </cell>
          <cell r="AV159">
            <v>167</v>
          </cell>
          <cell r="AW159">
            <v>26</v>
          </cell>
          <cell r="AX159">
            <v>6.4230769230769234</v>
          </cell>
          <cell r="AY159">
            <v>79.260000000000005</v>
          </cell>
          <cell r="AZ159">
            <v>184</v>
          </cell>
          <cell r="BA159">
            <v>28</v>
          </cell>
          <cell r="BB159">
            <v>6.5714285714285712</v>
          </cell>
          <cell r="BC159">
            <v>90</v>
          </cell>
          <cell r="BD159">
            <v>351</v>
          </cell>
          <cell r="BE159">
            <v>54</v>
          </cell>
          <cell r="BF159">
            <v>6.5</v>
          </cell>
          <cell r="BG159">
            <v>170</v>
          </cell>
          <cell r="BH159">
            <v>24</v>
          </cell>
          <cell r="BI159">
            <v>7.083333333333333</v>
          </cell>
          <cell r="BJ159">
            <v>79</v>
          </cell>
          <cell r="BK159">
            <v>187.05</v>
          </cell>
          <cell r="BL159">
            <v>29</v>
          </cell>
          <cell r="BM159">
            <v>6.45</v>
          </cell>
          <cell r="BN159">
            <v>77.652000000000001</v>
          </cell>
          <cell r="BO159">
            <v>357.05</v>
          </cell>
          <cell r="BP159">
            <v>53</v>
          </cell>
          <cell r="BQ159">
            <v>6.7367924528301888</v>
          </cell>
          <cell r="BR159">
            <v>176</v>
          </cell>
          <cell r="BS159">
            <v>24</v>
          </cell>
          <cell r="BT159">
            <v>7.333333333333333</v>
          </cell>
          <cell r="BU159">
            <v>79.152000000000001</v>
          </cell>
          <cell r="BV159">
            <v>176</v>
          </cell>
          <cell r="BW159">
            <v>24</v>
          </cell>
          <cell r="BX159">
            <v>7.333333333333333</v>
          </cell>
          <cell r="BY159">
            <v>195</v>
          </cell>
          <cell r="BZ159">
            <v>26</v>
          </cell>
          <cell r="CA159">
            <v>7.5</v>
          </cell>
          <cell r="CB159">
            <v>1216.75</v>
          </cell>
          <cell r="CC159">
            <v>211</v>
          </cell>
          <cell r="CD159">
            <v>5.7665876777251182</v>
          </cell>
          <cell r="CE159">
            <v>80</v>
          </cell>
          <cell r="CF159"/>
          <cell r="CG159"/>
          <cell r="CH159"/>
          <cell r="CI159"/>
          <cell r="CJ159"/>
          <cell r="CK159"/>
          <cell r="CL159"/>
          <cell r="CM159"/>
          <cell r="CN159"/>
          <cell r="CO159"/>
          <cell r="CP159"/>
          <cell r="CQ159"/>
          <cell r="CR159"/>
          <cell r="CS159"/>
          <cell r="CT159"/>
          <cell r="CU159">
            <v>0</v>
          </cell>
          <cell r="CV159">
            <v>16</v>
          </cell>
          <cell r="CW159">
            <v>0</v>
          </cell>
          <cell r="CX159"/>
          <cell r="CY159"/>
          <cell r="CZ159"/>
          <cell r="DA159">
            <v>0</v>
          </cell>
          <cell r="DB159">
            <v>10</v>
          </cell>
          <cell r="DC159">
            <v>0</v>
          </cell>
          <cell r="DD159">
            <v>0</v>
          </cell>
          <cell r="DE159">
            <v>22</v>
          </cell>
          <cell r="DF159">
            <v>0</v>
          </cell>
          <cell r="DG159">
            <v>0</v>
          </cell>
          <cell r="DH159">
            <v>0</v>
          </cell>
          <cell r="DI159">
            <v>0</v>
          </cell>
          <cell r="DJ159">
            <v>0</v>
          </cell>
          <cell r="DK159">
            <v>0</v>
          </cell>
          <cell r="DL159">
            <v>2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/>
          <cell r="DW159"/>
          <cell r="DX159"/>
          <cell r="DY159"/>
          <cell r="DZ159"/>
          <cell r="EA159" t="str">
            <v>Not Given</v>
          </cell>
          <cell r="EB159" t="str">
            <v>Not Given</v>
          </cell>
          <cell r="EC159"/>
          <cell r="ED159" t="str">
            <v>CAT-3</v>
          </cell>
          <cell r="EE159"/>
          <cell r="EF159"/>
          <cell r="EG159"/>
          <cell r="EH159"/>
          <cell r="EI159"/>
          <cell r="EJ159"/>
          <cell r="EK159"/>
          <cell r="EL159"/>
          <cell r="EM159"/>
          <cell r="EN159">
            <v>2</v>
          </cell>
          <cell r="EO159">
            <v>0</v>
          </cell>
          <cell r="EP159">
            <v>4</v>
          </cell>
          <cell r="EQ159">
            <v>6</v>
          </cell>
          <cell r="ER159">
            <v>40</v>
          </cell>
          <cell r="ES159" t="str">
            <v>No</v>
          </cell>
          <cell r="ET159"/>
          <cell r="EU159" t="str">
            <v>NA</v>
          </cell>
          <cell r="EV159"/>
          <cell r="EW159"/>
          <cell r="EX159"/>
          <cell r="EY159"/>
          <cell r="EZ159" t="str">
            <v>Batch 4 (Remove leena )</v>
          </cell>
          <cell r="FA159" t="str">
            <v>18-CIVILB77-23</v>
          </cell>
          <cell r="FB159" t="str">
            <v>CIVIL-B</v>
          </cell>
          <cell r="FC159">
            <v>77</v>
          </cell>
        </row>
        <row r="160">
          <cell r="C160" t="str">
            <v>19-COMPA06-23</v>
          </cell>
          <cell r="D160">
            <v>6</v>
          </cell>
          <cell r="E160" t="str">
            <v xml:space="preserve">AAZMI AHMED FARAZ NOORUL TARANNUM </v>
          </cell>
          <cell r="F160" t="str">
            <v>19-COMPA06-23</v>
          </cell>
          <cell r="G160" t="str">
            <v>Male</v>
          </cell>
          <cell r="H160">
            <v>37132</v>
          </cell>
          <cell r="I160">
            <v>9920526105</v>
          </cell>
          <cell r="J160">
            <v>9920526102</v>
          </cell>
          <cell r="K160" t="str">
            <v>farazx789@gmail.com</v>
          </cell>
          <cell r="L160" t="str">
            <v>1032190790@tcetmumbai.in</v>
          </cell>
          <cell r="M160" t="str">
            <v>A5-44, NABARD NAGAR,THAKUR COMPLEX, KANDIVALI - EAST,NEAR AVENUE HOTEL,MUMBAI,400101</v>
          </cell>
          <cell r="N160" t="str">
            <v>Service</v>
          </cell>
          <cell r="O160" t="str">
            <v>Below  5 Lacs</v>
          </cell>
          <cell r="P160" t="str">
            <v>Normal</v>
          </cell>
          <cell r="Q160" t="str">
            <v>Open</v>
          </cell>
          <cell r="R160">
            <v>2019</v>
          </cell>
          <cell r="S160" t="str">
            <v>FE</v>
          </cell>
          <cell r="T160" t="str">
            <v>MHT-CET 2019</v>
          </cell>
          <cell r="U160" t="str">
            <v>MHT-CET</v>
          </cell>
          <cell r="V160">
            <v>200</v>
          </cell>
          <cell r="W160">
            <v>27.439655900000002</v>
          </cell>
          <cell r="X160" t="str">
            <v>MI</v>
          </cell>
          <cell r="Y160">
            <v>499</v>
          </cell>
          <cell r="Z160">
            <v>600</v>
          </cell>
          <cell r="AA160">
            <v>83.17</v>
          </cell>
          <cell r="AB160">
            <v>2017</v>
          </cell>
          <cell r="AC160" t="str">
            <v>COUNCIL FOR THE INDIAN SCHOOL CERTIFICATE EXAMINATIONS</v>
          </cell>
          <cell r="AD160" t="str">
            <v>GUNDECHA EDUCATION ACADEMY</v>
          </cell>
          <cell r="AE160">
            <v>382</v>
          </cell>
          <cell r="AF160">
            <v>650</v>
          </cell>
          <cell r="AG160">
            <v>58.77</v>
          </cell>
          <cell r="AH160">
            <v>2019</v>
          </cell>
          <cell r="AI160" t="str">
            <v>MAHARASHTRA STATE BOARD OF SECONDARY AND HIGHER SECONDARY EDUCATION</v>
          </cell>
          <cell r="AJ160" t="str">
            <v>NIRMALA MEMORIAL FOUNDATION JUNIOR COLLEGE OF COMMERCE AND SCIENCE</v>
          </cell>
          <cell r="AK160">
            <v>120.97999999999999</v>
          </cell>
          <cell r="AL160">
            <v>23</v>
          </cell>
          <cell r="AM160">
            <v>5.26</v>
          </cell>
          <cell r="AN160">
            <v>80</v>
          </cell>
          <cell r="AO160">
            <v>137</v>
          </cell>
          <cell r="AP160">
            <v>25</v>
          </cell>
          <cell r="AQ160">
            <v>5.48</v>
          </cell>
          <cell r="AR160">
            <v>82</v>
          </cell>
          <cell r="AS160">
            <v>257.98</v>
          </cell>
          <cell r="AT160">
            <v>48</v>
          </cell>
          <cell r="AU160">
            <v>5.3745833333333337</v>
          </cell>
          <cell r="AV160">
            <v>206</v>
          </cell>
          <cell r="AW160">
            <v>25</v>
          </cell>
          <cell r="AX160">
            <v>8.24</v>
          </cell>
          <cell r="AY160">
            <v>80</v>
          </cell>
          <cell r="AZ160">
            <v>274</v>
          </cell>
          <cell r="BA160">
            <v>29</v>
          </cell>
          <cell r="BB160">
            <v>9.4482758620689662</v>
          </cell>
          <cell r="BC160">
            <v>85</v>
          </cell>
          <cell r="BD160">
            <v>480</v>
          </cell>
          <cell r="BE160">
            <v>54</v>
          </cell>
          <cell r="BF160">
            <v>8.8888888888888893</v>
          </cell>
          <cell r="BG160">
            <v>218</v>
          </cell>
          <cell r="BH160">
            <v>24</v>
          </cell>
          <cell r="BI160">
            <v>9.0833333333333339</v>
          </cell>
          <cell r="BJ160">
            <v>83.5</v>
          </cell>
          <cell r="BK160">
            <v>235</v>
          </cell>
          <cell r="BL160">
            <v>29</v>
          </cell>
          <cell r="BM160">
            <v>8.1034482758620694</v>
          </cell>
          <cell r="BN160">
            <v>88</v>
          </cell>
          <cell r="BO160">
            <v>453</v>
          </cell>
          <cell r="BP160">
            <v>53</v>
          </cell>
          <cell r="BQ160">
            <v>8.5471698113207548</v>
          </cell>
          <cell r="BR160">
            <v>181</v>
          </cell>
          <cell r="BS160">
            <v>24</v>
          </cell>
          <cell r="BT160">
            <v>7.541666666666667</v>
          </cell>
          <cell r="BU160">
            <v>83.083333333333329</v>
          </cell>
          <cell r="BV160">
            <v>181</v>
          </cell>
          <cell r="BW160">
            <v>24</v>
          </cell>
          <cell r="BX160">
            <v>7.541666666666667</v>
          </cell>
          <cell r="BY160">
            <v>248</v>
          </cell>
          <cell r="BZ160">
            <v>26</v>
          </cell>
          <cell r="CA160">
            <v>9.5384615384615383</v>
          </cell>
          <cell r="CB160">
            <v>1619.98</v>
          </cell>
          <cell r="CC160">
            <v>205</v>
          </cell>
          <cell r="CD160">
            <v>7.9023414634146345</v>
          </cell>
          <cell r="CE160">
            <v>83</v>
          </cell>
          <cell r="CF160"/>
          <cell r="CG160"/>
          <cell r="CH160"/>
          <cell r="CI160"/>
          <cell r="CJ160"/>
          <cell r="CK160"/>
          <cell r="CL160"/>
          <cell r="CM160"/>
          <cell r="CN160"/>
          <cell r="CO160"/>
          <cell r="CP160"/>
          <cell r="CQ160"/>
          <cell r="CR160">
            <v>13</v>
          </cell>
          <cell r="CS160">
            <v>11</v>
          </cell>
          <cell r="CT160">
            <v>55</v>
          </cell>
          <cell r="CU160">
            <v>4</v>
          </cell>
          <cell r="CV160">
            <v>12</v>
          </cell>
          <cell r="CW160">
            <v>25</v>
          </cell>
          <cell r="CX160">
            <v>334</v>
          </cell>
          <cell r="CY160">
            <v>66.8</v>
          </cell>
          <cell r="CZ160">
            <v>49.628528974739972</v>
          </cell>
          <cell r="DA160">
            <v>5</v>
          </cell>
          <cell r="DB160">
            <v>5</v>
          </cell>
          <cell r="DC160">
            <v>50</v>
          </cell>
          <cell r="DD160">
            <v>5</v>
          </cell>
          <cell r="DE160">
            <v>17</v>
          </cell>
          <cell r="DF160">
            <v>23</v>
          </cell>
          <cell r="DG160">
            <v>2</v>
          </cell>
          <cell r="DH160">
            <v>20</v>
          </cell>
          <cell r="DI160">
            <v>0</v>
          </cell>
          <cell r="DJ160">
            <v>0</v>
          </cell>
          <cell r="DK160">
            <v>2</v>
          </cell>
          <cell r="DL160">
            <v>0</v>
          </cell>
          <cell r="DM160">
            <v>100</v>
          </cell>
          <cell r="DN160">
            <v>0</v>
          </cell>
          <cell r="DO160" t="str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17</v>
          </cell>
          <cell r="DU160">
            <v>39</v>
          </cell>
          <cell r="DV160"/>
          <cell r="DW160"/>
          <cell r="DX160"/>
          <cell r="DY160"/>
          <cell r="DZ160"/>
          <cell r="EA160" t="str">
            <v>Higher Studies</v>
          </cell>
          <cell r="EB160" t="str">
            <v>Higher Studies</v>
          </cell>
          <cell r="EC160">
            <v>44746</v>
          </cell>
          <cell r="ED160" t="str">
            <v>CAT-3</v>
          </cell>
          <cell r="EE160"/>
          <cell r="EF160"/>
          <cell r="EG160"/>
          <cell r="EH160"/>
          <cell r="EI160"/>
          <cell r="EJ160"/>
          <cell r="EK160"/>
          <cell r="EL160"/>
          <cell r="EM160"/>
          <cell r="EN160">
            <v>4</v>
          </cell>
          <cell r="EO160">
            <v>1</v>
          </cell>
          <cell r="EP160">
            <v>5</v>
          </cell>
          <cell r="EQ160">
            <v>10</v>
          </cell>
          <cell r="ER160">
            <v>66.666666666666657</v>
          </cell>
          <cell r="ES160" t="str">
            <v>No</v>
          </cell>
          <cell r="ET160"/>
          <cell r="EU160" t="str">
            <v>IT + Core Companies</v>
          </cell>
          <cell r="EV160"/>
          <cell r="EW160"/>
          <cell r="EX160" t="str">
            <v>REWA</v>
          </cell>
          <cell r="EY160" t="str">
            <v>AB</v>
          </cell>
          <cell r="EZ160" t="str">
            <v>Batch 2</v>
          </cell>
          <cell r="FA160" t="str">
            <v>19-COMPA06-23</v>
          </cell>
          <cell r="FB160" t="str">
            <v>COMP-A</v>
          </cell>
          <cell r="FC160">
            <v>6</v>
          </cell>
        </row>
        <row r="161">
          <cell r="C161" t="str">
            <v>19-COMPA01-23</v>
          </cell>
          <cell r="D161">
            <v>1</v>
          </cell>
          <cell r="E161" t="str">
            <v>ACHARYA YASH NAGESH MANGALA</v>
          </cell>
          <cell r="F161" t="str">
            <v>19-COMPA01-23</v>
          </cell>
          <cell r="G161" t="str">
            <v>Male</v>
          </cell>
          <cell r="H161">
            <v>37242</v>
          </cell>
          <cell r="I161">
            <v>7506762581</v>
          </cell>
          <cell r="J161" t="str">
            <v>7506762581</v>
          </cell>
          <cell r="K161" t="str">
            <v>yashacharya1712@gmail.com</v>
          </cell>
          <cell r="L161" t="str">
            <v>1032190090@tcetmumbai.in</v>
          </cell>
          <cell r="M161" t="str">
            <v>7/202,EMP, Jupiter CHS Ltd.,Thakur Village,Rama's Hotel,Mumbai,400101</v>
          </cell>
          <cell r="N161" t="str">
            <v>Any other</v>
          </cell>
          <cell r="O161" t="str">
            <v>5 Lacs to  10Lacs</v>
          </cell>
          <cell r="P161" t="str">
            <v>Normal</v>
          </cell>
          <cell r="Q161" t="str">
            <v>Open</v>
          </cell>
          <cell r="R161">
            <v>2019</v>
          </cell>
          <cell r="S161" t="str">
            <v>FE</v>
          </cell>
          <cell r="T161" t="str">
            <v>MHT-CET 2019</v>
          </cell>
          <cell r="U161" t="str">
            <v>MHT-CET</v>
          </cell>
          <cell r="V161">
            <v>200</v>
          </cell>
          <cell r="W161">
            <v>97.345799299999996</v>
          </cell>
          <cell r="X161" t="str">
            <v>GOPENS</v>
          </cell>
          <cell r="Y161">
            <v>427</v>
          </cell>
          <cell r="Z161">
            <v>500</v>
          </cell>
          <cell r="AA161">
            <v>85.4</v>
          </cell>
          <cell r="AB161">
            <v>2017</v>
          </cell>
          <cell r="AC161" t="str">
            <v>MAHARASHTRA STATE BOARD OF SECONDARY AND HIGHER SECONDARY EDUCATION</v>
          </cell>
          <cell r="AD161" t="str">
            <v>CHILDREN'S ACADEMY</v>
          </cell>
          <cell r="AE161">
            <v>518</v>
          </cell>
          <cell r="AF161">
            <v>650</v>
          </cell>
          <cell r="AG161">
            <v>79.69</v>
          </cell>
          <cell r="AH161">
            <v>2019</v>
          </cell>
          <cell r="AI161" t="str">
            <v>MAHARASHTRA STATE BOARD OF SECONDARY AND HIGHER SECONDARY EDUCATION</v>
          </cell>
          <cell r="AJ161" t="str">
            <v>THAKUR COLLEGE OF SCIENCE AND COMMERCE</v>
          </cell>
          <cell r="AK161">
            <v>214</v>
          </cell>
          <cell r="AL161">
            <v>23</v>
          </cell>
          <cell r="AM161">
            <v>9.304347826086957</v>
          </cell>
          <cell r="AN161">
            <v>90</v>
          </cell>
          <cell r="AO161">
            <v>246</v>
          </cell>
          <cell r="AP161">
            <v>25</v>
          </cell>
          <cell r="AQ161">
            <v>9.84</v>
          </cell>
          <cell r="AR161">
            <v>80</v>
          </cell>
          <cell r="AS161">
            <v>460</v>
          </cell>
          <cell r="AT161">
            <v>48</v>
          </cell>
          <cell r="AU161">
            <v>9.5833333333333339</v>
          </cell>
          <cell r="AV161">
            <v>238</v>
          </cell>
          <cell r="AW161">
            <v>25</v>
          </cell>
          <cell r="AX161">
            <v>9.52</v>
          </cell>
          <cell r="AY161">
            <v>98</v>
          </cell>
          <cell r="AZ161">
            <v>281</v>
          </cell>
          <cell r="BA161">
            <v>29</v>
          </cell>
          <cell r="BB161">
            <v>9.6896551724137936</v>
          </cell>
          <cell r="BC161">
            <v>96</v>
          </cell>
          <cell r="BD161">
            <v>519</v>
          </cell>
          <cell r="BE161">
            <v>54</v>
          </cell>
          <cell r="BF161">
            <v>9.6111111111111107</v>
          </cell>
          <cell r="BG161">
            <v>225</v>
          </cell>
          <cell r="BH161">
            <v>24</v>
          </cell>
          <cell r="BI161">
            <v>9.375</v>
          </cell>
          <cell r="BJ161">
            <v>91.75</v>
          </cell>
          <cell r="BK161">
            <v>278</v>
          </cell>
          <cell r="BL161">
            <v>29</v>
          </cell>
          <cell r="BM161">
            <v>9.5862068965517242</v>
          </cell>
          <cell r="BN161">
            <v>100</v>
          </cell>
          <cell r="BO161">
            <v>503</v>
          </cell>
          <cell r="BP161">
            <v>53</v>
          </cell>
          <cell r="BQ161">
            <v>9.4905660377358494</v>
          </cell>
          <cell r="BR161">
            <v>230</v>
          </cell>
          <cell r="BS161">
            <v>24</v>
          </cell>
          <cell r="BT161">
            <v>9.5833333333333339</v>
          </cell>
          <cell r="BU161">
            <v>92.625</v>
          </cell>
          <cell r="BV161">
            <v>230</v>
          </cell>
          <cell r="BW161">
            <v>24</v>
          </cell>
          <cell r="BX161">
            <v>9.5833333333333339</v>
          </cell>
          <cell r="BY161">
            <v>245</v>
          </cell>
          <cell r="BZ161">
            <v>26</v>
          </cell>
          <cell r="CA161">
            <v>9.4230769230769234</v>
          </cell>
          <cell r="CB161">
            <v>1957</v>
          </cell>
          <cell r="CC161">
            <v>205</v>
          </cell>
          <cell r="CD161">
            <v>9.5463414634146346</v>
          </cell>
          <cell r="CE161">
            <v>92</v>
          </cell>
          <cell r="CF161"/>
          <cell r="CG161"/>
          <cell r="CH161"/>
          <cell r="CI161"/>
          <cell r="CJ161"/>
          <cell r="CK161"/>
          <cell r="CL161"/>
          <cell r="CM161"/>
          <cell r="CN161">
            <v>23</v>
          </cell>
          <cell r="CO161">
            <v>60</v>
          </cell>
          <cell r="CP161">
            <v>20</v>
          </cell>
          <cell r="CQ161">
            <v>50</v>
          </cell>
          <cell r="CR161">
            <v>24</v>
          </cell>
          <cell r="CS161">
            <v>0</v>
          </cell>
          <cell r="CT161">
            <v>100</v>
          </cell>
          <cell r="CU161">
            <v>15</v>
          </cell>
          <cell r="CV161">
            <v>1</v>
          </cell>
          <cell r="CW161">
            <v>94</v>
          </cell>
          <cell r="CX161">
            <v>467</v>
          </cell>
          <cell r="CY161">
            <v>46.7</v>
          </cell>
          <cell r="CZ161">
            <v>69.390787518573546</v>
          </cell>
          <cell r="DA161">
            <v>10</v>
          </cell>
          <cell r="DB161">
            <v>0</v>
          </cell>
          <cell r="DC161">
            <v>100</v>
          </cell>
          <cell r="DD161">
            <v>20</v>
          </cell>
          <cell r="DE161">
            <v>2</v>
          </cell>
          <cell r="DF161">
            <v>91</v>
          </cell>
          <cell r="DG161">
            <v>10</v>
          </cell>
          <cell r="DH161">
            <v>100</v>
          </cell>
          <cell r="DI161">
            <v>526</v>
          </cell>
          <cell r="DJ161">
            <v>27</v>
          </cell>
          <cell r="DK161">
            <v>2</v>
          </cell>
          <cell r="DL161">
            <v>0</v>
          </cell>
          <cell r="DM161">
            <v>100</v>
          </cell>
          <cell r="DN161">
            <v>50</v>
          </cell>
          <cell r="DO161" t="str">
            <v>100</v>
          </cell>
          <cell r="DP161">
            <v>50</v>
          </cell>
          <cell r="DQ161" t="str">
            <v>100</v>
          </cell>
          <cell r="DR161">
            <v>50</v>
          </cell>
          <cell r="DS161">
            <v>100</v>
          </cell>
          <cell r="DT161">
            <v>49</v>
          </cell>
          <cell r="DU161">
            <v>98</v>
          </cell>
          <cell r="DV161" t="str">
            <v>Willis Tower Watson/TCS-Ninga/Capgemini/LTI/Accenture</v>
          </cell>
          <cell r="DW161"/>
          <cell r="DX161"/>
          <cell r="DY161" t="str">
            <v>Placed</v>
          </cell>
          <cell r="DZ161" t="str">
            <v>6.00/4.25/4/3.36</v>
          </cell>
          <cell r="EA161" t="str">
            <v>Placement</v>
          </cell>
          <cell r="EB161" t="str">
            <v>Placement</v>
          </cell>
          <cell r="EC161"/>
          <cell r="ED161" t="str">
            <v>CAT-1</v>
          </cell>
          <cell r="EE161"/>
          <cell r="EF161"/>
          <cell r="EG161"/>
          <cell r="EH161"/>
          <cell r="EI161"/>
          <cell r="EJ161"/>
          <cell r="EK161"/>
          <cell r="EL161"/>
          <cell r="EM161"/>
          <cell r="EN161">
            <v>5</v>
          </cell>
          <cell r="EO161">
            <v>5</v>
          </cell>
          <cell r="EP161">
            <v>5</v>
          </cell>
          <cell r="EQ161">
            <v>15</v>
          </cell>
          <cell r="ER161">
            <v>100</v>
          </cell>
          <cell r="ES161" t="str">
            <v>Yes</v>
          </cell>
          <cell r="ET161" t="str">
            <v>https://drive.google.com/open?id=1okhcgMm95WKn56e2zNSqgOT4nUt7LAIn</v>
          </cell>
          <cell r="EU161" t="str">
            <v>IT + Core Companies</v>
          </cell>
          <cell r="EV161" t="str">
            <v>Yes</v>
          </cell>
          <cell r="EW161" t="str">
            <v>pay_HyV08JKDQ0fjzz</v>
          </cell>
          <cell r="EX161" t="str">
            <v>-</v>
          </cell>
          <cell r="EY161" t="str">
            <v>AB</v>
          </cell>
          <cell r="EZ161" t="str">
            <v>Golden Batch 1</v>
          </cell>
          <cell r="FA161" t="str">
            <v>19-COMPA01-23</v>
          </cell>
          <cell r="FB161" t="str">
            <v>COMP-A</v>
          </cell>
          <cell r="FC161">
            <v>1</v>
          </cell>
        </row>
        <row r="162">
          <cell r="C162" t="str">
            <v>19-COMPA02-23</v>
          </cell>
          <cell r="D162">
            <v>2</v>
          </cell>
          <cell r="E162" t="str">
            <v>AGARWAL NIPUN NAVIN ANJU</v>
          </cell>
          <cell r="F162" t="str">
            <v>19-COMPA02-23</v>
          </cell>
          <cell r="G162" t="str">
            <v>Male</v>
          </cell>
          <cell r="H162">
            <v>36910</v>
          </cell>
          <cell r="I162">
            <v>9004000615</v>
          </cell>
          <cell r="J162" t="str">
            <v>9004000615</v>
          </cell>
          <cell r="K162" t="str">
            <v>nipunagarwal2001@gmail.com</v>
          </cell>
          <cell r="L162" t="str">
            <v>1032190091@tcetmumbai.in</v>
          </cell>
          <cell r="M162" t="str">
            <v>EMP-49/502,THAKUR VILLAGE,KANDIVALI EAST,Opposite Viceroy Park,MUMBAI,400101</v>
          </cell>
          <cell r="N162" t="str">
            <v>Service</v>
          </cell>
          <cell r="O162" t="str">
            <v>20 Lacs &amp; above</v>
          </cell>
          <cell r="P162" t="str">
            <v>Normal</v>
          </cell>
          <cell r="Q162" t="str">
            <v>Open</v>
          </cell>
          <cell r="R162">
            <v>2019</v>
          </cell>
          <cell r="S162" t="str">
            <v>FE</v>
          </cell>
          <cell r="T162" t="str">
            <v>MHT-CET 2019</v>
          </cell>
          <cell r="U162" t="str">
            <v>MHT-CET</v>
          </cell>
          <cell r="V162">
            <v>200</v>
          </cell>
          <cell r="W162">
            <v>94.594555400000004</v>
          </cell>
          <cell r="X162" t="str">
            <v>MI</v>
          </cell>
          <cell r="Y162">
            <v>561</v>
          </cell>
          <cell r="Z162">
            <v>600</v>
          </cell>
          <cell r="AA162">
            <v>93.5</v>
          </cell>
          <cell r="AB162">
            <v>2017</v>
          </cell>
          <cell r="AC162" t="str">
            <v>COUNCIL FOR THE INDIAN SCHOOL CERTIFICATE EXAMINATIONS</v>
          </cell>
          <cell r="AD162" t="str">
            <v>THAKUR PUBLIC SCHOOL</v>
          </cell>
          <cell r="AE162">
            <v>490</v>
          </cell>
          <cell r="AF162">
            <v>650</v>
          </cell>
          <cell r="AG162">
            <v>75.38</v>
          </cell>
          <cell r="AH162">
            <v>2019</v>
          </cell>
          <cell r="AI162" t="str">
            <v>MAHARASHTRA STATE BOARD OF SECONDARY AND HIGHER SECONDARY EDUCATION</v>
          </cell>
          <cell r="AJ162" t="str">
            <v>PACE JUNIOR SCIENCE COLLEGE</v>
          </cell>
          <cell r="AK162">
            <v>224</v>
          </cell>
          <cell r="AL162">
            <v>23</v>
          </cell>
          <cell r="AM162">
            <v>9.7391304347826093</v>
          </cell>
          <cell r="AN162">
            <v>94</v>
          </cell>
          <cell r="AO162">
            <v>246</v>
          </cell>
          <cell r="AP162">
            <v>25</v>
          </cell>
          <cell r="AQ162">
            <v>9.84</v>
          </cell>
          <cell r="AR162">
            <v>99</v>
          </cell>
          <cell r="AS162">
            <v>470</v>
          </cell>
          <cell r="AT162">
            <v>48</v>
          </cell>
          <cell r="AU162">
            <v>9.7916666666666661</v>
          </cell>
          <cell r="AV162">
            <v>241</v>
          </cell>
          <cell r="AW162">
            <v>25</v>
          </cell>
          <cell r="AX162">
            <v>9.64</v>
          </cell>
          <cell r="AY162">
            <v>96</v>
          </cell>
          <cell r="AZ162">
            <v>287</v>
          </cell>
          <cell r="BA162">
            <v>29</v>
          </cell>
          <cell r="BB162">
            <v>9.8965517241379306</v>
          </cell>
          <cell r="BC162">
            <v>100</v>
          </cell>
          <cell r="BD162">
            <v>528</v>
          </cell>
          <cell r="BE162">
            <v>54</v>
          </cell>
          <cell r="BF162">
            <v>9.7777777777777786</v>
          </cell>
          <cell r="BG162">
            <v>231</v>
          </cell>
          <cell r="BH162">
            <v>24</v>
          </cell>
          <cell r="BI162">
            <v>9.625</v>
          </cell>
          <cell r="BJ162">
            <v>96.75</v>
          </cell>
          <cell r="BK162">
            <v>276</v>
          </cell>
          <cell r="BL162">
            <v>29</v>
          </cell>
          <cell r="BM162">
            <v>9.5172413793103452</v>
          </cell>
          <cell r="BN162">
            <v>96</v>
          </cell>
          <cell r="BO162">
            <v>507</v>
          </cell>
          <cell r="BP162">
            <v>53</v>
          </cell>
          <cell r="BQ162">
            <v>9.566037735849056</v>
          </cell>
          <cell r="BR162">
            <v>236</v>
          </cell>
          <cell r="BS162">
            <v>24</v>
          </cell>
          <cell r="BT162">
            <v>9.8333333333333339</v>
          </cell>
          <cell r="BU162">
            <v>96.958333333333329</v>
          </cell>
          <cell r="BV162">
            <v>236</v>
          </cell>
          <cell r="BW162">
            <v>24</v>
          </cell>
          <cell r="BX162">
            <v>9.8333333333333339</v>
          </cell>
          <cell r="BY162">
            <v>259</v>
          </cell>
          <cell r="BZ162">
            <v>26</v>
          </cell>
          <cell r="CA162">
            <v>9.9615384615384617</v>
          </cell>
          <cell r="CB162">
            <v>2000</v>
          </cell>
          <cell r="CC162">
            <v>205</v>
          </cell>
          <cell r="CD162">
            <v>9.7560975609756095</v>
          </cell>
          <cell r="CE162">
            <v>98</v>
          </cell>
          <cell r="CF162"/>
          <cell r="CG162"/>
          <cell r="CH162"/>
          <cell r="CI162"/>
          <cell r="CJ162"/>
          <cell r="CK162"/>
          <cell r="CL162"/>
          <cell r="CM162"/>
          <cell r="CN162"/>
          <cell r="CO162"/>
          <cell r="CP162"/>
          <cell r="CQ162"/>
          <cell r="CR162"/>
          <cell r="CS162"/>
          <cell r="CT162"/>
          <cell r="CU162"/>
          <cell r="CV162"/>
          <cell r="CW162"/>
          <cell r="CX162"/>
          <cell r="CY162"/>
          <cell r="CZ162"/>
          <cell r="DA162"/>
          <cell r="DB162"/>
          <cell r="DC162"/>
          <cell r="DD162"/>
          <cell r="DE162"/>
          <cell r="DF162"/>
          <cell r="DG162"/>
          <cell r="DH162"/>
          <cell r="DI162"/>
          <cell r="DJ162">
            <v>0</v>
          </cell>
          <cell r="DK162">
            <v>0</v>
          </cell>
          <cell r="DL162">
            <v>2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/>
          <cell r="DW162"/>
          <cell r="DX162"/>
          <cell r="DY162"/>
          <cell r="DZ162"/>
          <cell r="EA162" t="str">
            <v>Higher Studies</v>
          </cell>
          <cell r="EB162" t="str">
            <v>Higher Studies</v>
          </cell>
          <cell r="EC162"/>
          <cell r="ED162" t="str">
            <v>CAT-3</v>
          </cell>
          <cell r="EE162"/>
          <cell r="EF162"/>
          <cell r="EG162"/>
          <cell r="EH162"/>
          <cell r="EI162"/>
          <cell r="EJ162"/>
          <cell r="EK162"/>
          <cell r="EL162"/>
          <cell r="EM162"/>
          <cell r="EN162">
            <v>5</v>
          </cell>
          <cell r="EO162">
            <v>0</v>
          </cell>
          <cell r="EP162">
            <v>5</v>
          </cell>
          <cell r="EQ162">
            <v>10</v>
          </cell>
          <cell r="ER162">
            <v>66.666666666666657</v>
          </cell>
          <cell r="ES162" t="str">
            <v>Yes</v>
          </cell>
          <cell r="ET162" t="str">
            <v>https://drive.google.com/open?id=1xwBfBuImeuUfEGmpHbXyL09fQ1pOdsEw</v>
          </cell>
          <cell r="EU162" t="str">
            <v>NA</v>
          </cell>
          <cell r="EV162" t="str">
            <v>No</v>
          </cell>
          <cell r="EW162"/>
          <cell r="EX162" t="str">
            <v>Surat</v>
          </cell>
          <cell r="EY162" t="str">
            <v>Present</v>
          </cell>
          <cell r="EZ162"/>
          <cell r="FA162" t="str">
            <v>19-COMPA02-23</v>
          </cell>
          <cell r="FB162" t="str">
            <v>COMP-A</v>
          </cell>
          <cell r="FC162">
            <v>2</v>
          </cell>
        </row>
        <row r="163">
          <cell r="C163" t="str">
            <v>19-COMPA03-23</v>
          </cell>
          <cell r="D163">
            <v>3</v>
          </cell>
          <cell r="E163" t="str">
            <v>AGARWAL PALAK SUNIL PUSHPA</v>
          </cell>
          <cell r="F163" t="str">
            <v>19-COMPA03-23</v>
          </cell>
          <cell r="G163" t="str">
            <v>Female</v>
          </cell>
          <cell r="H163">
            <v>37154</v>
          </cell>
          <cell r="I163">
            <v>9594180446</v>
          </cell>
          <cell r="J163" t="str">
            <v>9594180446</v>
          </cell>
          <cell r="K163" t="str">
            <v>palakagarwal369@gmail.com</v>
          </cell>
          <cell r="L163" t="str">
            <v>1032190092@tcetmumbai.in</v>
          </cell>
          <cell r="M163" t="str">
            <v>C/O Harish Chand Agrawal,Anpara bazaar,Anpara,231225</v>
          </cell>
          <cell r="N163" t="str">
            <v>Service</v>
          </cell>
          <cell r="O163" t="str">
            <v>20 Lacs &amp; above</v>
          </cell>
          <cell r="P163" t="str">
            <v>Normal</v>
          </cell>
          <cell r="Q163" t="str">
            <v>Open</v>
          </cell>
          <cell r="R163">
            <v>2019</v>
          </cell>
          <cell r="S163" t="str">
            <v>FE</v>
          </cell>
          <cell r="T163" t="str">
            <v>MHT-CET 2019</v>
          </cell>
          <cell r="U163" t="str">
            <v>MHT-CET</v>
          </cell>
          <cell r="V163">
            <v>200</v>
          </cell>
          <cell r="W163">
            <v>56.805689299999997</v>
          </cell>
          <cell r="X163" t="str">
            <v>ACAP</v>
          </cell>
          <cell r="Y163">
            <v>633</v>
          </cell>
          <cell r="Z163">
            <v>700</v>
          </cell>
          <cell r="AA163">
            <v>90.43</v>
          </cell>
          <cell r="AB163">
            <v>2017</v>
          </cell>
          <cell r="AC163" t="str">
            <v>COUNCIL FOR THE INDIAN SCHOOL CERTIFICATE EXAMINATIONS</v>
          </cell>
          <cell r="AD163" t="str">
            <v>CAMBRIDGE SCHOOL</v>
          </cell>
          <cell r="AE163">
            <v>517</v>
          </cell>
          <cell r="AF163">
            <v>650</v>
          </cell>
          <cell r="AG163">
            <v>79.540000000000006</v>
          </cell>
          <cell r="AH163">
            <v>2019</v>
          </cell>
          <cell r="AI163" t="str">
            <v>MAHARASHTRA STATE BOARD OF SECONDARY AND HIGHER SECONDARY EDUCATION</v>
          </cell>
          <cell r="AJ163" t="str">
            <v>THAKUR COLLEGE OF SCIENCE AND COMMERCE</v>
          </cell>
          <cell r="AK163">
            <v>224</v>
          </cell>
          <cell r="AL163">
            <v>23</v>
          </cell>
          <cell r="AM163">
            <v>9.7391304347826093</v>
          </cell>
          <cell r="AN163">
            <v>85</v>
          </cell>
          <cell r="AO163">
            <v>243</v>
          </cell>
          <cell r="AP163">
            <v>25</v>
          </cell>
          <cell r="AQ163">
            <v>9.7200000000000006</v>
          </cell>
          <cell r="AR163">
            <v>94</v>
          </cell>
          <cell r="AS163">
            <v>467</v>
          </cell>
          <cell r="AT163">
            <v>48</v>
          </cell>
          <cell r="AU163">
            <v>9.7291666666666661</v>
          </cell>
          <cell r="AV163">
            <v>244</v>
          </cell>
          <cell r="AW163">
            <v>25</v>
          </cell>
          <cell r="AX163">
            <v>9.76</v>
          </cell>
          <cell r="AY163">
            <v>99</v>
          </cell>
          <cell r="AZ163">
            <v>290</v>
          </cell>
          <cell r="BA163">
            <v>29</v>
          </cell>
          <cell r="BB163">
            <v>10</v>
          </cell>
          <cell r="BC163">
            <v>89</v>
          </cell>
          <cell r="BD163">
            <v>534</v>
          </cell>
          <cell r="BE163">
            <v>54</v>
          </cell>
          <cell r="BF163">
            <v>9.8888888888888893</v>
          </cell>
          <cell r="BG163">
            <v>234</v>
          </cell>
          <cell r="BH163">
            <v>24</v>
          </cell>
          <cell r="BI163">
            <v>9.75</v>
          </cell>
          <cell r="BJ163">
            <v>94.25</v>
          </cell>
          <cell r="BK163">
            <v>282</v>
          </cell>
          <cell r="BL163">
            <v>29</v>
          </cell>
          <cell r="BM163">
            <v>9.7241379310344822</v>
          </cell>
          <cell r="BN163">
            <v>99</v>
          </cell>
          <cell r="BO163">
            <v>516</v>
          </cell>
          <cell r="BP163">
            <v>53</v>
          </cell>
          <cell r="BQ163">
            <v>9.7358490566037741</v>
          </cell>
          <cell r="BR163">
            <v>240</v>
          </cell>
          <cell r="BS163">
            <v>24</v>
          </cell>
          <cell r="BT163">
            <v>10</v>
          </cell>
          <cell r="BU163">
            <v>93.375</v>
          </cell>
          <cell r="BV163">
            <v>240</v>
          </cell>
          <cell r="BW163">
            <v>24</v>
          </cell>
          <cell r="BX163">
            <v>10</v>
          </cell>
          <cell r="BY163">
            <v>260</v>
          </cell>
          <cell r="BZ163">
            <v>26</v>
          </cell>
          <cell r="CA163">
            <v>10</v>
          </cell>
          <cell r="CB163">
            <v>2017</v>
          </cell>
          <cell r="CC163">
            <v>205</v>
          </cell>
          <cell r="CD163">
            <v>9.8390243902439032</v>
          </cell>
          <cell r="CE163">
            <v>93</v>
          </cell>
          <cell r="CF163"/>
          <cell r="CG163"/>
          <cell r="CH163"/>
          <cell r="CI163"/>
          <cell r="CJ163"/>
          <cell r="CK163"/>
          <cell r="CL163"/>
          <cell r="CM163"/>
          <cell r="CN163">
            <v>24</v>
          </cell>
          <cell r="CO163">
            <v>60</v>
          </cell>
          <cell r="CP163">
            <v>22</v>
          </cell>
          <cell r="CQ163">
            <v>50</v>
          </cell>
          <cell r="CR163">
            <v>24</v>
          </cell>
          <cell r="CS163">
            <v>0</v>
          </cell>
          <cell r="CT163">
            <v>100</v>
          </cell>
          <cell r="CU163">
            <v>14</v>
          </cell>
          <cell r="CV163">
            <v>2</v>
          </cell>
          <cell r="CW163">
            <v>88</v>
          </cell>
          <cell r="CX163">
            <v>595</v>
          </cell>
          <cell r="CY163">
            <v>59.5</v>
          </cell>
          <cell r="CZ163">
            <v>88.410104011887071</v>
          </cell>
          <cell r="DA163">
            <v>10</v>
          </cell>
          <cell r="DB163">
            <v>0</v>
          </cell>
          <cell r="DC163">
            <v>100</v>
          </cell>
          <cell r="DD163">
            <v>22</v>
          </cell>
          <cell r="DE163">
            <v>0</v>
          </cell>
          <cell r="DF163">
            <v>100</v>
          </cell>
          <cell r="DG163">
            <v>10</v>
          </cell>
          <cell r="DH163">
            <v>100</v>
          </cell>
          <cell r="DI163">
            <v>1231</v>
          </cell>
          <cell r="DJ163">
            <v>62</v>
          </cell>
          <cell r="DK163">
            <v>2</v>
          </cell>
          <cell r="DL163">
            <v>0</v>
          </cell>
          <cell r="DM163">
            <v>100</v>
          </cell>
          <cell r="DN163">
            <v>50</v>
          </cell>
          <cell r="DO163" t="str">
            <v>100</v>
          </cell>
          <cell r="DP163">
            <v>50</v>
          </cell>
          <cell r="DQ163" t="str">
            <v>100</v>
          </cell>
          <cell r="DR163">
            <v>50</v>
          </cell>
          <cell r="DS163">
            <v>100</v>
          </cell>
          <cell r="DT163">
            <v>67</v>
          </cell>
          <cell r="DU163">
            <v>99</v>
          </cell>
          <cell r="DV163" t="str">
            <v>J.P. Morgan</v>
          </cell>
          <cell r="DW163"/>
          <cell r="DX163"/>
          <cell r="DY163" t="str">
            <v>Placed</v>
          </cell>
          <cell r="DZ163">
            <v>17.75</v>
          </cell>
          <cell r="EA163" t="str">
            <v>Placement</v>
          </cell>
          <cell r="EB163" t="str">
            <v>Placement</v>
          </cell>
          <cell r="EC163"/>
          <cell r="ED163" t="str">
            <v>CAT-1</v>
          </cell>
          <cell r="EE163"/>
          <cell r="EF163"/>
          <cell r="EG163"/>
          <cell r="EH163"/>
          <cell r="EI163"/>
          <cell r="EJ163"/>
          <cell r="EK163"/>
          <cell r="EL163"/>
          <cell r="EM163"/>
          <cell r="EN163">
            <v>5</v>
          </cell>
          <cell r="EO163">
            <v>5</v>
          </cell>
          <cell r="EP163">
            <v>5</v>
          </cell>
          <cell r="EQ163">
            <v>15</v>
          </cell>
          <cell r="ER163">
            <v>100</v>
          </cell>
          <cell r="ES163" t="str">
            <v>Yes</v>
          </cell>
          <cell r="ET163" t="str">
            <v>https://drive.google.com/open?id=1IHB6V3AOnrHONUIrEFbiaAEt6wnZHG8j</v>
          </cell>
          <cell r="EU163" t="str">
            <v>IT + Core Companies</v>
          </cell>
          <cell r="EV163" t="str">
            <v>Yes</v>
          </cell>
          <cell r="EW163" t="str">
            <v>pay_HxpIPCc7DahKhP</v>
          </cell>
          <cell r="EX163" t="str">
            <v>Murdhva</v>
          </cell>
          <cell r="EY163" t="str">
            <v>Present</v>
          </cell>
          <cell r="EZ163" t="str">
            <v>Batch 1</v>
          </cell>
          <cell r="FA163" t="str">
            <v>19-COMPA03-23</v>
          </cell>
          <cell r="FB163" t="str">
            <v>COMP-A</v>
          </cell>
          <cell r="FC163">
            <v>3</v>
          </cell>
        </row>
        <row r="164">
          <cell r="C164" t="str">
            <v>19-COMPA04-23</v>
          </cell>
          <cell r="D164">
            <v>4</v>
          </cell>
          <cell r="E164" t="str">
            <v>AGARWAL PARTH LALIT SHUCHI</v>
          </cell>
          <cell r="F164" t="str">
            <v>19-COMPA04-23</v>
          </cell>
          <cell r="G164" t="str">
            <v>Male</v>
          </cell>
          <cell r="H164">
            <v>36742</v>
          </cell>
          <cell r="I164">
            <v>8080809997</v>
          </cell>
          <cell r="J164"/>
          <cell r="K164" t="str">
            <v>lalit@balajipc.com</v>
          </cell>
          <cell r="L164" t="str">
            <v>1032190093@tcetmumbai.in</v>
          </cell>
          <cell r="M164" t="str">
            <v>C 103, RAJMANDIR COMPLEX CHSL,Hatkesh , NR POSH COMPLEX,Mira Bhyander ,MAHARASHTRA,MIRA ROAD EAST,401107</v>
          </cell>
          <cell r="N164" t="str">
            <v>Family Business</v>
          </cell>
          <cell r="O164" t="str">
            <v>5 Lacs to  10Lacs</v>
          </cell>
          <cell r="P164" t="str">
            <v>Normal</v>
          </cell>
          <cell r="Q164" t="str">
            <v>Open</v>
          </cell>
          <cell r="R164">
            <v>2019</v>
          </cell>
          <cell r="S164" t="str">
            <v>FE</v>
          </cell>
          <cell r="T164" t="str">
            <v>MHT-CET 2019</v>
          </cell>
          <cell r="U164" t="str">
            <v>MHT-CET</v>
          </cell>
          <cell r="V164">
            <v>200</v>
          </cell>
          <cell r="W164">
            <v>92.888335299999994</v>
          </cell>
          <cell r="X164" t="str">
            <v>MI</v>
          </cell>
          <cell r="Y164">
            <v>543</v>
          </cell>
          <cell r="Z164">
            <v>600</v>
          </cell>
          <cell r="AA164">
            <v>90.5</v>
          </cell>
          <cell r="AB164">
            <v>2016</v>
          </cell>
          <cell r="AC164" t="str">
            <v>COUNCIL FOR THE INDIAN SCHOOL CERTIFICATE EXAMINATIONS</v>
          </cell>
          <cell r="AD164" t="str">
            <v>NLDALMIAHIGHSCHOOL</v>
          </cell>
          <cell r="AE164">
            <v>403</v>
          </cell>
          <cell r="AF164">
            <v>650</v>
          </cell>
          <cell r="AG164">
            <v>62</v>
          </cell>
          <cell r="AH164">
            <v>2018</v>
          </cell>
          <cell r="AI164" t="str">
            <v>MAHARASHTRA STATE BOARD OF SECONDARY AND HIGHER SECONDARY EDUCATION</v>
          </cell>
          <cell r="AJ164" t="str">
            <v>THAKUR COLLEGE OF SCIENCE AND COMMERCE</v>
          </cell>
          <cell r="AK164">
            <v>199</v>
          </cell>
          <cell r="AL164">
            <v>23</v>
          </cell>
          <cell r="AM164">
            <v>8.6521739130434785</v>
          </cell>
          <cell r="AN164">
            <v>85</v>
          </cell>
          <cell r="AO164">
            <v>201</v>
          </cell>
          <cell r="AP164">
            <v>25</v>
          </cell>
          <cell r="AQ164">
            <v>8.0399999999999991</v>
          </cell>
          <cell r="AR164">
            <v>87</v>
          </cell>
          <cell r="AS164">
            <v>400</v>
          </cell>
          <cell r="AT164">
            <v>48</v>
          </cell>
          <cell r="AU164">
            <v>8.3333333333333339</v>
          </cell>
          <cell r="AV164">
            <v>238</v>
          </cell>
          <cell r="AW164">
            <v>25</v>
          </cell>
          <cell r="AX164">
            <v>9.52</v>
          </cell>
          <cell r="AY164">
            <v>89</v>
          </cell>
          <cell r="AZ164">
            <v>276</v>
          </cell>
          <cell r="BA164">
            <v>29</v>
          </cell>
          <cell r="BB164">
            <v>9.5172413793103452</v>
          </cell>
          <cell r="BC164">
            <v>87</v>
          </cell>
          <cell r="BD164">
            <v>514</v>
          </cell>
          <cell r="BE164">
            <v>54</v>
          </cell>
          <cell r="BF164">
            <v>9.518518518518519</v>
          </cell>
          <cell r="BG164">
            <v>226</v>
          </cell>
          <cell r="BH164">
            <v>24</v>
          </cell>
          <cell r="BI164">
            <v>9.4166666666666661</v>
          </cell>
          <cell r="BJ164">
            <v>87.75</v>
          </cell>
          <cell r="BK164">
            <v>265.93</v>
          </cell>
          <cell r="BL164">
            <v>29</v>
          </cell>
          <cell r="BM164">
            <v>9.17</v>
          </cell>
          <cell r="BN164">
            <v>93</v>
          </cell>
          <cell r="BO164">
            <v>491.93</v>
          </cell>
          <cell r="BP164">
            <v>53</v>
          </cell>
          <cell r="BQ164">
            <v>9.2816981132075469</v>
          </cell>
          <cell r="BR164">
            <v>224</v>
          </cell>
          <cell r="BS164">
            <v>24</v>
          </cell>
          <cell r="BT164">
            <v>9.3333333333333339</v>
          </cell>
          <cell r="BU164">
            <v>88.125</v>
          </cell>
          <cell r="BV164">
            <v>224</v>
          </cell>
          <cell r="BW164">
            <v>24</v>
          </cell>
          <cell r="BX164">
            <v>9.3333333333333339</v>
          </cell>
          <cell r="BY164">
            <v>257</v>
          </cell>
          <cell r="BZ164">
            <v>26</v>
          </cell>
          <cell r="CA164">
            <v>9.884615384615385</v>
          </cell>
          <cell r="CB164">
            <v>1886.93</v>
          </cell>
          <cell r="CC164">
            <v>205</v>
          </cell>
          <cell r="CD164">
            <v>9.2045365853658545</v>
          </cell>
          <cell r="CE164">
            <v>88</v>
          </cell>
          <cell r="CF164"/>
          <cell r="CG164"/>
          <cell r="CH164"/>
          <cell r="CI164"/>
          <cell r="CJ164"/>
          <cell r="CK164"/>
          <cell r="CL164"/>
          <cell r="CM164"/>
          <cell r="CN164"/>
          <cell r="CO164"/>
          <cell r="CP164"/>
          <cell r="CQ164"/>
          <cell r="CR164"/>
          <cell r="CS164"/>
          <cell r="CT164"/>
          <cell r="CU164"/>
          <cell r="CV164"/>
          <cell r="CW164"/>
          <cell r="CX164"/>
          <cell r="CY164"/>
          <cell r="CZ164"/>
          <cell r="DA164"/>
          <cell r="DB164"/>
          <cell r="DC164"/>
          <cell r="DD164"/>
          <cell r="DE164"/>
          <cell r="DF164"/>
          <cell r="DG164"/>
          <cell r="DH164"/>
          <cell r="DI164"/>
          <cell r="DJ164">
            <v>0</v>
          </cell>
          <cell r="DK164">
            <v>0</v>
          </cell>
          <cell r="DL164">
            <v>2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/>
          <cell r="DW164"/>
          <cell r="DX164"/>
          <cell r="DY164"/>
          <cell r="DZ164"/>
          <cell r="EA164" t="str">
            <v>Higher Studies</v>
          </cell>
          <cell r="EB164" t="str">
            <v>Higher Studies</v>
          </cell>
          <cell r="EC164"/>
          <cell r="ED164" t="str">
            <v>CAT-3</v>
          </cell>
          <cell r="EE164"/>
          <cell r="EF164"/>
          <cell r="EG164"/>
          <cell r="EH164"/>
          <cell r="EI164"/>
          <cell r="EJ164"/>
          <cell r="EK164"/>
          <cell r="EL164"/>
          <cell r="EM164"/>
          <cell r="EN164">
            <v>5</v>
          </cell>
          <cell r="EO164">
            <v>0</v>
          </cell>
          <cell r="EP164">
            <v>5</v>
          </cell>
          <cell r="EQ164">
            <v>10</v>
          </cell>
          <cell r="ER164">
            <v>66.666666666666657</v>
          </cell>
          <cell r="ES164" t="str">
            <v>Yes</v>
          </cell>
          <cell r="ET164" t="str">
            <v>https://drive.google.com/open?id=1A3MkIFRh5m5K-nUEZ4vMUrrC7qMdVc1U</v>
          </cell>
          <cell r="EU164" t="str">
            <v>NA</v>
          </cell>
          <cell r="EV164" t="str">
            <v>No</v>
          </cell>
          <cell r="EW164"/>
          <cell r="EX164" t="str">
            <v>BORIVALI</v>
          </cell>
          <cell r="EY164" t="str">
            <v>AB</v>
          </cell>
          <cell r="EZ164"/>
          <cell r="FA164" t="str">
            <v>19-COMPA04-23</v>
          </cell>
          <cell r="FB164" t="str">
            <v>COMP-A</v>
          </cell>
          <cell r="FC164">
            <v>4</v>
          </cell>
        </row>
        <row r="165">
          <cell r="C165" t="str">
            <v>19-COMPA05-23</v>
          </cell>
          <cell r="D165">
            <v>5</v>
          </cell>
          <cell r="E165" t="str">
            <v>AGRAWAL JASH SANJAY MAYURI</v>
          </cell>
          <cell r="F165" t="str">
            <v>19-COMPA05-23</v>
          </cell>
          <cell r="G165" t="str">
            <v>Male</v>
          </cell>
          <cell r="H165">
            <v>37352</v>
          </cell>
          <cell r="I165">
            <v>7021280686</v>
          </cell>
          <cell r="J165"/>
          <cell r="K165" t="str">
            <v>agrawaljash99@gmail.com</v>
          </cell>
          <cell r="L165" t="str">
            <v>1032190094@tcetmumbai.in</v>
          </cell>
          <cell r="M165" t="str">
            <v>246/3 SHANTI SMRUTI BUILDING ,BHAVE COMPOUND KASAR ALI BHIWANDI,BHIWANDI,NEAR SHIVAJI CHOWK,BHIWANDI,421302</v>
          </cell>
          <cell r="N165" t="str">
            <v>Family Business</v>
          </cell>
          <cell r="O165" t="str">
            <v>5 Lacs to  10Lacs</v>
          </cell>
          <cell r="P165" t="str">
            <v>Normal</v>
          </cell>
          <cell r="Q165" t="str">
            <v>Open</v>
          </cell>
          <cell r="R165">
            <v>2019</v>
          </cell>
          <cell r="S165" t="str">
            <v>FE</v>
          </cell>
          <cell r="T165" t="str">
            <v>MHT-CET 2019</v>
          </cell>
          <cell r="U165" t="str">
            <v>MHT-CET</v>
          </cell>
          <cell r="V165">
            <v>200</v>
          </cell>
          <cell r="W165">
            <v>95.762331399999994</v>
          </cell>
          <cell r="X165" t="str">
            <v>MI</v>
          </cell>
          <cell r="Y165">
            <v>397</v>
          </cell>
          <cell r="Z165">
            <v>500</v>
          </cell>
          <cell r="AA165">
            <v>79.400000000000006</v>
          </cell>
          <cell r="AB165">
            <v>2017</v>
          </cell>
          <cell r="AC165" t="str">
            <v>MAHARASHTRA STATE BOARD OF SECONDARY AND HIGHER SECONDARY EDUCATION</v>
          </cell>
          <cell r="AD165" t="str">
            <v>N.E.S'S ENGLISH MEDIUM HIGH SCHOOL AND JUNIOR COLLEGE</v>
          </cell>
          <cell r="AE165">
            <v>390</v>
          </cell>
          <cell r="AF165">
            <v>650</v>
          </cell>
          <cell r="AG165">
            <v>60</v>
          </cell>
          <cell r="AH165">
            <v>2019</v>
          </cell>
          <cell r="AI165" t="str">
            <v>MAHARASHTRA STATE BOARD OF SECONDARY AND HIGHER SECONDARY EDUCATION</v>
          </cell>
          <cell r="AJ165" t="str">
            <v>P.E. SOCIETY'S ENGLISH MEDIUM HIGH SCHOOL AND JUNIOR COLLEGE OF SCIENCE</v>
          </cell>
          <cell r="AK165">
            <v>200</v>
          </cell>
          <cell r="AL165">
            <v>23</v>
          </cell>
          <cell r="AM165">
            <v>8.695652173913043</v>
          </cell>
          <cell r="AN165">
            <v>82</v>
          </cell>
          <cell r="AO165">
            <v>196</v>
          </cell>
          <cell r="AP165">
            <v>25</v>
          </cell>
          <cell r="AQ165">
            <v>7.84</v>
          </cell>
          <cell r="AR165">
            <v>92</v>
          </cell>
          <cell r="AS165">
            <v>396</v>
          </cell>
          <cell r="AT165">
            <v>48</v>
          </cell>
          <cell r="AU165">
            <v>8.25</v>
          </cell>
          <cell r="AV165">
            <v>201</v>
          </cell>
          <cell r="AW165">
            <v>25</v>
          </cell>
          <cell r="AX165">
            <v>8.0399999999999991</v>
          </cell>
          <cell r="AY165">
            <v>91</v>
          </cell>
          <cell r="AZ165">
            <v>272</v>
          </cell>
          <cell r="BA165">
            <v>29</v>
          </cell>
          <cell r="BB165">
            <v>9.3793103448275854</v>
          </cell>
          <cell r="BC165">
            <v>86</v>
          </cell>
          <cell r="BD165">
            <v>473</v>
          </cell>
          <cell r="BE165">
            <v>54</v>
          </cell>
          <cell r="BF165">
            <v>8.7592592592592595</v>
          </cell>
          <cell r="BG165">
            <v>216</v>
          </cell>
          <cell r="BH165">
            <v>24</v>
          </cell>
          <cell r="BI165">
            <v>9</v>
          </cell>
          <cell r="BJ165">
            <v>88.5</v>
          </cell>
          <cell r="BK165">
            <v>234</v>
          </cell>
          <cell r="BL165">
            <v>29</v>
          </cell>
          <cell r="BM165">
            <v>8.068965517241379</v>
          </cell>
          <cell r="BN165">
            <v>87</v>
          </cell>
          <cell r="BO165">
            <v>450</v>
          </cell>
          <cell r="BP165">
            <v>53</v>
          </cell>
          <cell r="BQ165">
            <v>8.4905660377358494</v>
          </cell>
          <cell r="BR165">
            <v>199</v>
          </cell>
          <cell r="BS165">
            <v>24</v>
          </cell>
          <cell r="BT165">
            <v>8.2916666666666661</v>
          </cell>
          <cell r="BU165">
            <v>87.75</v>
          </cell>
          <cell r="BV165">
            <v>199</v>
          </cell>
          <cell r="BW165">
            <v>24</v>
          </cell>
          <cell r="BX165">
            <v>8.2916666666666661</v>
          </cell>
          <cell r="BY165">
            <v>238</v>
          </cell>
          <cell r="BZ165">
            <v>26</v>
          </cell>
          <cell r="CA165">
            <v>9.1538461538461533</v>
          </cell>
          <cell r="CB165">
            <v>1756</v>
          </cell>
          <cell r="CC165">
            <v>205</v>
          </cell>
          <cell r="CD165">
            <v>8.5658536585365859</v>
          </cell>
          <cell r="CE165">
            <v>88</v>
          </cell>
          <cell r="CF165"/>
          <cell r="CG165"/>
          <cell r="CH165"/>
          <cell r="CI165"/>
          <cell r="CJ165"/>
          <cell r="CK165"/>
          <cell r="CL165"/>
          <cell r="CM165"/>
          <cell r="CN165">
            <v>21</v>
          </cell>
          <cell r="CO165">
            <v>60</v>
          </cell>
          <cell r="CP165">
            <v>28</v>
          </cell>
          <cell r="CQ165">
            <v>50</v>
          </cell>
          <cell r="CR165">
            <v>18</v>
          </cell>
          <cell r="CS165">
            <v>6</v>
          </cell>
          <cell r="CT165">
            <v>75</v>
          </cell>
          <cell r="CU165">
            <v>5</v>
          </cell>
          <cell r="CV165">
            <v>11</v>
          </cell>
          <cell r="CW165">
            <v>32</v>
          </cell>
          <cell r="CX165">
            <v>117</v>
          </cell>
          <cell r="CY165">
            <v>19.5</v>
          </cell>
          <cell r="CZ165">
            <v>17.384843982169389</v>
          </cell>
          <cell r="DA165">
            <v>6</v>
          </cell>
          <cell r="DB165">
            <v>4</v>
          </cell>
          <cell r="DC165">
            <v>60</v>
          </cell>
          <cell r="DD165">
            <v>8</v>
          </cell>
          <cell r="DE165">
            <v>14</v>
          </cell>
          <cell r="DF165">
            <v>37</v>
          </cell>
          <cell r="DG165">
            <v>7</v>
          </cell>
          <cell r="DH165">
            <v>70</v>
          </cell>
          <cell r="DI165">
            <v>535</v>
          </cell>
          <cell r="DJ165">
            <v>27</v>
          </cell>
          <cell r="DK165">
            <v>2</v>
          </cell>
          <cell r="DL165">
            <v>0</v>
          </cell>
          <cell r="DM165">
            <v>100</v>
          </cell>
          <cell r="DN165">
            <v>50</v>
          </cell>
          <cell r="DO165" t="str">
            <v>100</v>
          </cell>
          <cell r="DP165">
            <v>100</v>
          </cell>
          <cell r="DQ165" t="str">
            <v>100</v>
          </cell>
          <cell r="DR165">
            <v>75</v>
          </cell>
          <cell r="DS165">
            <v>100</v>
          </cell>
          <cell r="DT165">
            <v>32</v>
          </cell>
          <cell r="DU165">
            <v>68</v>
          </cell>
          <cell r="DV165"/>
          <cell r="DW165"/>
          <cell r="DX165" t="str">
            <v>Consent Fill/Absent for Unplaced Meeting</v>
          </cell>
          <cell r="DY165"/>
          <cell r="DZ165"/>
          <cell r="EA165" t="str">
            <v>Placement</v>
          </cell>
          <cell r="EB165" t="str">
            <v>Placement</v>
          </cell>
          <cell r="EC165"/>
          <cell r="ED165" t="str">
            <v>CAT-3</v>
          </cell>
          <cell r="EE165"/>
          <cell r="EF165"/>
          <cell r="EG165"/>
          <cell r="EH165"/>
          <cell r="EI165"/>
          <cell r="EJ165"/>
          <cell r="EK165"/>
          <cell r="EL165"/>
          <cell r="EM165"/>
          <cell r="EN165">
            <v>5</v>
          </cell>
          <cell r="EO165">
            <v>3</v>
          </cell>
          <cell r="EP165">
            <v>5</v>
          </cell>
          <cell r="EQ165">
            <v>13</v>
          </cell>
          <cell r="ER165">
            <v>86.666666666666671</v>
          </cell>
          <cell r="ES165" t="str">
            <v>Yes</v>
          </cell>
          <cell r="ET165" t="str">
            <v>https://drive.google.com/open?id=1jI7V7stTThbsKUxmJiC3oinKthOhPM3K</v>
          </cell>
          <cell r="EU165" t="str">
            <v>IT + Core Companies</v>
          </cell>
          <cell r="EV165" t="str">
            <v>Yes</v>
          </cell>
          <cell r="EW165" t="str">
            <v xml:space="preserve"> pay_HyVncK9uCJhegv</v>
          </cell>
          <cell r="EX165" t="str">
            <v>BHIWANDI</v>
          </cell>
          <cell r="EY165" t="str">
            <v>Present</v>
          </cell>
          <cell r="EZ165" t="str">
            <v>Golden Batch 1</v>
          </cell>
          <cell r="FA165" t="str">
            <v>19-COMPA05-23</v>
          </cell>
          <cell r="FB165" t="str">
            <v>COMP-A</v>
          </cell>
          <cell r="FC165">
            <v>5</v>
          </cell>
        </row>
        <row r="166">
          <cell r="C166" t="str">
            <v>20-COMPA66-23</v>
          </cell>
          <cell r="D166">
            <v>66</v>
          </cell>
          <cell r="E166" t="str">
            <v>AHMEDI NAZIFA MUKHTARHUSSAIN</v>
          </cell>
          <cell r="F166" t="str">
            <v>20-COMPA66-23</v>
          </cell>
          <cell r="G166" t="str">
            <v>Female</v>
          </cell>
          <cell r="H166">
            <v>36918</v>
          </cell>
          <cell r="I166">
            <v>8976253683</v>
          </cell>
          <cell r="J166"/>
          <cell r="K166" t="str">
            <v>nazifaahmedi4321@gmail.com</v>
          </cell>
          <cell r="L166" t="str">
            <v>1032200696@tcetmumbai.in</v>
          </cell>
          <cell r="M166" t="str">
            <v>A604, Brahma Charini Jangid Apt, Shanti Park Mira Road Pin -401107</v>
          </cell>
          <cell r="N166" t="str">
            <v>Service</v>
          </cell>
          <cell r="O166" t="str">
            <v>10 Lacs to 20Lacs</v>
          </cell>
          <cell r="P166" t="str">
            <v>Normal</v>
          </cell>
          <cell r="Q166" t="str">
            <v>Open</v>
          </cell>
          <cell r="R166">
            <v>2019</v>
          </cell>
          <cell r="S166" t="str">
            <v>DSE</v>
          </cell>
          <cell r="T166" t="str">
            <v>NA</v>
          </cell>
          <cell r="U166" t="str">
            <v>DSE</v>
          </cell>
          <cell r="V166" t="str">
            <v>NA</v>
          </cell>
          <cell r="W166" t="str">
            <v>NA</v>
          </cell>
          <cell r="X166" t="str">
            <v>CAP-Minority</v>
          </cell>
          <cell r="Y166">
            <v>450</v>
          </cell>
          <cell r="Z166">
            <v>500</v>
          </cell>
          <cell r="AA166">
            <v>90</v>
          </cell>
          <cell r="AB166">
            <v>2017</v>
          </cell>
          <cell r="AC166" t="str">
            <v>MAHARASHTRA STATE BOARD OF SECONDARY AND HIGHER SECONDARY EDUCATION</v>
          </cell>
          <cell r="AD166" t="str">
            <v>Cosmopolitan School Mira Road</v>
          </cell>
          <cell r="AE166">
            <v>1658</v>
          </cell>
          <cell r="AF166">
            <v>1750</v>
          </cell>
          <cell r="AG166">
            <v>94.742857142857133</v>
          </cell>
          <cell r="AH166">
            <v>2020</v>
          </cell>
          <cell r="AI166" t="str">
            <v>Maharashtra State Board of Technical Education</v>
          </cell>
          <cell r="AJ166" t="str">
            <v>Thakur Polytechnic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236</v>
          </cell>
          <cell r="AW166">
            <v>25</v>
          </cell>
          <cell r="AX166">
            <v>9.44</v>
          </cell>
          <cell r="AY166">
            <v>85</v>
          </cell>
          <cell r="AZ166">
            <v>276</v>
          </cell>
          <cell r="BA166">
            <v>29</v>
          </cell>
          <cell r="BB166">
            <v>9.5172413793103452</v>
          </cell>
          <cell r="BC166">
            <v>99</v>
          </cell>
          <cell r="BD166">
            <v>512</v>
          </cell>
          <cell r="BE166">
            <v>54</v>
          </cell>
          <cell r="BF166">
            <v>9.481481481481481</v>
          </cell>
          <cell r="BG166">
            <v>216</v>
          </cell>
          <cell r="BH166">
            <v>24</v>
          </cell>
          <cell r="BI166">
            <v>9</v>
          </cell>
          <cell r="BJ166">
            <v>92</v>
          </cell>
          <cell r="BK166">
            <v>276</v>
          </cell>
          <cell r="BL166">
            <v>29</v>
          </cell>
          <cell r="BM166">
            <v>9.5172413793103452</v>
          </cell>
          <cell r="BN166">
            <v>99</v>
          </cell>
          <cell r="BO166">
            <v>492</v>
          </cell>
          <cell r="BP166">
            <v>53</v>
          </cell>
          <cell r="BQ166">
            <v>9.2830188679245289</v>
          </cell>
          <cell r="BR166">
            <v>237</v>
          </cell>
          <cell r="BS166">
            <v>24</v>
          </cell>
          <cell r="BT166">
            <v>9.875</v>
          </cell>
          <cell r="BU166">
            <v>93.75</v>
          </cell>
          <cell r="BV166">
            <v>237</v>
          </cell>
          <cell r="BW166">
            <v>24</v>
          </cell>
          <cell r="BX166">
            <v>9.875</v>
          </cell>
          <cell r="BY166">
            <v>158</v>
          </cell>
          <cell r="BZ166">
            <v>26</v>
          </cell>
          <cell r="CA166">
            <v>6.0769230769230766</v>
          </cell>
          <cell r="CB166">
            <v>1399</v>
          </cell>
          <cell r="CC166">
            <v>157</v>
          </cell>
          <cell r="CD166">
            <v>8.9108280254777075</v>
          </cell>
          <cell r="CE166">
            <v>92</v>
          </cell>
          <cell r="CF166"/>
          <cell r="CG166"/>
          <cell r="CH166"/>
          <cell r="CI166"/>
          <cell r="CJ166"/>
          <cell r="CK166"/>
          <cell r="CL166"/>
          <cell r="CM166"/>
          <cell r="CN166">
            <v>26</v>
          </cell>
          <cell r="CO166">
            <v>60</v>
          </cell>
          <cell r="CP166">
            <v>29</v>
          </cell>
          <cell r="CQ166">
            <v>50</v>
          </cell>
          <cell r="CR166">
            <v>24</v>
          </cell>
          <cell r="CS166">
            <v>0</v>
          </cell>
          <cell r="CT166">
            <v>100</v>
          </cell>
          <cell r="CU166">
            <v>16</v>
          </cell>
          <cell r="CV166">
            <v>0</v>
          </cell>
          <cell r="CW166">
            <v>100</v>
          </cell>
          <cell r="CX166">
            <v>577</v>
          </cell>
          <cell r="CY166">
            <v>64.111111111111114</v>
          </cell>
          <cell r="CZ166">
            <v>85.735512630014853</v>
          </cell>
          <cell r="DA166">
            <v>9</v>
          </cell>
          <cell r="DB166">
            <v>1</v>
          </cell>
          <cell r="DC166">
            <v>90</v>
          </cell>
          <cell r="DD166">
            <v>22</v>
          </cell>
          <cell r="DE166">
            <v>0</v>
          </cell>
          <cell r="DF166">
            <v>100</v>
          </cell>
          <cell r="DG166">
            <v>9</v>
          </cell>
          <cell r="DH166">
            <v>90</v>
          </cell>
          <cell r="DI166">
            <v>326</v>
          </cell>
          <cell r="DJ166">
            <v>17</v>
          </cell>
          <cell r="DK166">
            <v>2</v>
          </cell>
          <cell r="DL166">
            <v>0</v>
          </cell>
          <cell r="DM166">
            <v>100</v>
          </cell>
          <cell r="DN166">
            <v>100</v>
          </cell>
          <cell r="DO166" t="str">
            <v>100</v>
          </cell>
          <cell r="DP166">
            <v>80</v>
          </cell>
          <cell r="DQ166" t="str">
            <v>100</v>
          </cell>
          <cell r="DR166">
            <v>90</v>
          </cell>
          <cell r="DS166">
            <v>100</v>
          </cell>
          <cell r="DT166">
            <v>68</v>
          </cell>
          <cell r="DU166">
            <v>98</v>
          </cell>
          <cell r="DV166" t="str">
            <v>Capgemini</v>
          </cell>
          <cell r="DW166"/>
          <cell r="DX166"/>
          <cell r="DY166" t="str">
            <v>Placed</v>
          </cell>
          <cell r="DZ166">
            <v>4.25</v>
          </cell>
          <cell r="EA166" t="str">
            <v>Placement</v>
          </cell>
          <cell r="EB166" t="str">
            <v>Placement</v>
          </cell>
          <cell r="EC166"/>
          <cell r="ED166" t="str">
            <v>CAT-1</v>
          </cell>
          <cell r="EE166"/>
          <cell r="EF166"/>
          <cell r="EG166"/>
          <cell r="EH166"/>
          <cell r="EI166"/>
          <cell r="EJ166"/>
          <cell r="EK166"/>
          <cell r="EL166"/>
          <cell r="EM166"/>
          <cell r="EN166">
            <v>5</v>
          </cell>
          <cell r="EO166">
            <v>5</v>
          </cell>
          <cell r="EP166">
            <v>5</v>
          </cell>
          <cell r="EQ166">
            <v>15</v>
          </cell>
          <cell r="ER166">
            <v>100</v>
          </cell>
          <cell r="ES166" t="str">
            <v>Yes</v>
          </cell>
          <cell r="ET166" t="str">
            <v>https://drive.google.com/open?id=1DXuRWg9need7bPpwGRyZe8ch-XBwBcg3</v>
          </cell>
          <cell r="EU166" t="str">
            <v>IT + Core Companies</v>
          </cell>
          <cell r="EV166" t="str">
            <v>Yes</v>
          </cell>
          <cell r="EW166" t="str">
            <v>pay_HyTUy3SJL0VcqH</v>
          </cell>
          <cell r="EX166"/>
          <cell r="EY166" t="str">
            <v>Present</v>
          </cell>
          <cell r="EZ166" t="str">
            <v>Golden Batch 2</v>
          </cell>
          <cell r="FA166" t="str">
            <v>20-COMPA66-23</v>
          </cell>
          <cell r="FB166" t="str">
            <v>COMP-A</v>
          </cell>
          <cell r="FC166">
            <v>66</v>
          </cell>
        </row>
        <row r="167">
          <cell r="C167" t="str">
            <v>19-COMPA07-23</v>
          </cell>
          <cell r="D167">
            <v>7</v>
          </cell>
          <cell r="E167" t="str">
            <v>AHUJA AYUSH SUBHASH CHAND SONIA</v>
          </cell>
          <cell r="F167" t="str">
            <v>19-COMPA07-23</v>
          </cell>
          <cell r="G167" t="str">
            <v>Male</v>
          </cell>
          <cell r="H167">
            <v>37099</v>
          </cell>
          <cell r="I167">
            <v>9867968972</v>
          </cell>
          <cell r="J167" t="str">
            <v>9867968972</v>
          </cell>
          <cell r="K167" t="str">
            <v>ayushahuja200@gmail.com</v>
          </cell>
          <cell r="L167" t="str">
            <v>1032190095@tcetmumbai.in</v>
          </cell>
          <cell r="M167" t="str">
            <v>B-15, 204, Vighnajit,Ashtavinayak Gruhu Sankool Phase-2,Adai, Panvel,New Panvel,410206</v>
          </cell>
          <cell r="N167" t="str">
            <v>Service</v>
          </cell>
          <cell r="O167" t="str">
            <v>10 Lacs to 20Lacs</v>
          </cell>
          <cell r="P167" t="str">
            <v>Normal</v>
          </cell>
          <cell r="Q167" t="str">
            <v>Open</v>
          </cell>
          <cell r="R167">
            <v>2019</v>
          </cell>
          <cell r="S167" t="str">
            <v>FE</v>
          </cell>
          <cell r="T167" t="str">
            <v>MHT-CET 2019</v>
          </cell>
          <cell r="U167" t="str">
            <v>MHT-CET</v>
          </cell>
          <cell r="V167">
            <v>200</v>
          </cell>
          <cell r="W167">
            <v>93.724064499999997</v>
          </cell>
          <cell r="X167" t="str">
            <v>MI</v>
          </cell>
          <cell r="Y167"/>
          <cell r="Z167"/>
          <cell r="AA167">
            <v>92.4</v>
          </cell>
          <cell r="AB167">
            <v>2017</v>
          </cell>
          <cell r="AC167" t="str">
            <v>CENTRAL BOARD OF SECONDARY EDUCATION</v>
          </cell>
          <cell r="AD167" t="str">
            <v>ST. JOSEPH HIGH SCHOOL</v>
          </cell>
          <cell r="AE167">
            <v>423</v>
          </cell>
          <cell r="AF167">
            <v>500</v>
          </cell>
          <cell r="AG167">
            <v>84.6</v>
          </cell>
          <cell r="AH167">
            <v>2019</v>
          </cell>
          <cell r="AI167" t="str">
            <v>CENTRAL BOARD OF SECONDARY EDUCATION</v>
          </cell>
          <cell r="AJ167" t="str">
            <v>ST. JOSEPH HIGH SCHOOL</v>
          </cell>
          <cell r="AK167">
            <v>223</v>
          </cell>
          <cell r="AL167">
            <v>23</v>
          </cell>
          <cell r="AM167">
            <v>9.695652173913043</v>
          </cell>
          <cell r="AN167">
            <v>75</v>
          </cell>
          <cell r="AO167">
            <v>244</v>
          </cell>
          <cell r="AP167">
            <v>25</v>
          </cell>
          <cell r="AQ167">
            <v>9.76</v>
          </cell>
          <cell r="AR167">
            <v>100</v>
          </cell>
          <cell r="AS167">
            <v>467</v>
          </cell>
          <cell r="AT167">
            <v>48</v>
          </cell>
          <cell r="AU167">
            <v>9.7291666666666661</v>
          </cell>
          <cell r="AV167">
            <v>234</v>
          </cell>
          <cell r="AW167">
            <v>25</v>
          </cell>
          <cell r="AX167">
            <v>9.36</v>
          </cell>
          <cell r="AY167">
            <v>100</v>
          </cell>
          <cell r="AZ167">
            <v>290</v>
          </cell>
          <cell r="BA167">
            <v>29</v>
          </cell>
          <cell r="BB167">
            <v>10</v>
          </cell>
          <cell r="BC167">
            <v>99</v>
          </cell>
          <cell r="BD167">
            <v>524</v>
          </cell>
          <cell r="BE167">
            <v>54</v>
          </cell>
          <cell r="BF167">
            <v>9.7037037037037042</v>
          </cell>
          <cell r="BG167">
            <v>237</v>
          </cell>
          <cell r="BH167">
            <v>24</v>
          </cell>
          <cell r="BI167">
            <v>9.875</v>
          </cell>
          <cell r="BJ167">
            <v>93.5</v>
          </cell>
          <cell r="BK167">
            <v>282</v>
          </cell>
          <cell r="BL167">
            <v>29</v>
          </cell>
          <cell r="BM167">
            <v>9.7241379310344822</v>
          </cell>
          <cell r="BN167">
            <v>100</v>
          </cell>
          <cell r="BO167">
            <v>519</v>
          </cell>
          <cell r="BP167">
            <v>53</v>
          </cell>
          <cell r="BQ167">
            <v>9.7924528301886795</v>
          </cell>
          <cell r="BR167">
            <v>226</v>
          </cell>
          <cell r="BS167">
            <v>24</v>
          </cell>
          <cell r="BT167">
            <v>9.4166666666666661</v>
          </cell>
          <cell r="BU167">
            <v>94.583333333333329</v>
          </cell>
          <cell r="BV167">
            <v>226</v>
          </cell>
          <cell r="BW167">
            <v>24</v>
          </cell>
          <cell r="BX167">
            <v>9.4166666666666661</v>
          </cell>
          <cell r="BY167">
            <v>260</v>
          </cell>
          <cell r="BZ167">
            <v>26</v>
          </cell>
          <cell r="CA167">
            <v>10</v>
          </cell>
          <cell r="CB167">
            <v>1996</v>
          </cell>
          <cell r="CC167">
            <v>205</v>
          </cell>
          <cell r="CD167">
            <v>9.7365853658536583</v>
          </cell>
          <cell r="CE167">
            <v>94</v>
          </cell>
          <cell r="CF167"/>
          <cell r="CG167"/>
          <cell r="CH167"/>
          <cell r="CI167"/>
          <cell r="CJ167"/>
          <cell r="CK167"/>
          <cell r="CL167"/>
          <cell r="CM167"/>
          <cell r="CN167">
            <v>30</v>
          </cell>
          <cell r="CO167">
            <v>60</v>
          </cell>
          <cell r="CP167">
            <v>48</v>
          </cell>
          <cell r="CQ167">
            <v>50</v>
          </cell>
          <cell r="CR167">
            <v>24</v>
          </cell>
          <cell r="CS167">
            <v>0</v>
          </cell>
          <cell r="CT167">
            <v>100</v>
          </cell>
          <cell r="CU167">
            <v>14</v>
          </cell>
          <cell r="CV167">
            <v>2</v>
          </cell>
          <cell r="CW167">
            <v>88</v>
          </cell>
          <cell r="CX167">
            <v>526</v>
          </cell>
          <cell r="CY167">
            <v>58.444444444444443</v>
          </cell>
          <cell r="CZ167">
            <v>78.157503714710259</v>
          </cell>
          <cell r="DA167">
            <v>9</v>
          </cell>
          <cell r="DB167">
            <v>1</v>
          </cell>
          <cell r="DC167">
            <v>90</v>
          </cell>
          <cell r="DD167">
            <v>22</v>
          </cell>
          <cell r="DE167">
            <v>0</v>
          </cell>
          <cell r="DF167">
            <v>100</v>
          </cell>
          <cell r="DG167">
            <v>9</v>
          </cell>
          <cell r="DH167">
            <v>90</v>
          </cell>
          <cell r="DI167">
            <v>1293</v>
          </cell>
          <cell r="DJ167">
            <v>65</v>
          </cell>
          <cell r="DK167">
            <v>2</v>
          </cell>
          <cell r="DL167">
            <v>0</v>
          </cell>
          <cell r="DM167">
            <v>100</v>
          </cell>
          <cell r="DN167">
            <v>90</v>
          </cell>
          <cell r="DO167" t="str">
            <v>100</v>
          </cell>
          <cell r="DP167">
            <v>80</v>
          </cell>
          <cell r="DQ167" t="str">
            <v>100</v>
          </cell>
          <cell r="DR167">
            <v>85</v>
          </cell>
          <cell r="DS167">
            <v>100</v>
          </cell>
          <cell r="DT167">
            <v>78</v>
          </cell>
          <cell r="DU167">
            <v>96</v>
          </cell>
          <cell r="DV167" t="str">
            <v>Oracle</v>
          </cell>
          <cell r="DW167"/>
          <cell r="DX167"/>
          <cell r="DY167" t="str">
            <v>Placed</v>
          </cell>
          <cell r="DZ167">
            <v>8.8000000000000007</v>
          </cell>
          <cell r="EA167" t="str">
            <v>Placement</v>
          </cell>
          <cell r="EB167" t="str">
            <v>Placement</v>
          </cell>
          <cell r="EC167"/>
          <cell r="ED167" t="str">
            <v>CAT-1</v>
          </cell>
          <cell r="EE167"/>
          <cell r="EF167"/>
          <cell r="EG167"/>
          <cell r="EH167"/>
          <cell r="EI167"/>
          <cell r="EJ167"/>
          <cell r="EK167"/>
          <cell r="EL167"/>
          <cell r="EM167"/>
          <cell r="EN167">
            <v>5</v>
          </cell>
          <cell r="EO167">
            <v>5</v>
          </cell>
          <cell r="EP167">
            <v>5</v>
          </cell>
          <cell r="EQ167">
            <v>15</v>
          </cell>
          <cell r="ER167">
            <v>100</v>
          </cell>
          <cell r="ES167" t="str">
            <v>Yes</v>
          </cell>
          <cell r="ET167" t="str">
            <v>https://drive.google.com/open?id=1chkGwy5O3z3QObnjnJhMkvVaoKD22SaS</v>
          </cell>
          <cell r="EU167" t="str">
            <v>IT + Core Companies</v>
          </cell>
          <cell r="EV167" t="str">
            <v>Yes</v>
          </cell>
          <cell r="EW167" t="str">
            <v>pay_HyBWvcT2k4Xvl0</v>
          </cell>
          <cell r="EX167" t="str">
            <v>Roorkee</v>
          </cell>
          <cell r="EY167" t="str">
            <v>Present</v>
          </cell>
          <cell r="EZ167" t="str">
            <v>Golden Batch 1</v>
          </cell>
          <cell r="FA167" t="str">
            <v>19-COMPA07-23</v>
          </cell>
          <cell r="FB167" t="str">
            <v>COMP-A</v>
          </cell>
          <cell r="FC167">
            <v>7</v>
          </cell>
        </row>
        <row r="168">
          <cell r="C168" t="str">
            <v>19-COMPA09-23</v>
          </cell>
          <cell r="D168">
            <v>9</v>
          </cell>
          <cell r="E168" t="str">
            <v>AILAWADI DAKSH SAMEER GEETANJALI</v>
          </cell>
          <cell r="F168" t="str">
            <v>19-COMPA09-23</v>
          </cell>
          <cell r="G168" t="str">
            <v>Male</v>
          </cell>
          <cell r="H168">
            <v>37069</v>
          </cell>
          <cell r="I168">
            <v>7738628380</v>
          </cell>
          <cell r="J168" t="str">
            <v>7738628380</v>
          </cell>
          <cell r="K168" t="str">
            <v>daksh.ailawadi27@gmail.com</v>
          </cell>
          <cell r="L168" t="str">
            <v>1032190097@tcetmumbai.in</v>
          </cell>
          <cell r="M168" t="str">
            <v>C-302 Vikas Park Link Road,Mith Chowki Malad West Mumbai-64,Maharashtra,Mumbai,400064</v>
          </cell>
          <cell r="N168" t="str">
            <v>Service</v>
          </cell>
          <cell r="O168" t="str">
            <v>10 Lacs to 20Lacs</v>
          </cell>
          <cell r="P168" t="str">
            <v>Normal</v>
          </cell>
          <cell r="Q168" t="str">
            <v>Open</v>
          </cell>
          <cell r="R168">
            <v>2019</v>
          </cell>
          <cell r="S168" t="str">
            <v>FE</v>
          </cell>
          <cell r="T168" t="str">
            <v>MHT-CET 2019</v>
          </cell>
          <cell r="U168" t="str">
            <v>MHT-CET</v>
          </cell>
          <cell r="V168">
            <v>200</v>
          </cell>
          <cell r="W168">
            <v>65.133289399999995</v>
          </cell>
          <cell r="X168" t="str">
            <v>ACAP</v>
          </cell>
          <cell r="Y168">
            <v>446</v>
          </cell>
          <cell r="Z168">
            <v>500</v>
          </cell>
          <cell r="AA168">
            <v>89.2</v>
          </cell>
          <cell r="AB168">
            <v>2017</v>
          </cell>
          <cell r="AC168" t="str">
            <v>COUNCIL FOR THE INDIAN SCHOOL CERTIFICATE EXAMINATIONS</v>
          </cell>
          <cell r="AD168" t="str">
            <v>ABVM AGRAWAL JATIYA KOSH SJ PODDAR ACADEMY</v>
          </cell>
          <cell r="AE168">
            <v>478</v>
          </cell>
          <cell r="AF168">
            <v>650</v>
          </cell>
          <cell r="AG168">
            <v>73.540000000000006</v>
          </cell>
          <cell r="AH168">
            <v>2019</v>
          </cell>
          <cell r="AI168" t="str">
            <v>MAHARASHTRA STATE BOARD OF SECONDARY AND HIGHER SECONDARY EDUCATION</v>
          </cell>
          <cell r="AJ168" t="str">
            <v>SHRI TP BHATIA JUNIOR COLLEGE OF SCIENCE</v>
          </cell>
          <cell r="AK168">
            <v>175.95000000000002</v>
          </cell>
          <cell r="AL168">
            <v>23</v>
          </cell>
          <cell r="AM168">
            <v>7.65</v>
          </cell>
          <cell r="AN168">
            <v>84.137529137529143</v>
          </cell>
          <cell r="AO168">
            <v>208</v>
          </cell>
          <cell r="AP168">
            <v>25</v>
          </cell>
          <cell r="AQ168">
            <v>8.32</v>
          </cell>
          <cell r="AR168">
            <v>89</v>
          </cell>
          <cell r="AS168">
            <v>383.95000000000005</v>
          </cell>
          <cell r="AT168">
            <v>48</v>
          </cell>
          <cell r="AU168">
            <v>7.9989583333333343</v>
          </cell>
          <cell r="AV168">
            <v>232</v>
          </cell>
          <cell r="AW168">
            <v>25</v>
          </cell>
          <cell r="AX168">
            <v>9.2799999999999994</v>
          </cell>
          <cell r="AY168">
            <v>99</v>
          </cell>
          <cell r="AZ168">
            <v>287</v>
          </cell>
          <cell r="BA168">
            <v>29</v>
          </cell>
          <cell r="BB168">
            <v>9.8965517241379306</v>
          </cell>
          <cell r="BC168">
            <v>98</v>
          </cell>
          <cell r="BD168">
            <v>519</v>
          </cell>
          <cell r="BE168">
            <v>54</v>
          </cell>
          <cell r="BF168">
            <v>9.6111111111111107</v>
          </cell>
          <cell r="BG168">
            <v>234</v>
          </cell>
          <cell r="BH168">
            <v>24</v>
          </cell>
          <cell r="BI168">
            <v>9.75</v>
          </cell>
          <cell r="BJ168">
            <v>92.534382284382289</v>
          </cell>
          <cell r="BK168">
            <v>266</v>
          </cell>
          <cell r="BL168">
            <v>29</v>
          </cell>
          <cell r="BM168">
            <v>9.1724137931034484</v>
          </cell>
          <cell r="BN168">
            <v>95</v>
          </cell>
          <cell r="BO168">
            <v>500</v>
          </cell>
          <cell r="BP168">
            <v>53</v>
          </cell>
          <cell r="BQ168">
            <v>9.433962264150944</v>
          </cell>
          <cell r="BR168">
            <v>222</v>
          </cell>
          <cell r="BS168">
            <v>24</v>
          </cell>
          <cell r="BT168">
            <v>9.25</v>
          </cell>
          <cell r="BU168">
            <v>92.945318570318577</v>
          </cell>
          <cell r="BV168">
            <v>222</v>
          </cell>
          <cell r="BW168">
            <v>24</v>
          </cell>
          <cell r="BX168">
            <v>9.25</v>
          </cell>
          <cell r="BY168">
            <v>243</v>
          </cell>
          <cell r="BZ168">
            <v>26</v>
          </cell>
          <cell r="CA168">
            <v>9.3461538461538467</v>
          </cell>
          <cell r="CB168">
            <v>1867.95</v>
          </cell>
          <cell r="CC168">
            <v>205</v>
          </cell>
          <cell r="CD168">
            <v>9.1119512195121946</v>
          </cell>
          <cell r="CE168">
            <v>93</v>
          </cell>
          <cell r="CF168"/>
          <cell r="CG168"/>
          <cell r="CH168"/>
          <cell r="CI168"/>
          <cell r="CJ168"/>
          <cell r="CK168"/>
          <cell r="CL168"/>
          <cell r="CM168"/>
          <cell r="CN168">
            <v>35</v>
          </cell>
          <cell r="CO168">
            <v>60</v>
          </cell>
          <cell r="CP168">
            <v>30</v>
          </cell>
          <cell r="CQ168">
            <v>50</v>
          </cell>
          <cell r="CR168">
            <v>24</v>
          </cell>
          <cell r="CS168">
            <v>0</v>
          </cell>
          <cell r="CT168">
            <v>100</v>
          </cell>
          <cell r="CU168">
            <v>16</v>
          </cell>
          <cell r="CV168">
            <v>0</v>
          </cell>
          <cell r="CW168">
            <v>100</v>
          </cell>
          <cell r="CX168">
            <v>313</v>
          </cell>
          <cell r="CY168">
            <v>52.166666666666664</v>
          </cell>
          <cell r="CZ168">
            <v>46.508172362555719</v>
          </cell>
          <cell r="DA168">
            <v>6</v>
          </cell>
          <cell r="DB168">
            <v>4</v>
          </cell>
          <cell r="DC168">
            <v>60</v>
          </cell>
          <cell r="DD168">
            <v>22</v>
          </cell>
          <cell r="DE168">
            <v>0</v>
          </cell>
          <cell r="DF168">
            <v>100</v>
          </cell>
          <cell r="DG168">
            <v>7</v>
          </cell>
          <cell r="DH168">
            <v>70</v>
          </cell>
          <cell r="DI168">
            <v>435</v>
          </cell>
          <cell r="DJ168">
            <v>22</v>
          </cell>
          <cell r="DK168">
            <v>2</v>
          </cell>
          <cell r="DL168">
            <v>0</v>
          </cell>
          <cell r="DM168">
            <v>100</v>
          </cell>
          <cell r="DN168">
            <v>60</v>
          </cell>
          <cell r="DO168" t="str">
            <v>100</v>
          </cell>
          <cell r="DP168">
            <v>80</v>
          </cell>
          <cell r="DQ168" t="str">
            <v>100</v>
          </cell>
          <cell r="DR168">
            <v>70</v>
          </cell>
          <cell r="DS168">
            <v>100</v>
          </cell>
          <cell r="DT168">
            <v>43</v>
          </cell>
          <cell r="DU168">
            <v>90</v>
          </cell>
          <cell r="DV168" t="str">
            <v>Star Union Dai-ichi Life Insurance</v>
          </cell>
          <cell r="DW168"/>
          <cell r="DX168" t="str">
            <v>Absent for Unplaced Meeting</v>
          </cell>
          <cell r="DY168" t="str">
            <v>Placed</v>
          </cell>
          <cell r="DZ168">
            <v>4.5</v>
          </cell>
          <cell r="EA168" t="str">
            <v>Placement</v>
          </cell>
          <cell r="EB168" t="str">
            <v>Placement</v>
          </cell>
          <cell r="EC168"/>
          <cell r="ED168" t="str">
            <v>CAT-1</v>
          </cell>
          <cell r="EE168"/>
          <cell r="EF168"/>
          <cell r="EG168"/>
          <cell r="EH168"/>
          <cell r="EI168"/>
          <cell r="EJ168"/>
          <cell r="EK168"/>
          <cell r="EL168"/>
          <cell r="EM168"/>
          <cell r="EN168">
            <v>5</v>
          </cell>
          <cell r="EO168">
            <v>5</v>
          </cell>
          <cell r="EP168">
            <v>5</v>
          </cell>
          <cell r="EQ168">
            <v>15</v>
          </cell>
          <cell r="ER168">
            <v>100</v>
          </cell>
          <cell r="ES168" t="str">
            <v>Yes</v>
          </cell>
          <cell r="ET168" t="str">
            <v>https://drive.google.com/open?id=1Q8uX1Oe1Y33wQ6nV6OLVfkYY-6cnjrG6</v>
          </cell>
          <cell r="EU168" t="str">
            <v>IT + Core Companies</v>
          </cell>
          <cell r="EV168" t="str">
            <v>Yes</v>
          </cell>
          <cell r="EW168" t="str">
            <v>pay_HyUUFTThLaK0sa</v>
          </cell>
          <cell r="EX168" t="str">
            <v>SAHARANPUR</v>
          </cell>
          <cell r="EY168" t="str">
            <v>Present</v>
          </cell>
          <cell r="EZ168" t="str">
            <v>Golden Batch 1</v>
          </cell>
          <cell r="FA168" t="str">
            <v>19-COMPA09-23</v>
          </cell>
          <cell r="FB168" t="str">
            <v>COMP-A</v>
          </cell>
          <cell r="FC168">
            <v>9</v>
          </cell>
        </row>
        <row r="169">
          <cell r="C169" t="str">
            <v>19-COMPA08-23</v>
          </cell>
          <cell r="D169">
            <v>8</v>
          </cell>
          <cell r="E169" t="str">
            <v>AJUGIA AMAN HARSHAD JAGRUTI</v>
          </cell>
          <cell r="F169" t="str">
            <v>19-COMPA08-23</v>
          </cell>
          <cell r="G169" t="str">
            <v>Male</v>
          </cell>
          <cell r="H169">
            <v>37251</v>
          </cell>
          <cell r="I169">
            <v>7715925325</v>
          </cell>
          <cell r="J169"/>
          <cell r="K169" t="str">
            <v>Amanaj2001@gmail.com</v>
          </cell>
          <cell r="L169" t="str">
            <v>1032190096@tcetmumbai.in</v>
          </cell>
          <cell r="M169" t="str">
            <v>flat no.204,girnar apt. opp NL high schl,marve rd corner,s.v.road,malad(w),mumbai,400064</v>
          </cell>
          <cell r="N169" t="str">
            <v>Family Business</v>
          </cell>
          <cell r="O169" t="str">
            <v>5 Lacs to  10Lacs</v>
          </cell>
          <cell r="P169" t="str">
            <v>Normal</v>
          </cell>
          <cell r="Q169" t="str">
            <v>Open</v>
          </cell>
          <cell r="R169">
            <v>2019</v>
          </cell>
          <cell r="S169" t="str">
            <v>FE</v>
          </cell>
          <cell r="T169" t="str">
            <v>MHT-CET 2019</v>
          </cell>
          <cell r="U169" t="str">
            <v>MHT-CET</v>
          </cell>
          <cell r="V169">
            <v>200</v>
          </cell>
          <cell r="W169">
            <v>8.9851755999999998</v>
          </cell>
          <cell r="X169" t="str">
            <v>ACAP</v>
          </cell>
          <cell r="Y169">
            <v>431</v>
          </cell>
          <cell r="Z169">
            <v>500</v>
          </cell>
          <cell r="AA169">
            <v>86.2</v>
          </cell>
          <cell r="AB169">
            <v>2017</v>
          </cell>
          <cell r="AC169" t="str">
            <v>COUNCIL FOR THE INDIAN SCHOOL CERTIFICATE EXAMINATIONS</v>
          </cell>
          <cell r="AD169" t="str">
            <v>RYAN INTERNATIONAL SCHOOL MUMBAI</v>
          </cell>
          <cell r="AE169">
            <v>376</v>
          </cell>
          <cell r="AF169">
            <v>650</v>
          </cell>
          <cell r="AG169">
            <v>57.85</v>
          </cell>
          <cell r="AH169">
            <v>2019</v>
          </cell>
          <cell r="AI169" t="str">
            <v>MAHARASHTRA STATE BOARD OF SECONDARY AND HIGHER SECONDARY EDUCATION</v>
          </cell>
          <cell r="AJ169" t="str">
            <v>THAKUR COLLEGE OF SCIENCE AND COMMERCE</v>
          </cell>
          <cell r="AK169">
            <v>181</v>
          </cell>
          <cell r="AL169">
            <v>23</v>
          </cell>
          <cell r="AM169">
            <v>7.8695652173913047</v>
          </cell>
          <cell r="AN169">
            <v>82.836829836829835</v>
          </cell>
          <cell r="AO169">
            <v>206</v>
          </cell>
          <cell r="AP169">
            <v>25</v>
          </cell>
          <cell r="AQ169">
            <v>8.24</v>
          </cell>
          <cell r="AR169">
            <v>95</v>
          </cell>
          <cell r="AS169">
            <v>387</v>
          </cell>
          <cell r="AT169">
            <v>48</v>
          </cell>
          <cell r="AU169">
            <v>8.0625</v>
          </cell>
          <cell r="AV169">
            <v>214</v>
          </cell>
          <cell r="AW169">
            <v>25</v>
          </cell>
          <cell r="AX169">
            <v>8.56</v>
          </cell>
          <cell r="AY169">
            <v>92</v>
          </cell>
          <cell r="AZ169">
            <v>282</v>
          </cell>
          <cell r="BA169">
            <v>29</v>
          </cell>
          <cell r="BB169">
            <v>9.7241379310344822</v>
          </cell>
          <cell r="BC169">
            <v>78</v>
          </cell>
          <cell r="BD169">
            <v>496</v>
          </cell>
          <cell r="BE169">
            <v>54</v>
          </cell>
          <cell r="BF169">
            <v>9.1851851851851851</v>
          </cell>
          <cell r="BG169">
            <v>230</v>
          </cell>
          <cell r="BH169">
            <v>24</v>
          </cell>
          <cell r="BI169">
            <v>9.5833333333333339</v>
          </cell>
          <cell r="BJ169">
            <v>86.959207459207462</v>
          </cell>
          <cell r="BK169">
            <v>236</v>
          </cell>
          <cell r="BL169">
            <v>29</v>
          </cell>
          <cell r="BM169">
            <v>8.137931034482758</v>
          </cell>
          <cell r="BN169">
            <v>83</v>
          </cell>
          <cell r="BO169">
            <v>466</v>
          </cell>
          <cell r="BP169">
            <v>53</v>
          </cell>
          <cell r="BQ169">
            <v>8.7924528301886795</v>
          </cell>
          <cell r="BR169">
            <v>204</v>
          </cell>
          <cell r="BS169">
            <v>24</v>
          </cell>
          <cell r="BT169">
            <v>8.5</v>
          </cell>
          <cell r="BU169">
            <v>86.29933954933955</v>
          </cell>
          <cell r="BV169">
            <v>204</v>
          </cell>
          <cell r="BW169">
            <v>24</v>
          </cell>
          <cell r="BX169">
            <v>8.5</v>
          </cell>
          <cell r="BY169">
            <v>242</v>
          </cell>
          <cell r="BZ169">
            <v>26</v>
          </cell>
          <cell r="CA169">
            <v>9.3076923076923084</v>
          </cell>
          <cell r="CB169">
            <v>1795</v>
          </cell>
          <cell r="CC169">
            <v>205</v>
          </cell>
          <cell r="CD169">
            <v>8.7560975609756095</v>
          </cell>
          <cell r="CE169">
            <v>87</v>
          </cell>
          <cell r="CF169"/>
          <cell r="CG169"/>
          <cell r="CH169"/>
          <cell r="CI169"/>
          <cell r="CJ169"/>
          <cell r="CK169"/>
          <cell r="CL169"/>
          <cell r="CM169"/>
          <cell r="CN169">
            <v>16</v>
          </cell>
          <cell r="CO169">
            <v>60</v>
          </cell>
          <cell r="CP169">
            <v>18</v>
          </cell>
          <cell r="CQ169">
            <v>50</v>
          </cell>
          <cell r="CR169">
            <v>20</v>
          </cell>
          <cell r="CS169">
            <v>4</v>
          </cell>
          <cell r="CT169">
            <v>84</v>
          </cell>
          <cell r="CU169">
            <v>3</v>
          </cell>
          <cell r="CV169">
            <v>13</v>
          </cell>
          <cell r="CW169">
            <v>19</v>
          </cell>
          <cell r="CX169">
            <v>106</v>
          </cell>
          <cell r="CY169">
            <v>21.2</v>
          </cell>
          <cell r="CZ169">
            <v>15.750371471025259</v>
          </cell>
          <cell r="DA169">
            <v>5</v>
          </cell>
          <cell r="DB169">
            <v>5</v>
          </cell>
          <cell r="DC169">
            <v>50</v>
          </cell>
          <cell r="DD169">
            <v>4</v>
          </cell>
          <cell r="DE169">
            <v>18</v>
          </cell>
          <cell r="DF169">
            <v>19</v>
          </cell>
          <cell r="DG169">
            <v>3</v>
          </cell>
          <cell r="DH169">
            <v>30</v>
          </cell>
          <cell r="DI169">
            <v>311</v>
          </cell>
          <cell r="DJ169">
            <v>16</v>
          </cell>
          <cell r="DK169">
            <v>1</v>
          </cell>
          <cell r="DL169">
            <v>1</v>
          </cell>
          <cell r="DM169">
            <v>50</v>
          </cell>
          <cell r="DN169">
            <v>0</v>
          </cell>
          <cell r="DO169" t="str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11</v>
          </cell>
          <cell r="DU169">
            <v>36</v>
          </cell>
          <cell r="DV169"/>
          <cell r="DW169"/>
          <cell r="DX169"/>
          <cell r="DY169"/>
          <cell r="DZ169"/>
          <cell r="EA169" t="str">
            <v>Entrepreneur</v>
          </cell>
          <cell r="EB169" t="str">
            <v>Entrepreneur</v>
          </cell>
          <cell r="EC169">
            <v>44746</v>
          </cell>
          <cell r="ED169" t="str">
            <v>CAT-3</v>
          </cell>
          <cell r="EE169"/>
          <cell r="EF169"/>
          <cell r="EG169"/>
          <cell r="EH169"/>
          <cell r="EI169"/>
          <cell r="EJ169"/>
          <cell r="EK169"/>
          <cell r="EL169"/>
          <cell r="EM169"/>
          <cell r="EN169">
            <v>5</v>
          </cell>
          <cell r="EO169">
            <v>1</v>
          </cell>
          <cell r="EP169">
            <v>5</v>
          </cell>
          <cell r="EQ169">
            <v>11</v>
          </cell>
          <cell r="ER169">
            <v>73.333333333333329</v>
          </cell>
          <cell r="ES169" t="str">
            <v>Yes</v>
          </cell>
          <cell r="ET169" t="str">
            <v>https://drive.google.com/open?id=13nd3VWSdy1cP8EX30W3-7_HJavwQH7Uz</v>
          </cell>
          <cell r="EU169" t="str">
            <v>IT + Core Companies</v>
          </cell>
          <cell r="EV169" t="str">
            <v>Yes</v>
          </cell>
          <cell r="EW169" t="str">
            <v>pay_HySrs3fFeV1KVQ</v>
          </cell>
          <cell r="EX169" t="str">
            <v>mumbai</v>
          </cell>
          <cell r="EY169" t="str">
            <v>Present</v>
          </cell>
          <cell r="EZ169" t="str">
            <v>Batch 2</v>
          </cell>
          <cell r="FA169" t="str">
            <v>19-COMPA08-23</v>
          </cell>
          <cell r="FB169" t="str">
            <v>COMP-A</v>
          </cell>
          <cell r="FC169">
            <v>8</v>
          </cell>
        </row>
        <row r="170">
          <cell r="C170" t="str">
            <v>20-COMPA71-23</v>
          </cell>
          <cell r="D170">
            <v>71</v>
          </cell>
          <cell r="E170" t="str">
            <v>ALMEIDA WILFRED RAJIN</v>
          </cell>
          <cell r="F170" t="str">
            <v>20-COMPA71-23</v>
          </cell>
          <cell r="G170" t="str">
            <v>Male</v>
          </cell>
          <cell r="H170">
            <v>37352</v>
          </cell>
          <cell r="I170">
            <v>7718923441</v>
          </cell>
          <cell r="J170" t="str">
            <v>7718923441</v>
          </cell>
          <cell r="K170" t="str">
            <v>wilfredalmeida03@gmail.com</v>
          </cell>
          <cell r="L170" t="str">
            <v>1032201038@tcetmumbai.in</v>
          </cell>
          <cell r="M170" t="str">
            <v>Dalmet Wadi Suleshwar Road, Nirmal Vasai Pin -401304</v>
          </cell>
          <cell r="N170" t="str">
            <v>Any other</v>
          </cell>
          <cell r="O170" t="str">
            <v>Below  5 Lacs</v>
          </cell>
          <cell r="P170" t="str">
            <v>Normal</v>
          </cell>
          <cell r="Q170" t="str">
            <v>Open</v>
          </cell>
          <cell r="R170">
            <v>2019</v>
          </cell>
          <cell r="S170" t="str">
            <v>DSE</v>
          </cell>
          <cell r="T170" t="str">
            <v>NA</v>
          </cell>
          <cell r="U170" t="str">
            <v>DSE</v>
          </cell>
          <cell r="V170" t="str">
            <v>NA</v>
          </cell>
          <cell r="W170" t="str">
            <v>NA</v>
          </cell>
          <cell r="X170" t="str">
            <v>CAP-Minority</v>
          </cell>
          <cell r="Y170">
            <v>435</v>
          </cell>
          <cell r="Z170">
            <v>500</v>
          </cell>
          <cell r="AA170">
            <v>87</v>
          </cell>
          <cell r="AB170">
            <v>2017</v>
          </cell>
          <cell r="AC170" t="str">
            <v>MAHARASHTRA STATE BOARD OF SECONDARY AND HIGHER SECONDARY EDUCATION</v>
          </cell>
          <cell r="AD170" t="str">
            <v>Holy Cross English High Scholl</v>
          </cell>
          <cell r="AE170">
            <v>1682</v>
          </cell>
          <cell r="AF170">
            <v>1750</v>
          </cell>
          <cell r="AG170">
            <v>96.114285714285714</v>
          </cell>
          <cell r="AH170">
            <v>2020</v>
          </cell>
          <cell r="AI170" t="str">
            <v>Maharashtra State Board of Technical Education</v>
          </cell>
          <cell r="AJ170" t="str">
            <v>Vartak Polytechnic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223</v>
          </cell>
          <cell r="AW170">
            <v>25</v>
          </cell>
          <cell r="AX170">
            <v>8.92</v>
          </cell>
          <cell r="AY170">
            <v>86</v>
          </cell>
          <cell r="AZ170">
            <v>262</v>
          </cell>
          <cell r="BA170">
            <v>29</v>
          </cell>
          <cell r="BB170">
            <v>9.0344827586206904</v>
          </cell>
          <cell r="BC170">
            <v>76</v>
          </cell>
          <cell r="BD170">
            <v>485</v>
          </cell>
          <cell r="BE170">
            <v>54</v>
          </cell>
          <cell r="BF170">
            <v>8.981481481481481</v>
          </cell>
          <cell r="BG170">
            <v>223</v>
          </cell>
          <cell r="BH170">
            <v>24</v>
          </cell>
          <cell r="BI170">
            <v>9.2916666666666661</v>
          </cell>
          <cell r="BJ170">
            <v>81</v>
          </cell>
          <cell r="BK170">
            <v>267</v>
          </cell>
          <cell r="BL170">
            <v>29</v>
          </cell>
          <cell r="BM170">
            <v>9.2068965517241388</v>
          </cell>
          <cell r="BN170">
            <v>84</v>
          </cell>
          <cell r="BO170">
            <v>490</v>
          </cell>
          <cell r="BP170">
            <v>53</v>
          </cell>
          <cell r="BQ170">
            <v>9.2452830188679247</v>
          </cell>
          <cell r="BR170">
            <v>224</v>
          </cell>
          <cell r="BS170">
            <v>24</v>
          </cell>
          <cell r="BT170">
            <v>9.3333333333333339</v>
          </cell>
          <cell r="BU170">
            <v>81.75</v>
          </cell>
          <cell r="BV170">
            <v>224</v>
          </cell>
          <cell r="BW170">
            <v>24</v>
          </cell>
          <cell r="BX170">
            <v>9.3333333333333339</v>
          </cell>
          <cell r="BY170">
            <v>255</v>
          </cell>
          <cell r="BZ170">
            <v>26</v>
          </cell>
          <cell r="CA170">
            <v>9.8076923076923084</v>
          </cell>
          <cell r="CB170">
            <v>1454</v>
          </cell>
          <cell r="CC170">
            <v>157</v>
          </cell>
          <cell r="CD170">
            <v>9.2611464968152859</v>
          </cell>
          <cell r="CE170">
            <v>81</v>
          </cell>
          <cell r="CF170"/>
          <cell r="CG170"/>
          <cell r="CH170"/>
          <cell r="CI170"/>
          <cell r="CJ170"/>
          <cell r="CK170"/>
          <cell r="CL170"/>
          <cell r="CM170"/>
          <cell r="CN170">
            <v>14</v>
          </cell>
          <cell r="CO170">
            <v>60</v>
          </cell>
          <cell r="CP170">
            <v>29</v>
          </cell>
          <cell r="CQ170">
            <v>50</v>
          </cell>
          <cell r="CR170">
            <v>23</v>
          </cell>
          <cell r="CS170">
            <v>1</v>
          </cell>
          <cell r="CT170">
            <v>96</v>
          </cell>
          <cell r="CU170">
            <v>9</v>
          </cell>
          <cell r="CV170">
            <v>7</v>
          </cell>
          <cell r="CW170">
            <v>57</v>
          </cell>
          <cell r="CX170">
            <v>512</v>
          </cell>
          <cell r="CY170">
            <v>56.888888888888886</v>
          </cell>
          <cell r="CZ170">
            <v>76.077265973254086</v>
          </cell>
          <cell r="DA170">
            <v>9</v>
          </cell>
          <cell r="DB170">
            <v>1</v>
          </cell>
          <cell r="DC170">
            <v>90</v>
          </cell>
          <cell r="DD170">
            <v>19</v>
          </cell>
          <cell r="DE170">
            <v>3</v>
          </cell>
          <cell r="DF170">
            <v>87</v>
          </cell>
          <cell r="DG170">
            <v>7</v>
          </cell>
          <cell r="DH170">
            <v>70</v>
          </cell>
          <cell r="DI170">
            <v>606</v>
          </cell>
          <cell r="DJ170">
            <v>31</v>
          </cell>
          <cell r="DK170">
            <v>2</v>
          </cell>
          <cell r="DL170">
            <v>0</v>
          </cell>
          <cell r="DM170">
            <v>100</v>
          </cell>
          <cell r="DN170">
            <v>100</v>
          </cell>
          <cell r="DO170" t="str">
            <v>100</v>
          </cell>
          <cell r="DP170">
            <v>100</v>
          </cell>
          <cell r="DQ170" t="str">
            <v>100</v>
          </cell>
          <cell r="DR170">
            <v>100</v>
          </cell>
          <cell r="DS170">
            <v>100</v>
          </cell>
          <cell r="DT170">
            <v>70</v>
          </cell>
          <cell r="DU170">
            <v>86</v>
          </cell>
          <cell r="DV170"/>
          <cell r="DW170"/>
          <cell r="DX170"/>
          <cell r="DY170"/>
          <cell r="DZ170"/>
          <cell r="EA170" t="str">
            <v>Higher Studies</v>
          </cell>
          <cell r="EB170" t="str">
            <v>Higher Studies</v>
          </cell>
          <cell r="EC170">
            <v>44903</v>
          </cell>
          <cell r="ED170" t="str">
            <v>CAT-1</v>
          </cell>
          <cell r="EE170"/>
          <cell r="EF170"/>
          <cell r="EG170"/>
          <cell r="EH170"/>
          <cell r="EI170"/>
          <cell r="EJ170"/>
          <cell r="EK170"/>
          <cell r="EL170"/>
          <cell r="EM170"/>
          <cell r="EN170">
            <v>5</v>
          </cell>
          <cell r="EO170">
            <v>5</v>
          </cell>
          <cell r="EP170">
            <v>5</v>
          </cell>
          <cell r="EQ170">
            <v>15</v>
          </cell>
          <cell r="ER170">
            <v>100</v>
          </cell>
          <cell r="ES170" t="str">
            <v>Yes</v>
          </cell>
          <cell r="ET170" t="str">
            <v>https://drive.google.com/open?id=1pTCO96C8TGOEo8ZEBy09UkuE-K1zdKAW</v>
          </cell>
          <cell r="EU170" t="str">
            <v>IT + Core Companies</v>
          </cell>
          <cell r="EV170" t="str">
            <v>Yes</v>
          </cell>
          <cell r="EW170" t="str">
            <v>pay_HyDeltMHuIAUB7</v>
          </cell>
          <cell r="EX170"/>
          <cell r="EY170" t="str">
            <v>AB</v>
          </cell>
          <cell r="EZ170" t="str">
            <v>Golden Batch 1</v>
          </cell>
          <cell r="FA170" t="str">
            <v>20-COMPA71-23</v>
          </cell>
          <cell r="FB170" t="str">
            <v>COMP-A</v>
          </cell>
          <cell r="FC170">
            <v>71</v>
          </cell>
        </row>
        <row r="171">
          <cell r="C171" t="str">
            <v>19-COMPA10-23</v>
          </cell>
          <cell r="D171">
            <v>10</v>
          </cell>
          <cell r="E171" t="str">
            <v>ANSARI MOHD MOAZZAM ALI MOHD SHAHID GAUHAR</v>
          </cell>
          <cell r="F171" t="str">
            <v>19-COMPA10-23</v>
          </cell>
          <cell r="G171" t="str">
            <v>Male</v>
          </cell>
          <cell r="H171">
            <v>36777</v>
          </cell>
          <cell r="I171">
            <v>7021608428</v>
          </cell>
          <cell r="J171" t="str">
            <v>7021608428</v>
          </cell>
          <cell r="K171" t="str">
            <v>sa285191@gmail.com</v>
          </cell>
          <cell r="L171" t="str">
            <v>1032190098@tcetmumbai.in</v>
          </cell>
          <cell r="M171" t="str">
            <v>Room No - 380,Prabhu Krupa,Namdev Nagar , Digha,Opp. Hindustan times,Navi Mumbai,400708</v>
          </cell>
          <cell r="N171" t="str">
            <v>Service</v>
          </cell>
          <cell r="O171" t="str">
            <v>Below  5 Lacs</v>
          </cell>
          <cell r="P171" t="str">
            <v>Normal</v>
          </cell>
          <cell r="Q171" t="str">
            <v>Open</v>
          </cell>
          <cell r="R171">
            <v>2019</v>
          </cell>
          <cell r="S171" t="str">
            <v>FE</v>
          </cell>
          <cell r="T171" t="str">
            <v>MHT-CET 2019</v>
          </cell>
          <cell r="U171" t="str">
            <v>MHT-CET</v>
          </cell>
          <cell r="V171">
            <v>200</v>
          </cell>
          <cell r="W171">
            <v>90.591166200000004</v>
          </cell>
          <cell r="X171" t="str">
            <v>MI</v>
          </cell>
          <cell r="Y171">
            <v>417</v>
          </cell>
          <cell r="Z171">
            <v>500</v>
          </cell>
          <cell r="AA171">
            <v>83.4</v>
          </cell>
          <cell r="AB171">
            <v>2017</v>
          </cell>
          <cell r="AC171" t="str">
            <v>MAHARASHTRA STATE BOARD OF SECONDARY AND HIGHER SECONDARY EDUCATION</v>
          </cell>
          <cell r="AD171" t="str">
            <v>SHREERAM VIDYALAYA  JR COLLEGE</v>
          </cell>
          <cell r="AE171">
            <v>399</v>
          </cell>
          <cell r="AF171">
            <v>650</v>
          </cell>
          <cell r="AG171">
            <v>61.38</v>
          </cell>
          <cell r="AH171">
            <v>2019</v>
          </cell>
          <cell r="AI171" t="str">
            <v>MAHARASHTRA STATE BOARD OF SECONDARY AND HIGHER SECONDARY EDUCATION</v>
          </cell>
          <cell r="AJ171" t="str">
            <v>N.K.T. COLLEGE</v>
          </cell>
          <cell r="AK171">
            <v>184</v>
          </cell>
          <cell r="AL171">
            <v>23</v>
          </cell>
          <cell r="AM171">
            <v>8</v>
          </cell>
          <cell r="AN171">
            <v>75</v>
          </cell>
          <cell r="AO171">
            <v>184</v>
          </cell>
          <cell r="AP171">
            <v>25</v>
          </cell>
          <cell r="AQ171">
            <v>7.36</v>
          </cell>
          <cell r="AR171">
            <v>96</v>
          </cell>
          <cell r="AS171">
            <v>368</v>
          </cell>
          <cell r="AT171">
            <v>48</v>
          </cell>
          <cell r="AU171">
            <v>7.666666666666667</v>
          </cell>
          <cell r="AV171">
            <v>214</v>
          </cell>
          <cell r="AW171">
            <v>25</v>
          </cell>
          <cell r="AX171">
            <v>8.56</v>
          </cell>
          <cell r="AY171">
            <v>98</v>
          </cell>
          <cell r="AZ171">
            <v>290</v>
          </cell>
          <cell r="BA171">
            <v>29</v>
          </cell>
          <cell r="BB171">
            <v>10</v>
          </cell>
          <cell r="BC171">
            <v>97</v>
          </cell>
          <cell r="BD171">
            <v>504</v>
          </cell>
          <cell r="BE171">
            <v>54</v>
          </cell>
          <cell r="BF171">
            <v>9.3333333333333339</v>
          </cell>
          <cell r="BG171">
            <v>231</v>
          </cell>
          <cell r="BH171">
            <v>24</v>
          </cell>
          <cell r="BI171">
            <v>9.625</v>
          </cell>
          <cell r="BJ171">
            <v>91.5</v>
          </cell>
          <cell r="BK171">
            <v>242</v>
          </cell>
          <cell r="BL171">
            <v>29</v>
          </cell>
          <cell r="BM171">
            <v>8.3448275862068968</v>
          </cell>
          <cell r="BN171">
            <v>96</v>
          </cell>
          <cell r="BO171">
            <v>473</v>
          </cell>
          <cell r="BP171">
            <v>53</v>
          </cell>
          <cell r="BQ171">
            <v>8.9245283018867916</v>
          </cell>
          <cell r="BR171">
            <v>203</v>
          </cell>
          <cell r="BS171">
            <v>24</v>
          </cell>
          <cell r="BT171">
            <v>8.4583333333333339</v>
          </cell>
          <cell r="BU171">
            <v>92.25</v>
          </cell>
          <cell r="BV171">
            <v>203</v>
          </cell>
          <cell r="BW171">
            <v>24</v>
          </cell>
          <cell r="BX171">
            <v>8.4583333333333339</v>
          </cell>
          <cell r="BY171">
            <v>241</v>
          </cell>
          <cell r="BZ171">
            <v>26</v>
          </cell>
          <cell r="CA171">
            <v>9.2692307692307701</v>
          </cell>
          <cell r="CB171">
            <v>1789</v>
          </cell>
          <cell r="CC171">
            <v>205</v>
          </cell>
          <cell r="CD171">
            <v>8.7268292682926827</v>
          </cell>
          <cell r="CE171">
            <v>92</v>
          </cell>
          <cell r="CF171"/>
          <cell r="CG171"/>
          <cell r="CH171"/>
          <cell r="CI171"/>
          <cell r="CJ171"/>
          <cell r="CK171"/>
          <cell r="CL171"/>
          <cell r="CM171"/>
          <cell r="CN171">
            <v>12</v>
          </cell>
          <cell r="CO171">
            <v>60</v>
          </cell>
          <cell r="CP171">
            <v>16</v>
          </cell>
          <cell r="CQ171">
            <v>50</v>
          </cell>
          <cell r="CR171">
            <v>20</v>
          </cell>
          <cell r="CS171">
            <v>4</v>
          </cell>
          <cell r="CT171">
            <v>84</v>
          </cell>
          <cell r="CU171">
            <v>14</v>
          </cell>
          <cell r="CV171">
            <v>2</v>
          </cell>
          <cell r="CW171">
            <v>88</v>
          </cell>
          <cell r="CX171">
            <v>335</v>
          </cell>
          <cell r="CY171">
            <v>33.5</v>
          </cell>
          <cell r="CZ171">
            <v>49.777117384843983</v>
          </cell>
          <cell r="DA171">
            <v>10</v>
          </cell>
          <cell r="DB171">
            <v>0</v>
          </cell>
          <cell r="DC171">
            <v>100</v>
          </cell>
          <cell r="DD171">
            <v>22</v>
          </cell>
          <cell r="DE171">
            <v>0</v>
          </cell>
          <cell r="DF171">
            <v>100</v>
          </cell>
          <cell r="DG171">
            <v>8</v>
          </cell>
          <cell r="DH171">
            <v>80</v>
          </cell>
          <cell r="DI171">
            <v>757</v>
          </cell>
          <cell r="DJ171">
            <v>38</v>
          </cell>
          <cell r="DK171">
            <v>1</v>
          </cell>
          <cell r="DL171">
            <v>1</v>
          </cell>
          <cell r="DM171">
            <v>50</v>
          </cell>
          <cell r="DN171">
            <v>0</v>
          </cell>
          <cell r="DO171" t="str">
            <v>0</v>
          </cell>
          <cell r="DP171">
            <v>70</v>
          </cell>
          <cell r="DQ171" t="str">
            <v>100</v>
          </cell>
          <cell r="DR171">
            <v>35</v>
          </cell>
          <cell r="DS171">
            <v>50</v>
          </cell>
          <cell r="DT171">
            <v>30</v>
          </cell>
          <cell r="DU171">
            <v>79</v>
          </cell>
          <cell r="DV171" t="str">
            <v>Sportz Interactive</v>
          </cell>
          <cell r="DW171"/>
          <cell r="DX171"/>
          <cell r="DY171" t="str">
            <v>Placed</v>
          </cell>
          <cell r="DZ171">
            <v>4.5</v>
          </cell>
          <cell r="EA171" t="str">
            <v>Placement</v>
          </cell>
          <cell r="EB171" t="str">
            <v>Placement</v>
          </cell>
          <cell r="EC171"/>
          <cell r="ED171" t="str">
            <v>CAT-1</v>
          </cell>
          <cell r="EE171"/>
          <cell r="EF171"/>
          <cell r="EG171"/>
          <cell r="EH171"/>
          <cell r="EI171"/>
          <cell r="EJ171"/>
          <cell r="EK171"/>
          <cell r="EL171"/>
          <cell r="EM171"/>
          <cell r="EN171">
            <v>5</v>
          </cell>
          <cell r="EO171">
            <v>4</v>
          </cell>
          <cell r="EP171">
            <v>5</v>
          </cell>
          <cell r="EQ171">
            <v>14</v>
          </cell>
          <cell r="ER171">
            <v>93.333333333333329</v>
          </cell>
          <cell r="ES171" t="str">
            <v>Yes</v>
          </cell>
          <cell r="ET171" t="str">
            <v>https://drive.google.com/open?id=1kwwdovnctxiTJjrO4Xk36CMvEROavg2C</v>
          </cell>
          <cell r="EU171" t="str">
            <v>IT + Core Companies</v>
          </cell>
          <cell r="EV171" t="str">
            <v>Yes</v>
          </cell>
          <cell r="EW171" t="str">
            <v>Yes</v>
          </cell>
          <cell r="EX171" t="str">
            <v>Quadirabad</v>
          </cell>
          <cell r="EY171" t="str">
            <v>Present</v>
          </cell>
          <cell r="EZ171" t="str">
            <v>Batch 2</v>
          </cell>
          <cell r="FA171" t="str">
            <v>19-COMPA10-23</v>
          </cell>
          <cell r="FB171" t="str">
            <v>COMP-A</v>
          </cell>
          <cell r="FC171">
            <v>10</v>
          </cell>
        </row>
        <row r="172">
          <cell r="C172" t="str">
            <v>19-COMPA11-23</v>
          </cell>
          <cell r="D172">
            <v>11</v>
          </cell>
          <cell r="E172" t="str">
            <v>BAGAL PRATHAMESH SANJAY RAKSHA</v>
          </cell>
          <cell r="F172" t="str">
            <v>19-COMPA11-23</v>
          </cell>
          <cell r="G172" t="str">
            <v>Male</v>
          </cell>
          <cell r="H172">
            <v>37132</v>
          </cell>
          <cell r="I172">
            <v>8433793462</v>
          </cell>
          <cell r="J172"/>
          <cell r="K172" t="str">
            <v>prathameshbagal2908@gmail.com</v>
          </cell>
          <cell r="L172" t="str">
            <v>1032190099@tcetmumbai.in</v>
          </cell>
          <cell r="M172" t="str">
            <v>1001,Garden view apartment,Royal palms,Goregaon east,Mumbai,400065</v>
          </cell>
          <cell r="N172" t="str">
            <v>Service</v>
          </cell>
          <cell r="O172" t="str">
            <v>20 Lacs &amp; above</v>
          </cell>
          <cell r="P172" t="str">
            <v>Normal</v>
          </cell>
          <cell r="Q172" t="str">
            <v>Open</v>
          </cell>
          <cell r="R172">
            <v>2019</v>
          </cell>
          <cell r="S172" t="str">
            <v>FE</v>
          </cell>
          <cell r="T172" t="str">
            <v>MHT-CET 2019</v>
          </cell>
          <cell r="U172" t="str">
            <v>MHT-CET</v>
          </cell>
          <cell r="V172">
            <v>200</v>
          </cell>
          <cell r="W172">
            <v>97.667707100000001</v>
          </cell>
          <cell r="X172" t="str">
            <v>GOPENS</v>
          </cell>
          <cell r="Y172">
            <v>539</v>
          </cell>
          <cell r="Z172">
            <v>600</v>
          </cell>
          <cell r="AA172">
            <v>89.83</v>
          </cell>
          <cell r="AB172">
            <v>2017</v>
          </cell>
          <cell r="AC172" t="str">
            <v>COUNCIL FOR THE INDIAN SCHOOL CERTIFICATE EXAMINATIONS</v>
          </cell>
          <cell r="AD172" t="str">
            <v>LAKSHDHAM HIGH SCHOOL</v>
          </cell>
          <cell r="AE172">
            <v>435</v>
          </cell>
          <cell r="AF172">
            <v>650</v>
          </cell>
          <cell r="AG172">
            <v>66.92</v>
          </cell>
          <cell r="AH172">
            <v>2019</v>
          </cell>
          <cell r="AI172" t="str">
            <v>MAHARASHTRA STATE BOARD OF SECONDARY AND HIGHER SECONDARY EDUCATION</v>
          </cell>
          <cell r="AJ172" t="str">
            <v>NIRMALA MEMORIAL FOUNDATION JUNIOR COLLEGE OF COMMERCE AND SCIENCE</v>
          </cell>
          <cell r="AK172">
            <v>216</v>
          </cell>
          <cell r="AL172">
            <v>23</v>
          </cell>
          <cell r="AM172">
            <v>9.3913043478260878</v>
          </cell>
          <cell r="AN172">
            <v>85.83916083916084</v>
          </cell>
          <cell r="AO172">
            <v>228</v>
          </cell>
          <cell r="AP172">
            <v>25</v>
          </cell>
          <cell r="AQ172">
            <v>9.1199999999999992</v>
          </cell>
          <cell r="AR172">
            <v>94</v>
          </cell>
          <cell r="AS172">
            <v>444</v>
          </cell>
          <cell r="AT172">
            <v>48</v>
          </cell>
          <cell r="AU172">
            <v>9.25</v>
          </cell>
          <cell r="AV172">
            <v>236</v>
          </cell>
          <cell r="AW172">
            <v>25</v>
          </cell>
          <cell r="AX172">
            <v>9.44</v>
          </cell>
          <cell r="AY172">
            <v>88</v>
          </cell>
          <cell r="AZ172">
            <v>268</v>
          </cell>
          <cell r="BA172">
            <v>29</v>
          </cell>
          <cell r="BB172">
            <v>9.2413793103448274</v>
          </cell>
          <cell r="BC172">
            <v>79</v>
          </cell>
          <cell r="BD172">
            <v>504</v>
          </cell>
          <cell r="BE172">
            <v>54</v>
          </cell>
          <cell r="BF172">
            <v>9.3333333333333339</v>
          </cell>
          <cell r="BG172">
            <v>231</v>
          </cell>
          <cell r="BH172">
            <v>24</v>
          </cell>
          <cell r="BI172">
            <v>9.625</v>
          </cell>
          <cell r="BJ172">
            <v>86.709790209790214</v>
          </cell>
          <cell r="BK172">
            <v>282</v>
          </cell>
          <cell r="BL172">
            <v>29</v>
          </cell>
          <cell r="BM172">
            <v>9.7241379310344822</v>
          </cell>
          <cell r="BN172">
            <v>92</v>
          </cell>
          <cell r="BO172">
            <v>513</v>
          </cell>
          <cell r="BP172">
            <v>53</v>
          </cell>
          <cell r="BQ172">
            <v>9.6792452830188687</v>
          </cell>
          <cell r="BR172">
            <v>237</v>
          </cell>
          <cell r="BS172">
            <v>24</v>
          </cell>
          <cell r="BT172">
            <v>9.875</v>
          </cell>
          <cell r="BU172">
            <v>87.591491841491845</v>
          </cell>
          <cell r="BV172">
            <v>237</v>
          </cell>
          <cell r="BW172">
            <v>24</v>
          </cell>
          <cell r="BX172">
            <v>9.875</v>
          </cell>
          <cell r="BY172">
            <v>251</v>
          </cell>
          <cell r="BZ172">
            <v>26</v>
          </cell>
          <cell r="CA172">
            <v>9.6538461538461533</v>
          </cell>
          <cell r="CB172">
            <v>1949</v>
          </cell>
          <cell r="CC172">
            <v>205</v>
          </cell>
          <cell r="CD172">
            <v>9.5073170731707322</v>
          </cell>
          <cell r="CE172">
            <v>87</v>
          </cell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>
            <v>0</v>
          </cell>
          <cell r="DK172">
            <v>0</v>
          </cell>
          <cell r="DL172">
            <v>2</v>
          </cell>
          <cell r="DM172">
            <v>0</v>
          </cell>
          <cell r="DN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/>
          <cell r="DW172"/>
          <cell r="DX172"/>
          <cell r="DY172"/>
          <cell r="DZ172"/>
          <cell r="EA172" t="str">
            <v>Higher Studies</v>
          </cell>
          <cell r="EB172" t="str">
            <v>Higher Studies</v>
          </cell>
          <cell r="EC172"/>
          <cell r="ED172" t="str">
            <v>CAT-3</v>
          </cell>
          <cell r="EE172"/>
          <cell r="EF172"/>
          <cell r="EG172"/>
          <cell r="EH172"/>
          <cell r="EI172"/>
          <cell r="EJ172"/>
          <cell r="EK172"/>
          <cell r="EL172"/>
          <cell r="EM172"/>
          <cell r="EN172">
            <v>5</v>
          </cell>
          <cell r="EO172">
            <v>0</v>
          </cell>
          <cell r="EP172">
            <v>5</v>
          </cell>
          <cell r="EQ172">
            <v>10</v>
          </cell>
          <cell r="ER172">
            <v>66.666666666666657</v>
          </cell>
          <cell r="ES172" t="str">
            <v>Yes</v>
          </cell>
          <cell r="ET172" t="str">
            <v>https://drive.google.com/open?id=1msyVm1n_O5bo9bEfQjOJkqcjakf8dhkM</v>
          </cell>
          <cell r="EU172" t="str">
            <v>NA</v>
          </cell>
          <cell r="EV172" t="str">
            <v>No</v>
          </cell>
          <cell r="EW172"/>
          <cell r="EX172" t="str">
            <v>Gujarat</v>
          </cell>
          <cell r="EY172" t="str">
            <v>AB</v>
          </cell>
          <cell r="EZ172"/>
          <cell r="FA172" t="str">
            <v>19-COMPA11-23</v>
          </cell>
          <cell r="FB172" t="str">
            <v>COMP-A</v>
          </cell>
          <cell r="FC172">
            <v>11</v>
          </cell>
        </row>
        <row r="173">
          <cell r="C173" t="str">
            <v>19-COMPA12-23</v>
          </cell>
          <cell r="D173">
            <v>12</v>
          </cell>
          <cell r="E173" t="str">
            <v>BARANWAL NAMAN BHARAT SHWETA</v>
          </cell>
          <cell r="F173" t="str">
            <v>19-COMPA12-23</v>
          </cell>
          <cell r="G173" t="str">
            <v>Male</v>
          </cell>
          <cell r="H173">
            <v>36921</v>
          </cell>
          <cell r="I173">
            <v>8600037048</v>
          </cell>
          <cell r="J173" t="str">
            <v>8600037048</v>
          </cell>
          <cell r="K173" t="str">
            <v>baranwalnaman@gmail.com</v>
          </cell>
          <cell r="L173" t="str">
            <v>1032190100@tcetmumbai.in</v>
          </cell>
          <cell r="M173" t="str">
            <v>R-702 Roseland Residency, Gate#4,Kunal Icon Road,Pimple Saudagar,Neer Corporation Bank,Pune,411027</v>
          </cell>
          <cell r="N173" t="str">
            <v>Service</v>
          </cell>
          <cell r="O173" t="str">
            <v>5 Lacs to  10Lacs</v>
          </cell>
          <cell r="P173" t="str">
            <v>Normal</v>
          </cell>
          <cell r="Q173" t="str">
            <v>Open</v>
          </cell>
          <cell r="R173">
            <v>2019</v>
          </cell>
          <cell r="S173" t="str">
            <v>FE</v>
          </cell>
          <cell r="T173" t="str">
            <v>MHT-CET 2019</v>
          </cell>
          <cell r="U173" t="str">
            <v>MHT-CET</v>
          </cell>
          <cell r="V173">
            <v>200</v>
          </cell>
          <cell r="W173">
            <v>97.863965899999997</v>
          </cell>
          <cell r="X173" t="str">
            <v>MI</v>
          </cell>
          <cell r="Y173">
            <v>451</v>
          </cell>
          <cell r="Z173">
            <v>500</v>
          </cell>
          <cell r="AA173">
            <v>90.2</v>
          </cell>
          <cell r="AB173">
            <v>2017</v>
          </cell>
          <cell r="AC173" t="str">
            <v>CENTRAL BOARD OF SECONDARY EDUCATION</v>
          </cell>
          <cell r="AD173" t="str">
            <v>INDIRA NATIONAL SCHOOL</v>
          </cell>
          <cell r="AE173">
            <v>450</v>
          </cell>
          <cell r="AF173">
            <v>500</v>
          </cell>
          <cell r="AG173">
            <v>90</v>
          </cell>
          <cell r="AH173">
            <v>2019</v>
          </cell>
          <cell r="AI173" t="str">
            <v>CENTRAL BOARD OF SECONDARY EDUCATION</v>
          </cell>
          <cell r="AJ173" t="str">
            <v>INDIRA NATIONAL SCHOOL</v>
          </cell>
          <cell r="AK173">
            <v>176</v>
          </cell>
          <cell r="AL173">
            <v>23</v>
          </cell>
          <cell r="AM173">
            <v>7.6521739130434785</v>
          </cell>
          <cell r="AN173">
            <v>84.972027972027973</v>
          </cell>
          <cell r="AO173">
            <v>218</v>
          </cell>
          <cell r="AP173">
            <v>25</v>
          </cell>
          <cell r="AQ173">
            <v>8.7200000000000006</v>
          </cell>
          <cell r="AR173">
            <v>99</v>
          </cell>
          <cell r="AS173">
            <v>394</v>
          </cell>
          <cell r="AT173">
            <v>48</v>
          </cell>
          <cell r="AU173">
            <v>8.2083333333333339</v>
          </cell>
          <cell r="AV173">
            <v>236</v>
          </cell>
          <cell r="AW173">
            <v>25</v>
          </cell>
          <cell r="AX173">
            <v>9.44</v>
          </cell>
          <cell r="AY173">
            <v>99</v>
          </cell>
          <cell r="AZ173">
            <v>287</v>
          </cell>
          <cell r="BA173">
            <v>29</v>
          </cell>
          <cell r="BB173">
            <v>9.8965517241379306</v>
          </cell>
          <cell r="BC173">
            <v>97</v>
          </cell>
          <cell r="BD173">
            <v>523</v>
          </cell>
          <cell r="BE173">
            <v>54</v>
          </cell>
          <cell r="BF173">
            <v>9.6851851851851851</v>
          </cell>
          <cell r="BG173">
            <v>218</v>
          </cell>
          <cell r="BH173">
            <v>24</v>
          </cell>
          <cell r="BI173">
            <v>9.0833333333333339</v>
          </cell>
          <cell r="BJ173">
            <v>94.993006993006986</v>
          </cell>
          <cell r="BK173">
            <v>251</v>
          </cell>
          <cell r="BL173">
            <v>29</v>
          </cell>
          <cell r="BM173">
            <v>8.6551724137931032</v>
          </cell>
          <cell r="BN173">
            <v>96</v>
          </cell>
          <cell r="BO173">
            <v>469</v>
          </cell>
          <cell r="BP173">
            <v>53</v>
          </cell>
          <cell r="BQ173">
            <v>8.8490566037735849</v>
          </cell>
          <cell r="BR173">
            <v>193</v>
          </cell>
          <cell r="BS173">
            <v>24</v>
          </cell>
          <cell r="BT173">
            <v>8.0416666666666661</v>
          </cell>
          <cell r="BU173">
            <v>95.160839160839146</v>
          </cell>
          <cell r="BV173">
            <v>193</v>
          </cell>
          <cell r="BW173">
            <v>24</v>
          </cell>
          <cell r="BX173">
            <v>8.0416666666666661</v>
          </cell>
          <cell r="BY173">
            <v>250</v>
          </cell>
          <cell r="BZ173">
            <v>26</v>
          </cell>
          <cell r="CA173">
            <v>9.615384615384615</v>
          </cell>
          <cell r="CB173">
            <v>1829</v>
          </cell>
          <cell r="CC173">
            <v>205</v>
          </cell>
          <cell r="CD173">
            <v>8.9219512195121951</v>
          </cell>
          <cell r="CE173">
            <v>95</v>
          </cell>
          <cell r="CF173"/>
          <cell r="CG173"/>
          <cell r="CH173"/>
          <cell r="CI173"/>
          <cell r="CJ173"/>
          <cell r="CK173"/>
          <cell r="CL173"/>
          <cell r="CM173"/>
          <cell r="CN173">
            <v>12</v>
          </cell>
          <cell r="CO173">
            <v>60</v>
          </cell>
          <cell r="CP173">
            <v>16</v>
          </cell>
          <cell r="CQ173">
            <v>50</v>
          </cell>
          <cell r="CR173">
            <v>24</v>
          </cell>
          <cell r="CS173">
            <v>0</v>
          </cell>
          <cell r="CT173">
            <v>100</v>
          </cell>
          <cell r="CU173">
            <v>16</v>
          </cell>
          <cell r="CV173">
            <v>0</v>
          </cell>
          <cell r="CW173">
            <v>100</v>
          </cell>
          <cell r="CX173">
            <v>158</v>
          </cell>
          <cell r="CY173">
            <v>22.571428571428573</v>
          </cell>
          <cell r="CZ173">
            <v>23.476968796433876</v>
          </cell>
          <cell r="DA173">
            <v>7</v>
          </cell>
          <cell r="DB173">
            <v>3</v>
          </cell>
          <cell r="DC173">
            <v>70</v>
          </cell>
          <cell r="DD173">
            <v>20</v>
          </cell>
          <cell r="DE173">
            <v>2</v>
          </cell>
          <cell r="DF173">
            <v>91</v>
          </cell>
          <cell r="DG173">
            <v>9</v>
          </cell>
          <cell r="DH173">
            <v>90</v>
          </cell>
          <cell r="DI173">
            <v>60</v>
          </cell>
          <cell r="DJ173">
            <v>3</v>
          </cell>
          <cell r="DK173">
            <v>2</v>
          </cell>
          <cell r="DL173">
            <v>0</v>
          </cell>
          <cell r="DM173">
            <v>100</v>
          </cell>
          <cell r="DN173">
            <v>80</v>
          </cell>
          <cell r="DO173" t="str">
            <v>100</v>
          </cell>
          <cell r="DP173">
            <v>60</v>
          </cell>
          <cell r="DQ173" t="str">
            <v>100</v>
          </cell>
          <cell r="DR173">
            <v>70</v>
          </cell>
          <cell r="DS173">
            <v>100</v>
          </cell>
          <cell r="DT173">
            <v>36</v>
          </cell>
          <cell r="DU173">
            <v>93</v>
          </cell>
          <cell r="DV173" t="str">
            <v>TCS-Digital/TCS-Ninga/Capgemini</v>
          </cell>
          <cell r="DW173"/>
          <cell r="DX173"/>
          <cell r="DY173" t="str">
            <v>Placed</v>
          </cell>
          <cell r="DZ173" t="str">
            <v>7.00/5.75/3.36</v>
          </cell>
          <cell r="EA173" t="str">
            <v>Placement</v>
          </cell>
          <cell r="EB173" t="str">
            <v>Placement</v>
          </cell>
          <cell r="EC173"/>
          <cell r="ED173" t="str">
            <v>CAT-1</v>
          </cell>
          <cell r="EE173"/>
          <cell r="EF173"/>
          <cell r="EG173"/>
          <cell r="EH173"/>
          <cell r="EI173"/>
          <cell r="EJ173"/>
          <cell r="EK173"/>
          <cell r="EL173"/>
          <cell r="EM173"/>
          <cell r="EN173">
            <v>5</v>
          </cell>
          <cell r="EO173">
            <v>5</v>
          </cell>
          <cell r="EP173">
            <v>5</v>
          </cell>
          <cell r="EQ173">
            <v>15</v>
          </cell>
          <cell r="ER173">
            <v>100</v>
          </cell>
          <cell r="ES173" t="str">
            <v>Yes</v>
          </cell>
          <cell r="ET173" t="str">
            <v>https://drive.google.com/open?id=1GBmg7zUqvoG45jiA9s3OEUtWh9G5On40</v>
          </cell>
          <cell r="EU173" t="str">
            <v>IT + Core Companies</v>
          </cell>
          <cell r="EV173" t="str">
            <v>Yes</v>
          </cell>
          <cell r="EW173" t="str">
            <v>pay_HyR3KKkShu1Iur</v>
          </cell>
          <cell r="EX173" t="str">
            <v>Gorakhpur</v>
          </cell>
          <cell r="EY173" t="str">
            <v>Present</v>
          </cell>
          <cell r="EZ173" t="str">
            <v>Golden Batch 1</v>
          </cell>
          <cell r="FA173" t="str">
            <v>19-COMPA12-23</v>
          </cell>
          <cell r="FB173" t="str">
            <v>COMP-A</v>
          </cell>
          <cell r="FC173">
            <v>12</v>
          </cell>
        </row>
        <row r="174">
          <cell r="C174" t="str">
            <v>19-COMPA13-23</v>
          </cell>
          <cell r="D174">
            <v>13</v>
          </cell>
          <cell r="E174" t="str">
            <v>BHAGAT AJAYKUMAR DINESH RANGILA</v>
          </cell>
          <cell r="F174" t="str">
            <v>19-COMPA13-23</v>
          </cell>
          <cell r="G174" t="str">
            <v>Male</v>
          </cell>
          <cell r="H174">
            <v>36173</v>
          </cell>
          <cell r="I174">
            <v>9082212288</v>
          </cell>
          <cell r="J174" t="str">
            <v>9082212288</v>
          </cell>
          <cell r="K174" t="str">
            <v>ajaykumar1301.0709@gmail.com</v>
          </cell>
          <cell r="L174" t="str">
            <v>1032190101@tcetmumbai.in</v>
          </cell>
          <cell r="M174" t="str">
            <v>F-101,manali village,masachapada road,kashigaon,kashimira,near st xaviers high school,mira bhayandar,401107</v>
          </cell>
          <cell r="N174" t="str">
            <v>Family Business</v>
          </cell>
          <cell r="O174" t="str">
            <v>Below  5 Lacs</v>
          </cell>
          <cell r="P174" t="str">
            <v>Normal</v>
          </cell>
          <cell r="Q174" t="str">
            <v>Open</v>
          </cell>
          <cell r="R174">
            <v>2019</v>
          </cell>
          <cell r="S174" t="str">
            <v>FE</v>
          </cell>
          <cell r="T174" t="str">
            <v>MHT-CET 2019</v>
          </cell>
          <cell r="U174" t="str">
            <v>MHT-CET</v>
          </cell>
          <cell r="V174">
            <v>200</v>
          </cell>
          <cell r="W174">
            <v>97.080379199999996</v>
          </cell>
          <cell r="X174" t="str">
            <v>MI</v>
          </cell>
          <cell r="Y174">
            <v>434</v>
          </cell>
          <cell r="Z174">
            <v>500</v>
          </cell>
          <cell r="AA174">
            <v>86.8</v>
          </cell>
          <cell r="AB174">
            <v>2017</v>
          </cell>
          <cell r="AC174" t="str">
            <v>MAHARASHTRA STATE BOARD OF SECONDARY AND HIGHER SECONDARY EDUCATION</v>
          </cell>
          <cell r="AD174" t="str">
            <v>ST XAVIERS HIGH SCHOOL</v>
          </cell>
          <cell r="AE174">
            <v>470</v>
          </cell>
          <cell r="AF174">
            <v>650</v>
          </cell>
          <cell r="AG174">
            <v>72.31</v>
          </cell>
          <cell r="AH174">
            <v>2019</v>
          </cell>
          <cell r="AI174" t="str">
            <v>MAHARASHTRA STATE BOARD OF SECONDARY AND HIGHER SECONDARY EDUCATION</v>
          </cell>
          <cell r="AJ174" t="str">
            <v>THAKUR COLLEGE OF SCIENCE AND COMMERCE</v>
          </cell>
          <cell r="AK174">
            <v>197</v>
          </cell>
          <cell r="AL174">
            <v>23</v>
          </cell>
          <cell r="AM174">
            <v>8.5652173913043477</v>
          </cell>
          <cell r="AN174">
            <v>82.836829836829835</v>
          </cell>
          <cell r="AO174">
            <v>215</v>
          </cell>
          <cell r="AP174">
            <v>25</v>
          </cell>
          <cell r="AQ174">
            <v>8.6</v>
          </cell>
          <cell r="AR174">
            <v>99</v>
          </cell>
          <cell r="AS174">
            <v>412</v>
          </cell>
          <cell r="AT174">
            <v>48</v>
          </cell>
          <cell r="AU174">
            <v>8.5833333333333339</v>
          </cell>
          <cell r="AV174">
            <v>218</v>
          </cell>
          <cell r="AW174">
            <v>25</v>
          </cell>
          <cell r="AX174">
            <v>8.7200000000000006</v>
          </cell>
          <cell r="AY174">
            <v>99</v>
          </cell>
          <cell r="AZ174">
            <v>261</v>
          </cell>
          <cell r="BA174">
            <v>29</v>
          </cell>
          <cell r="BB174">
            <v>9</v>
          </cell>
          <cell r="BC174">
            <v>83</v>
          </cell>
          <cell r="BD174">
            <v>479</v>
          </cell>
          <cell r="BE174">
            <v>54</v>
          </cell>
          <cell r="BF174">
            <v>8.8703703703703702</v>
          </cell>
          <cell r="BG174">
            <v>198</v>
          </cell>
          <cell r="BH174">
            <v>24</v>
          </cell>
          <cell r="BI174">
            <v>8.25</v>
          </cell>
          <cell r="BJ174">
            <v>90.959207459207462</v>
          </cell>
          <cell r="BK174">
            <v>221</v>
          </cell>
          <cell r="BL174">
            <v>29</v>
          </cell>
          <cell r="BM174">
            <v>7.6206896551724137</v>
          </cell>
          <cell r="BN174">
            <v>89</v>
          </cell>
          <cell r="BO174">
            <v>419</v>
          </cell>
          <cell r="BP174">
            <v>53</v>
          </cell>
          <cell r="BQ174">
            <v>7.9056603773584904</v>
          </cell>
          <cell r="BR174">
            <v>203</v>
          </cell>
          <cell r="BS174">
            <v>24</v>
          </cell>
          <cell r="BT174">
            <v>8.4583333333333339</v>
          </cell>
          <cell r="BU174">
            <v>90.632672882672878</v>
          </cell>
          <cell r="BV174">
            <v>203</v>
          </cell>
          <cell r="BW174">
            <v>24</v>
          </cell>
          <cell r="BX174">
            <v>8.4583333333333339</v>
          </cell>
          <cell r="BY174">
            <v>233</v>
          </cell>
          <cell r="BZ174">
            <v>26</v>
          </cell>
          <cell r="CA174">
            <v>8.9615384615384617</v>
          </cell>
          <cell r="CB174">
            <v>1746</v>
          </cell>
          <cell r="CC174">
            <v>205</v>
          </cell>
          <cell r="CD174">
            <v>8.5170731707317078</v>
          </cell>
          <cell r="CE174">
            <v>91</v>
          </cell>
          <cell r="CF174"/>
          <cell r="CG174"/>
          <cell r="CH174"/>
          <cell r="CI174"/>
          <cell r="CJ174"/>
          <cell r="CK174"/>
          <cell r="CL174"/>
          <cell r="CM174"/>
          <cell r="CN174">
            <v>12</v>
          </cell>
          <cell r="CO174">
            <v>60</v>
          </cell>
          <cell r="CP174">
            <v>13</v>
          </cell>
          <cell r="CQ174">
            <v>50</v>
          </cell>
          <cell r="CR174">
            <v>13</v>
          </cell>
          <cell r="CS174">
            <v>11</v>
          </cell>
          <cell r="CT174">
            <v>55</v>
          </cell>
          <cell r="CU174">
            <v>12</v>
          </cell>
          <cell r="CV174">
            <v>4</v>
          </cell>
          <cell r="CW174">
            <v>75</v>
          </cell>
          <cell r="CX174">
            <v>176</v>
          </cell>
          <cell r="CY174">
            <v>35.200000000000003</v>
          </cell>
          <cell r="CZ174">
            <v>26.151560178306095</v>
          </cell>
          <cell r="DA174">
            <v>5</v>
          </cell>
          <cell r="DB174">
            <v>5</v>
          </cell>
          <cell r="DC174">
            <v>50</v>
          </cell>
          <cell r="DD174">
            <v>10</v>
          </cell>
          <cell r="DE174">
            <v>12</v>
          </cell>
          <cell r="DF174">
            <v>46</v>
          </cell>
          <cell r="DG174">
            <v>8</v>
          </cell>
          <cell r="DH174">
            <v>80</v>
          </cell>
          <cell r="DI174">
            <v>830</v>
          </cell>
          <cell r="DJ174">
            <v>42</v>
          </cell>
          <cell r="DK174">
            <v>2</v>
          </cell>
          <cell r="DL174">
            <v>0</v>
          </cell>
          <cell r="DM174">
            <v>100</v>
          </cell>
          <cell r="DN174">
            <v>60</v>
          </cell>
          <cell r="DO174" t="str">
            <v>100</v>
          </cell>
          <cell r="DP174">
            <v>0</v>
          </cell>
          <cell r="DQ174">
            <v>0</v>
          </cell>
          <cell r="DR174">
            <v>30</v>
          </cell>
          <cell r="DS174">
            <v>50</v>
          </cell>
          <cell r="DT174">
            <v>43</v>
          </cell>
          <cell r="DU174">
            <v>66</v>
          </cell>
          <cell r="DV174" t="str">
            <v>Systenics</v>
          </cell>
          <cell r="DW174"/>
          <cell r="DX174"/>
          <cell r="DY174" t="str">
            <v>Placed</v>
          </cell>
          <cell r="DZ174">
            <v>3.5</v>
          </cell>
          <cell r="EA174" t="str">
            <v>Placement</v>
          </cell>
          <cell r="EB174" t="str">
            <v>Placement</v>
          </cell>
          <cell r="EC174"/>
          <cell r="ED174" t="str">
            <v>CAT-2</v>
          </cell>
          <cell r="EE174"/>
          <cell r="EF174"/>
          <cell r="EG174"/>
          <cell r="EH174"/>
          <cell r="EI174"/>
          <cell r="EJ174"/>
          <cell r="EK174"/>
          <cell r="EL174"/>
          <cell r="EM174"/>
          <cell r="EN174">
            <v>5</v>
          </cell>
          <cell r="EO174">
            <v>3</v>
          </cell>
          <cell r="EP174">
            <v>5</v>
          </cell>
          <cell r="EQ174">
            <v>13</v>
          </cell>
          <cell r="ER174">
            <v>86.666666666666671</v>
          </cell>
          <cell r="ES174" t="str">
            <v>Yes</v>
          </cell>
          <cell r="ET174" t="str">
            <v>https://drive.google.com/open?id=1CkN13nLnED9ozuoLXgabrtODH1EHLQAL</v>
          </cell>
          <cell r="EU174" t="str">
            <v>IT + Core Companies</v>
          </cell>
          <cell r="EV174" t="str">
            <v>Yes</v>
          </cell>
          <cell r="EW174" t="str">
            <v>Yes</v>
          </cell>
          <cell r="EX174" t="str">
            <v>bihar</v>
          </cell>
          <cell r="EY174" t="str">
            <v>Present</v>
          </cell>
          <cell r="EZ174" t="str">
            <v>Batch 2</v>
          </cell>
          <cell r="FA174" t="str">
            <v>19-COMPA13-23</v>
          </cell>
          <cell r="FB174" t="str">
            <v>COMP-A</v>
          </cell>
          <cell r="FC174">
            <v>13</v>
          </cell>
        </row>
        <row r="175">
          <cell r="C175" t="str">
            <v>19-COMPA14-23</v>
          </cell>
          <cell r="D175">
            <v>14</v>
          </cell>
          <cell r="E175" t="str">
            <v>BHAGAT ANSHU SHYAMBIHARI PUSHPA</v>
          </cell>
          <cell r="F175" t="str">
            <v>19-COMPA14-23</v>
          </cell>
          <cell r="G175" t="str">
            <v>Male</v>
          </cell>
          <cell r="H175">
            <v>37057</v>
          </cell>
          <cell r="I175">
            <v>8983390877</v>
          </cell>
          <cell r="J175" t="str">
            <v>8983390877</v>
          </cell>
          <cell r="K175" t="str">
            <v>anshubhagat201@gmail.com</v>
          </cell>
          <cell r="L175" t="str">
            <v>1032190102@tcetmumbai.in</v>
          </cell>
          <cell r="M175" t="str">
            <v>320 sai prasana apt bld no 2,papadkhindi road phoolpada,virar(east),near dam,virar,401305</v>
          </cell>
          <cell r="N175" t="str">
            <v>Any other</v>
          </cell>
          <cell r="O175" t="str">
            <v>Below  5 Lacs</v>
          </cell>
          <cell r="P175" t="str">
            <v>Normal</v>
          </cell>
          <cell r="Q175" t="str">
            <v>Open</v>
          </cell>
          <cell r="R175">
            <v>2019</v>
          </cell>
          <cell r="S175" t="str">
            <v>FE</v>
          </cell>
          <cell r="T175" t="str">
            <v>MHT-CET 2019</v>
          </cell>
          <cell r="U175" t="str">
            <v>MHT-CET</v>
          </cell>
          <cell r="V175">
            <v>200</v>
          </cell>
          <cell r="W175">
            <v>97.837170400000005</v>
          </cell>
          <cell r="X175" t="str">
            <v>TFWS</v>
          </cell>
          <cell r="Y175">
            <v>405</v>
          </cell>
          <cell r="Z175">
            <v>500</v>
          </cell>
          <cell r="AA175">
            <v>81</v>
          </cell>
          <cell r="AB175">
            <v>2017</v>
          </cell>
          <cell r="AC175" t="str">
            <v>MAHARASHTRA STATE BOARD OF SECONDARY AND HIGHER SECONDARY EDUCATION</v>
          </cell>
          <cell r="AD175" t="str">
            <v>MOUNT MARY ENGLISH HIGH SCHOOL</v>
          </cell>
          <cell r="AE175">
            <v>522</v>
          </cell>
          <cell r="AF175">
            <v>650</v>
          </cell>
          <cell r="AG175">
            <v>80.31</v>
          </cell>
          <cell r="AH175">
            <v>2019</v>
          </cell>
          <cell r="AI175" t="str">
            <v>MAHARASHTRA STATE BOARD OF SECONDARY AND HIGHER SECONDARY EDUCATION</v>
          </cell>
          <cell r="AJ175" t="str">
            <v>UTKARSHA VIDYALAYA AND JUNIOR COLLEGE</v>
          </cell>
          <cell r="AK175">
            <v>221</v>
          </cell>
          <cell r="AL175">
            <v>23</v>
          </cell>
          <cell r="AM175">
            <v>9.6086956521739122</v>
          </cell>
          <cell r="AN175">
            <v>75</v>
          </cell>
          <cell r="AO175">
            <v>227</v>
          </cell>
          <cell r="AP175">
            <v>25</v>
          </cell>
          <cell r="AQ175">
            <v>9.08</v>
          </cell>
          <cell r="AR175">
            <v>99</v>
          </cell>
          <cell r="AS175">
            <v>448</v>
          </cell>
          <cell r="AT175">
            <v>48</v>
          </cell>
          <cell r="AU175">
            <v>9.3333333333333339</v>
          </cell>
          <cell r="AV175">
            <v>226</v>
          </cell>
          <cell r="AW175">
            <v>25</v>
          </cell>
          <cell r="AX175">
            <v>9.0399999999999991</v>
          </cell>
          <cell r="AY175">
            <v>98</v>
          </cell>
          <cell r="AZ175">
            <v>276</v>
          </cell>
          <cell r="BA175">
            <v>29</v>
          </cell>
          <cell r="BB175">
            <v>9.5172413793103452</v>
          </cell>
          <cell r="BC175">
            <v>94</v>
          </cell>
          <cell r="BD175">
            <v>502</v>
          </cell>
          <cell r="BE175">
            <v>54</v>
          </cell>
          <cell r="BF175">
            <v>9.2962962962962958</v>
          </cell>
          <cell r="BG175">
            <v>217</v>
          </cell>
          <cell r="BH175">
            <v>24</v>
          </cell>
          <cell r="BI175">
            <v>9.0416666666666661</v>
          </cell>
          <cell r="BJ175">
            <v>91.5</v>
          </cell>
          <cell r="BK175">
            <v>257</v>
          </cell>
          <cell r="BL175">
            <v>29</v>
          </cell>
          <cell r="BM175">
            <v>8.862068965517242</v>
          </cell>
          <cell r="BN175">
            <v>97</v>
          </cell>
          <cell r="BO175">
            <v>474</v>
          </cell>
          <cell r="BP175">
            <v>53</v>
          </cell>
          <cell r="BQ175">
            <v>8.9433962264150946</v>
          </cell>
          <cell r="BR175">
            <v>179</v>
          </cell>
          <cell r="BS175">
            <v>24</v>
          </cell>
          <cell r="BT175">
            <v>7.458333333333333</v>
          </cell>
          <cell r="BU175">
            <v>92.416666666666671</v>
          </cell>
          <cell r="BV175">
            <v>179</v>
          </cell>
          <cell r="BW175">
            <v>24</v>
          </cell>
          <cell r="BX175">
            <v>7.458333333333333</v>
          </cell>
          <cell r="BY175">
            <v>232</v>
          </cell>
          <cell r="BZ175">
            <v>26</v>
          </cell>
          <cell r="CA175">
            <v>8.9230769230769234</v>
          </cell>
          <cell r="CB175">
            <v>1835</v>
          </cell>
          <cell r="CC175">
            <v>205</v>
          </cell>
          <cell r="CD175">
            <v>8.9512195121951219</v>
          </cell>
          <cell r="CE175">
            <v>92</v>
          </cell>
          <cell r="CF175"/>
          <cell r="CG175"/>
          <cell r="CH175"/>
          <cell r="CI175"/>
          <cell r="CJ175"/>
          <cell r="CK175"/>
          <cell r="CL175"/>
          <cell r="CM175"/>
          <cell r="CN175">
            <v>60</v>
          </cell>
          <cell r="CO175">
            <v>60</v>
          </cell>
          <cell r="CP175">
            <v>26</v>
          </cell>
          <cell r="CQ175">
            <v>50</v>
          </cell>
          <cell r="CR175">
            <v>22</v>
          </cell>
          <cell r="CS175">
            <v>2</v>
          </cell>
          <cell r="CT175">
            <v>92</v>
          </cell>
          <cell r="CU175">
            <v>15</v>
          </cell>
          <cell r="CV175">
            <v>1</v>
          </cell>
          <cell r="CW175">
            <v>94</v>
          </cell>
          <cell r="CX175">
            <v>582</v>
          </cell>
          <cell r="CY175">
            <v>64.666666666666671</v>
          </cell>
          <cell r="CZ175">
            <v>86.478454680534924</v>
          </cell>
          <cell r="DA175">
            <v>9</v>
          </cell>
          <cell r="DB175">
            <v>1</v>
          </cell>
          <cell r="DC175">
            <v>90</v>
          </cell>
          <cell r="DD175">
            <v>21</v>
          </cell>
          <cell r="DE175">
            <v>1</v>
          </cell>
          <cell r="DF175">
            <v>96</v>
          </cell>
          <cell r="DG175">
            <v>9</v>
          </cell>
          <cell r="DH175">
            <v>90</v>
          </cell>
          <cell r="DI175">
            <v>804</v>
          </cell>
          <cell r="DJ175">
            <v>41</v>
          </cell>
          <cell r="DK175">
            <v>2</v>
          </cell>
          <cell r="DL175">
            <v>0</v>
          </cell>
          <cell r="DM175">
            <v>100</v>
          </cell>
          <cell r="DN175">
            <v>70</v>
          </cell>
          <cell r="DO175" t="str">
            <v>0</v>
          </cell>
          <cell r="DP175">
            <v>70</v>
          </cell>
          <cell r="DQ175" t="str">
            <v>100</v>
          </cell>
          <cell r="DR175">
            <v>70</v>
          </cell>
          <cell r="DS175">
            <v>50</v>
          </cell>
          <cell r="DT175">
            <v>66</v>
          </cell>
          <cell r="DU175">
            <v>88</v>
          </cell>
          <cell r="DV175" t="str">
            <v>Arcon Tech/Wisdamlab</v>
          </cell>
          <cell r="DW175"/>
          <cell r="DX175"/>
          <cell r="DY175" t="str">
            <v>Placed</v>
          </cell>
          <cell r="DZ175" t="str">
            <v>6.00/5.00</v>
          </cell>
          <cell r="EA175" t="str">
            <v>Placement</v>
          </cell>
          <cell r="EB175" t="str">
            <v>Placement</v>
          </cell>
          <cell r="EC175"/>
          <cell r="ED175" t="str">
            <v>CAT-1</v>
          </cell>
          <cell r="EE175"/>
          <cell r="EF175"/>
          <cell r="EG175"/>
          <cell r="EH175"/>
          <cell r="EI175"/>
          <cell r="EJ175"/>
          <cell r="EK175"/>
          <cell r="EL175"/>
          <cell r="EM175"/>
          <cell r="EN175">
            <v>5</v>
          </cell>
          <cell r="EO175">
            <v>5</v>
          </cell>
          <cell r="EP175">
            <v>5</v>
          </cell>
          <cell r="EQ175">
            <v>15</v>
          </cell>
          <cell r="ER175">
            <v>100</v>
          </cell>
          <cell r="ES175" t="str">
            <v>Yes</v>
          </cell>
          <cell r="ET175" t="str">
            <v>https://drive.google.com/open?id=15SxGlOO4TjoOF-323DbutCauiiLL9FEH</v>
          </cell>
          <cell r="EU175" t="str">
            <v>IT + Core Companies</v>
          </cell>
          <cell r="EV175" t="str">
            <v>Yes</v>
          </cell>
          <cell r="EW175" t="str">
            <v>pay_HySGB2cSZKpI3u</v>
          </cell>
          <cell r="EX175" t="str">
            <v>virar</v>
          </cell>
          <cell r="EY175" t="str">
            <v>Present</v>
          </cell>
          <cell r="EZ175" t="str">
            <v>Golden Batch 1</v>
          </cell>
          <cell r="FA175" t="str">
            <v>19-COMPA14-23</v>
          </cell>
          <cell r="FB175" t="str">
            <v>COMP-A</v>
          </cell>
          <cell r="FC175">
            <v>14</v>
          </cell>
        </row>
        <row r="176">
          <cell r="C176" t="str">
            <v>19-COMPA15-23</v>
          </cell>
          <cell r="D176">
            <v>15</v>
          </cell>
          <cell r="E176" t="str">
            <v>BHAGAT CHIRAG MAHADEV MANSI</v>
          </cell>
          <cell r="F176" t="str">
            <v>19-COMPA15-23</v>
          </cell>
          <cell r="G176" t="str">
            <v>Male</v>
          </cell>
          <cell r="H176">
            <v>37160</v>
          </cell>
          <cell r="I176">
            <v>9892291417</v>
          </cell>
          <cell r="J176" t="str">
            <v>9892291417</v>
          </cell>
          <cell r="K176" t="str">
            <v>bhagatchirag2@gmail.com</v>
          </cell>
          <cell r="L176" t="str">
            <v>1032190103@tcetmumbai.in</v>
          </cell>
          <cell r="M176" t="str">
            <v>A-210 , jivdani krupa CHS LTD ,Navghar road,Bhayandar East,Near Datta mandir,Mumbai,401105</v>
          </cell>
          <cell r="N176" t="str">
            <v>Service</v>
          </cell>
          <cell r="O176" t="str">
            <v>Below  5 Lacs</v>
          </cell>
          <cell r="P176" t="str">
            <v>Normal</v>
          </cell>
          <cell r="Q176" t="str">
            <v>Open</v>
          </cell>
          <cell r="R176">
            <v>2019</v>
          </cell>
          <cell r="S176" t="str">
            <v>FE</v>
          </cell>
          <cell r="T176" t="str">
            <v>MHT-CET 2019</v>
          </cell>
          <cell r="U176" t="str">
            <v>MHT-CET</v>
          </cell>
          <cell r="V176">
            <v>200</v>
          </cell>
          <cell r="W176">
            <v>97.734695799999997</v>
          </cell>
          <cell r="X176" t="str">
            <v>GOPENS</v>
          </cell>
          <cell r="Y176">
            <v>454</v>
          </cell>
          <cell r="Z176">
            <v>500</v>
          </cell>
          <cell r="AA176">
            <v>90.8</v>
          </cell>
          <cell r="AB176">
            <v>2017</v>
          </cell>
          <cell r="AC176" t="str">
            <v>MAHARASHTRA STATE BOARD OF SECONDARY AND HIGHER SECONDARY EDUCATION</v>
          </cell>
          <cell r="AD176" t="str">
            <v>ST. FRANCIS HIGH SCHOOL</v>
          </cell>
          <cell r="AE176">
            <v>515</v>
          </cell>
          <cell r="AF176">
            <v>650</v>
          </cell>
          <cell r="AG176">
            <v>79.23</v>
          </cell>
          <cell r="AH176">
            <v>2019</v>
          </cell>
          <cell r="AI176" t="str">
            <v>MAHARASHTRA STATE BOARD OF SECONDARY AND HIGHER SECONDARY EDUCATION</v>
          </cell>
          <cell r="AJ176" t="str">
            <v>SARDAR VALLABHBHAI PATEL JUNIOR COLLEGE OF SCIENCE AND COMMERCE</v>
          </cell>
          <cell r="AK176">
            <v>221</v>
          </cell>
          <cell r="AL176">
            <v>23</v>
          </cell>
          <cell r="AM176">
            <v>9.6086956521739122</v>
          </cell>
          <cell r="AN176">
            <v>93.167832167832174</v>
          </cell>
          <cell r="AO176">
            <v>248</v>
          </cell>
          <cell r="AP176">
            <v>25</v>
          </cell>
          <cell r="AQ176">
            <v>9.92</v>
          </cell>
          <cell r="AR176">
            <v>95</v>
          </cell>
          <cell r="AS176">
            <v>469</v>
          </cell>
          <cell r="AT176">
            <v>48</v>
          </cell>
          <cell r="AU176">
            <v>9.7708333333333339</v>
          </cell>
          <cell r="AV176">
            <v>242</v>
          </cell>
          <cell r="AW176">
            <v>25</v>
          </cell>
          <cell r="AX176">
            <v>9.68</v>
          </cell>
          <cell r="AY176">
            <v>100</v>
          </cell>
          <cell r="AZ176">
            <v>289</v>
          </cell>
          <cell r="BA176">
            <v>29</v>
          </cell>
          <cell r="BB176">
            <v>9.9655172413793096</v>
          </cell>
          <cell r="BC176">
            <v>100</v>
          </cell>
          <cell r="BD176">
            <v>531</v>
          </cell>
          <cell r="BE176">
            <v>54</v>
          </cell>
          <cell r="BF176">
            <v>9.8333333333333339</v>
          </cell>
          <cell r="BG176">
            <v>233</v>
          </cell>
          <cell r="BH176">
            <v>24</v>
          </cell>
          <cell r="BI176">
            <v>9.7083333333333339</v>
          </cell>
          <cell r="BJ176">
            <v>97.04195804195804</v>
          </cell>
          <cell r="BK176">
            <v>268</v>
          </cell>
          <cell r="BL176">
            <v>29</v>
          </cell>
          <cell r="BM176">
            <v>9.2413793103448274</v>
          </cell>
          <cell r="BN176">
            <v>100</v>
          </cell>
          <cell r="BO176">
            <v>501</v>
          </cell>
          <cell r="BP176">
            <v>53</v>
          </cell>
          <cell r="BQ176">
            <v>9.4528301886792452</v>
          </cell>
          <cell r="BR176">
            <v>227</v>
          </cell>
          <cell r="BS176">
            <v>24</v>
          </cell>
          <cell r="BT176">
            <v>9.4583333333333339</v>
          </cell>
          <cell r="BU176">
            <v>97.534965034965026</v>
          </cell>
          <cell r="BV176">
            <v>227</v>
          </cell>
          <cell r="BW176">
            <v>24</v>
          </cell>
          <cell r="BX176">
            <v>9.4583333333333339</v>
          </cell>
          <cell r="BY176">
            <v>259</v>
          </cell>
          <cell r="BZ176">
            <v>26</v>
          </cell>
          <cell r="CA176">
            <v>9.9615384615384617</v>
          </cell>
          <cell r="CB176">
            <v>1987</v>
          </cell>
          <cell r="CC176">
            <v>205</v>
          </cell>
          <cell r="CD176">
            <v>9.6926829268292689</v>
          </cell>
          <cell r="CE176">
            <v>98</v>
          </cell>
          <cell r="CF176"/>
          <cell r="CG176"/>
          <cell r="CH176"/>
          <cell r="CI176"/>
          <cell r="CJ176"/>
          <cell r="CK176"/>
          <cell r="CL176"/>
          <cell r="CM176"/>
          <cell r="CN176">
            <v>34</v>
          </cell>
          <cell r="CO176">
            <v>60</v>
          </cell>
          <cell r="CP176">
            <v>47</v>
          </cell>
          <cell r="CQ176">
            <v>50</v>
          </cell>
          <cell r="CR176">
            <v>24</v>
          </cell>
          <cell r="CS176">
            <v>0</v>
          </cell>
          <cell r="CT176">
            <v>100</v>
          </cell>
          <cell r="CU176">
            <v>16</v>
          </cell>
          <cell r="CV176">
            <v>0</v>
          </cell>
          <cell r="CW176">
            <v>100</v>
          </cell>
          <cell r="CX176">
            <v>605</v>
          </cell>
          <cell r="CY176">
            <v>60.5</v>
          </cell>
          <cell r="CZ176">
            <v>89.895988112927199</v>
          </cell>
          <cell r="DA176">
            <v>10</v>
          </cell>
          <cell r="DB176">
            <v>0</v>
          </cell>
          <cell r="DC176">
            <v>100</v>
          </cell>
          <cell r="DD176">
            <v>22</v>
          </cell>
          <cell r="DE176">
            <v>0</v>
          </cell>
          <cell r="DF176">
            <v>100</v>
          </cell>
          <cell r="DG176">
            <v>9</v>
          </cell>
          <cell r="DH176">
            <v>90</v>
          </cell>
          <cell r="DI176">
            <v>1146</v>
          </cell>
          <cell r="DJ176">
            <v>58</v>
          </cell>
          <cell r="DK176">
            <v>2</v>
          </cell>
          <cell r="DL176">
            <v>0</v>
          </cell>
          <cell r="DM176">
            <v>100</v>
          </cell>
          <cell r="DN176">
            <v>70</v>
          </cell>
          <cell r="DO176" t="str">
            <v>0</v>
          </cell>
          <cell r="DP176">
            <v>90</v>
          </cell>
          <cell r="DQ176" t="str">
            <v>100</v>
          </cell>
          <cell r="DR176">
            <v>80</v>
          </cell>
          <cell r="DS176">
            <v>50</v>
          </cell>
          <cell r="DT176">
            <v>73</v>
          </cell>
          <cell r="DU176">
            <v>92</v>
          </cell>
          <cell r="DV176" t="str">
            <v>Oracle</v>
          </cell>
          <cell r="DW176"/>
          <cell r="DX176"/>
          <cell r="DY176" t="str">
            <v>Placed</v>
          </cell>
          <cell r="DZ176">
            <v>8.8000000000000007</v>
          </cell>
          <cell r="EA176" t="str">
            <v>Placement</v>
          </cell>
          <cell r="EB176" t="str">
            <v>Placement</v>
          </cell>
          <cell r="EC176"/>
          <cell r="ED176" t="str">
            <v>CAT-1</v>
          </cell>
          <cell r="EE176"/>
          <cell r="EF176"/>
          <cell r="EG176"/>
          <cell r="EH176"/>
          <cell r="EI176"/>
          <cell r="EJ176"/>
          <cell r="EK176"/>
          <cell r="EL176"/>
          <cell r="EM176"/>
          <cell r="EN176">
            <v>5</v>
          </cell>
          <cell r="EO176">
            <v>5</v>
          </cell>
          <cell r="EP176">
            <v>5</v>
          </cell>
          <cell r="EQ176">
            <v>15</v>
          </cell>
          <cell r="ER176">
            <v>100</v>
          </cell>
          <cell r="ES176" t="str">
            <v>Yes</v>
          </cell>
          <cell r="ET176" t="str">
            <v>https://drive.google.com/open?id=1lv1ctUxWfkWsj9zEHP8H0lABI1Vr8-Yf</v>
          </cell>
          <cell r="EU176" t="str">
            <v>IT + Core Companies</v>
          </cell>
          <cell r="EV176" t="str">
            <v>Yes</v>
          </cell>
          <cell r="EW176" t="str">
            <v>pay_HyBcWcPx2BjzYg</v>
          </cell>
          <cell r="EX176" t="str">
            <v>Rawdas Sindhudurg</v>
          </cell>
          <cell r="EY176" t="str">
            <v>Present</v>
          </cell>
          <cell r="EZ176" t="str">
            <v>Golden Batch 1</v>
          </cell>
          <cell r="FA176" t="str">
            <v>19-COMPA15-23</v>
          </cell>
          <cell r="FB176" t="str">
            <v>COMP-A</v>
          </cell>
          <cell r="FC176">
            <v>15</v>
          </cell>
        </row>
        <row r="177">
          <cell r="C177" t="str">
            <v>19-COMPA16-23</v>
          </cell>
          <cell r="D177">
            <v>16</v>
          </cell>
          <cell r="E177" t="str">
            <v>BHATT KUNAL MAHESH NEELAM</v>
          </cell>
          <cell r="F177" t="str">
            <v>19-COMPA16-23</v>
          </cell>
          <cell r="G177" t="str">
            <v>Male</v>
          </cell>
          <cell r="H177">
            <v>37229</v>
          </cell>
          <cell r="I177">
            <v>8976443312</v>
          </cell>
          <cell r="J177" t="str">
            <v>8976449912</v>
          </cell>
          <cell r="K177" t="str">
            <v>bhattkunal04@gmail.com</v>
          </cell>
          <cell r="L177" t="str">
            <v>1032190104@tcetmumbai.in</v>
          </cell>
          <cell r="M177" t="str">
            <v>A/202,Divya Darshan,S.N.Road, near Bhurabhai Hall,Kandivali(w),Maharashtra,Mumbai,400067</v>
          </cell>
          <cell r="N177" t="str">
            <v>Family Business</v>
          </cell>
          <cell r="O177" t="str">
            <v>5 Lacs to  10Lacs</v>
          </cell>
          <cell r="P177" t="str">
            <v>Normal</v>
          </cell>
          <cell r="Q177" t="str">
            <v>Open</v>
          </cell>
          <cell r="R177">
            <v>2019</v>
          </cell>
          <cell r="S177" t="str">
            <v>FE</v>
          </cell>
          <cell r="T177" t="str">
            <v>MHT-CET 2019</v>
          </cell>
          <cell r="U177" t="str">
            <v>MHT-CET</v>
          </cell>
          <cell r="V177">
            <v>200</v>
          </cell>
          <cell r="W177">
            <v>58.477871999999998</v>
          </cell>
          <cell r="X177" t="str">
            <v>IL</v>
          </cell>
          <cell r="Y177">
            <v>440</v>
          </cell>
          <cell r="Z177">
            <v>500</v>
          </cell>
          <cell r="AA177">
            <v>88</v>
          </cell>
          <cell r="AB177">
            <v>2017</v>
          </cell>
          <cell r="AC177" t="str">
            <v>MAHARASHTRA STATE BOARD OF SECONDARY AND HIGHER SECONDARY EDUCATION</v>
          </cell>
          <cell r="AD177" t="str">
            <v>OUR LADY OF REMEDY HIGH SCHOOL</v>
          </cell>
          <cell r="AE177">
            <v>482</v>
          </cell>
          <cell r="AF177">
            <v>650</v>
          </cell>
          <cell r="AG177">
            <v>74.150000000000006</v>
          </cell>
          <cell r="AH177">
            <v>2019</v>
          </cell>
          <cell r="AI177" t="str">
            <v>MAHARASHTRA STATE BOARD OF SECONDARY AND HIGHER SECONDARY EDUCATION</v>
          </cell>
          <cell r="AJ177" t="str">
            <v>SHRI T.P. BHATIA JUNIOR COLLEGE OF SCIENCE</v>
          </cell>
          <cell r="AK177">
            <v>202</v>
          </cell>
          <cell r="AL177">
            <v>23</v>
          </cell>
          <cell r="AM177">
            <v>8.7826086956521738</v>
          </cell>
          <cell r="AN177">
            <v>94.769230769230774</v>
          </cell>
          <cell r="AO177">
            <v>227</v>
          </cell>
          <cell r="AP177">
            <v>25</v>
          </cell>
          <cell r="AQ177">
            <v>9.08</v>
          </cell>
          <cell r="AR177">
            <v>98</v>
          </cell>
          <cell r="AS177">
            <v>429</v>
          </cell>
          <cell r="AT177">
            <v>48</v>
          </cell>
          <cell r="AU177">
            <v>8.9375</v>
          </cell>
          <cell r="AV177">
            <v>238</v>
          </cell>
          <cell r="AW177">
            <v>25</v>
          </cell>
          <cell r="AX177">
            <v>9.52</v>
          </cell>
          <cell r="AY177">
            <v>96</v>
          </cell>
          <cell r="AZ177">
            <v>287</v>
          </cell>
          <cell r="BA177">
            <v>29</v>
          </cell>
          <cell r="BB177">
            <v>9.8965517241379306</v>
          </cell>
          <cell r="BC177">
            <v>97</v>
          </cell>
          <cell r="BD177">
            <v>525</v>
          </cell>
          <cell r="BE177">
            <v>54</v>
          </cell>
          <cell r="BF177">
            <v>9.7222222222222214</v>
          </cell>
          <cell r="BG177">
            <v>227</v>
          </cell>
          <cell r="BH177">
            <v>24</v>
          </cell>
          <cell r="BI177">
            <v>9.4583333333333339</v>
          </cell>
          <cell r="BJ177">
            <v>96.442307692307693</v>
          </cell>
          <cell r="BK177">
            <v>273</v>
          </cell>
          <cell r="BL177">
            <v>29</v>
          </cell>
          <cell r="BM177">
            <v>9.4137931034482758</v>
          </cell>
          <cell r="BN177">
            <v>82</v>
          </cell>
          <cell r="BO177">
            <v>500</v>
          </cell>
          <cell r="BP177">
            <v>53</v>
          </cell>
          <cell r="BQ177">
            <v>9.433962264150944</v>
          </cell>
          <cell r="BR177">
            <v>217</v>
          </cell>
          <cell r="BS177">
            <v>24</v>
          </cell>
          <cell r="BT177">
            <v>9.0416666666666661</v>
          </cell>
          <cell r="BU177">
            <v>94.035256410256409</v>
          </cell>
          <cell r="BV177">
            <v>217</v>
          </cell>
          <cell r="BW177">
            <v>24</v>
          </cell>
          <cell r="BX177">
            <v>9.0416666666666661</v>
          </cell>
          <cell r="BY177">
            <v>248</v>
          </cell>
          <cell r="BZ177">
            <v>26</v>
          </cell>
          <cell r="CA177">
            <v>9.5384615384615383</v>
          </cell>
          <cell r="CB177">
            <v>1919</v>
          </cell>
          <cell r="CC177">
            <v>205</v>
          </cell>
          <cell r="CD177">
            <v>9.3609756097560979</v>
          </cell>
          <cell r="CE177">
            <v>97</v>
          </cell>
          <cell r="CF177"/>
          <cell r="CG177"/>
          <cell r="CH177"/>
          <cell r="CI177"/>
          <cell r="CJ177"/>
          <cell r="CK177"/>
          <cell r="CL177"/>
          <cell r="CM177"/>
          <cell r="CN177"/>
          <cell r="CO177"/>
          <cell r="CP177"/>
          <cell r="CQ177"/>
          <cell r="CR177"/>
          <cell r="CS177"/>
          <cell r="CT177"/>
          <cell r="CU177"/>
          <cell r="CV177"/>
          <cell r="CW177"/>
          <cell r="CX177"/>
          <cell r="CY177"/>
          <cell r="CZ177"/>
          <cell r="DA177"/>
          <cell r="DB177"/>
          <cell r="DC177"/>
          <cell r="DD177"/>
          <cell r="DE177"/>
          <cell r="DF177"/>
          <cell r="DG177"/>
          <cell r="DH177"/>
          <cell r="DI177"/>
          <cell r="DJ177">
            <v>0</v>
          </cell>
          <cell r="DK177">
            <v>0</v>
          </cell>
          <cell r="DL177">
            <v>2</v>
          </cell>
          <cell r="DM177">
            <v>0</v>
          </cell>
          <cell r="DN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/>
          <cell r="DW177"/>
          <cell r="DX177"/>
          <cell r="DY177"/>
          <cell r="DZ177"/>
          <cell r="EA177" t="str">
            <v>Higher Studies</v>
          </cell>
          <cell r="EB177" t="str">
            <v>Higher Studies</v>
          </cell>
          <cell r="EC177"/>
          <cell r="ED177" t="str">
            <v>CAT-3</v>
          </cell>
          <cell r="EE177"/>
          <cell r="EF177"/>
          <cell r="EG177"/>
          <cell r="EH177"/>
          <cell r="EI177"/>
          <cell r="EJ177"/>
          <cell r="EK177"/>
          <cell r="EL177"/>
          <cell r="EM177"/>
          <cell r="EN177">
            <v>5</v>
          </cell>
          <cell r="EO177">
            <v>0</v>
          </cell>
          <cell r="EP177">
            <v>5</v>
          </cell>
          <cell r="EQ177">
            <v>10</v>
          </cell>
          <cell r="ER177">
            <v>66.666666666666657</v>
          </cell>
          <cell r="ES177" t="str">
            <v>Yes</v>
          </cell>
          <cell r="ET177" t="str">
            <v>https://drive.google.com/open?id=18OZe7bgSBsgaZ7qh1W6abpilJTcXCGGP</v>
          </cell>
          <cell r="EU177" t="str">
            <v>NA</v>
          </cell>
          <cell r="EV177" t="str">
            <v>No</v>
          </cell>
          <cell r="EW177"/>
          <cell r="EX177" t="str">
            <v>Mumbai</v>
          </cell>
          <cell r="EY177" t="str">
            <v>AB</v>
          </cell>
          <cell r="EZ177"/>
          <cell r="FA177" t="str">
            <v>19-COMPA16-23</v>
          </cell>
          <cell r="FB177" t="str">
            <v>COMP-A</v>
          </cell>
          <cell r="FC177">
            <v>16</v>
          </cell>
        </row>
        <row r="178">
          <cell r="C178" t="str">
            <v>19-COMPA17-23</v>
          </cell>
          <cell r="D178">
            <v>17</v>
          </cell>
          <cell r="E178" t="str">
            <v>BHOJ KHUSHI GOKUL URMILA</v>
          </cell>
          <cell r="F178" t="str">
            <v>19-COMPA17-23</v>
          </cell>
          <cell r="G178" t="str">
            <v>Female</v>
          </cell>
          <cell r="H178">
            <v>37387</v>
          </cell>
          <cell r="I178">
            <v>9167723792</v>
          </cell>
          <cell r="J178"/>
          <cell r="K178" t="str">
            <v>khushikavya11@gmail.com</v>
          </cell>
          <cell r="L178" t="str">
            <v>1032190105@tcetmumbai.in</v>
          </cell>
          <cell r="M178" t="str">
            <v>C-12/ UTTARAYAN CO-OP HSG SOC LTD,MAHAKALI CAVES ROAD / ANDHERI (E)       ,MUMBAI,400093</v>
          </cell>
          <cell r="N178" t="str">
            <v>Service</v>
          </cell>
          <cell r="O178" t="str">
            <v>5 Lacs to  10Lacs</v>
          </cell>
          <cell r="P178" t="str">
            <v>Normal</v>
          </cell>
          <cell r="Q178" t="str">
            <v>Open</v>
          </cell>
          <cell r="R178">
            <v>2019</v>
          </cell>
          <cell r="S178" t="str">
            <v>FE</v>
          </cell>
          <cell r="T178" t="str">
            <v>MHT-CET 2019</v>
          </cell>
          <cell r="U178" t="str">
            <v>MHT-CET</v>
          </cell>
          <cell r="V178">
            <v>200</v>
          </cell>
          <cell r="W178">
            <v>96.224372299999999</v>
          </cell>
          <cell r="X178" t="str">
            <v>MI</v>
          </cell>
          <cell r="Y178">
            <v>422</v>
          </cell>
          <cell r="Z178">
            <v>500</v>
          </cell>
          <cell r="AA178">
            <v>84.4</v>
          </cell>
          <cell r="AB178">
            <v>2017</v>
          </cell>
          <cell r="AC178" t="str">
            <v>MAHARASHTRA STATE BOARD OF SECONDARY AND HIGHER SECONDARY EDUCATION</v>
          </cell>
          <cell r="AD178" t="str">
            <v>CANOSSA HIGH SCHOOL</v>
          </cell>
          <cell r="AE178">
            <v>461</v>
          </cell>
          <cell r="AF178">
            <v>650</v>
          </cell>
          <cell r="AG178">
            <v>70.92</v>
          </cell>
          <cell r="AH178">
            <v>2019</v>
          </cell>
          <cell r="AI178" t="str">
            <v>MAHARASHTRA STATE BOARD OF SECONDARY AND HIGHER SECONDARY EDUCATION</v>
          </cell>
          <cell r="AJ178" t="str">
            <v>NIRMALA MEMORIAL FOUNDATION COLLEGE OF COMMERCE AND SCIENCE</v>
          </cell>
          <cell r="AK178">
            <v>227</v>
          </cell>
          <cell r="AL178">
            <v>23</v>
          </cell>
          <cell r="AM178">
            <v>9.8695652173913047</v>
          </cell>
          <cell r="AN178">
            <v>77.205128205128204</v>
          </cell>
          <cell r="AO178">
            <v>250</v>
          </cell>
          <cell r="AP178">
            <v>25</v>
          </cell>
          <cell r="AQ178">
            <v>10</v>
          </cell>
          <cell r="AR178">
            <v>98</v>
          </cell>
          <cell r="AS178">
            <v>477</v>
          </cell>
          <cell r="AT178">
            <v>48</v>
          </cell>
          <cell r="AU178">
            <v>9.9375</v>
          </cell>
          <cell r="AV178">
            <v>247</v>
          </cell>
          <cell r="AW178">
            <v>25</v>
          </cell>
          <cell r="AX178">
            <v>9.8800000000000008</v>
          </cell>
          <cell r="AY178">
            <v>99</v>
          </cell>
          <cell r="AZ178">
            <v>290</v>
          </cell>
          <cell r="BA178">
            <v>29</v>
          </cell>
          <cell r="BB178">
            <v>10</v>
          </cell>
          <cell r="BC178">
            <v>100</v>
          </cell>
          <cell r="BD178">
            <v>537</v>
          </cell>
          <cell r="BE178">
            <v>54</v>
          </cell>
          <cell r="BF178">
            <v>9.9444444444444446</v>
          </cell>
          <cell r="BG178">
            <v>237</v>
          </cell>
          <cell r="BH178">
            <v>24</v>
          </cell>
          <cell r="BI178">
            <v>9.875</v>
          </cell>
          <cell r="BJ178">
            <v>93.551282051282044</v>
          </cell>
          <cell r="BK178">
            <v>284</v>
          </cell>
          <cell r="BL178">
            <v>29</v>
          </cell>
          <cell r="BM178">
            <v>9.7931034482758612</v>
          </cell>
          <cell r="BN178">
            <v>100</v>
          </cell>
          <cell r="BO178">
            <v>521</v>
          </cell>
          <cell r="BP178">
            <v>53</v>
          </cell>
          <cell r="BQ178">
            <v>9.8301886792452837</v>
          </cell>
          <cell r="BR178">
            <v>237</v>
          </cell>
          <cell r="BS178">
            <v>24</v>
          </cell>
          <cell r="BT178">
            <v>9.875</v>
          </cell>
          <cell r="BU178">
            <v>94.626068376068361</v>
          </cell>
          <cell r="BV178">
            <v>237</v>
          </cell>
          <cell r="BW178">
            <v>24</v>
          </cell>
          <cell r="BX178">
            <v>9.875</v>
          </cell>
          <cell r="BY178">
            <v>257</v>
          </cell>
          <cell r="BZ178">
            <v>26</v>
          </cell>
          <cell r="CA178">
            <v>9.884615384615385</v>
          </cell>
          <cell r="CB178">
            <v>2029</v>
          </cell>
          <cell r="CC178">
            <v>205</v>
          </cell>
          <cell r="CD178">
            <v>9.8975609756097569</v>
          </cell>
          <cell r="CE178">
            <v>94</v>
          </cell>
          <cell r="CF178"/>
          <cell r="CG178"/>
          <cell r="CH178"/>
          <cell r="CI178"/>
          <cell r="CJ178"/>
          <cell r="CK178"/>
          <cell r="CL178"/>
          <cell r="CM178"/>
          <cell r="CN178"/>
          <cell r="CO178"/>
          <cell r="CP178"/>
          <cell r="CQ178"/>
          <cell r="CR178"/>
          <cell r="CS178"/>
          <cell r="CT178"/>
          <cell r="CU178"/>
          <cell r="CV178"/>
          <cell r="CW178"/>
          <cell r="CX178"/>
          <cell r="CY178"/>
          <cell r="CZ178"/>
          <cell r="DA178"/>
          <cell r="DB178"/>
          <cell r="DC178"/>
          <cell r="DD178"/>
          <cell r="DE178"/>
          <cell r="DF178"/>
          <cell r="DG178"/>
          <cell r="DH178"/>
          <cell r="DI178"/>
          <cell r="DJ178">
            <v>0</v>
          </cell>
          <cell r="DK178">
            <v>0</v>
          </cell>
          <cell r="DL178">
            <v>2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/>
          <cell r="DW178"/>
          <cell r="DX178"/>
          <cell r="DY178"/>
          <cell r="DZ178"/>
          <cell r="EA178" t="str">
            <v>Higher Studies</v>
          </cell>
          <cell r="EB178" t="str">
            <v>Higher Studies</v>
          </cell>
          <cell r="EC178"/>
          <cell r="ED178" t="str">
            <v>CAT-3</v>
          </cell>
          <cell r="EE178"/>
          <cell r="EF178"/>
          <cell r="EG178"/>
          <cell r="EH178"/>
          <cell r="EI178"/>
          <cell r="EJ178"/>
          <cell r="EK178"/>
          <cell r="EL178"/>
          <cell r="EM178"/>
          <cell r="EN178">
            <v>5</v>
          </cell>
          <cell r="EO178">
            <v>0</v>
          </cell>
          <cell r="EP178">
            <v>5</v>
          </cell>
          <cell r="EQ178">
            <v>10</v>
          </cell>
          <cell r="ER178">
            <v>66.666666666666657</v>
          </cell>
          <cell r="ES178" t="str">
            <v>Yes</v>
          </cell>
          <cell r="ET178" t="str">
            <v>https://drive.google.com/open?id=1yhX8nmxC03wHZKdxHM6anwMbEaZPalj1</v>
          </cell>
          <cell r="EU178" t="str">
            <v>NA</v>
          </cell>
          <cell r="EV178" t="str">
            <v>No</v>
          </cell>
          <cell r="EW178"/>
          <cell r="EX178" t="str">
            <v>MUMBAI</v>
          </cell>
          <cell r="EY178" t="str">
            <v>AB</v>
          </cell>
          <cell r="EZ178"/>
          <cell r="FA178" t="str">
            <v>19-COMPA17-23</v>
          </cell>
          <cell r="FB178" t="str">
            <v>COMP-A</v>
          </cell>
          <cell r="FC178">
            <v>17</v>
          </cell>
        </row>
        <row r="179">
          <cell r="C179" t="str">
            <v>19-COMPA18-23</v>
          </cell>
          <cell r="D179">
            <v>18</v>
          </cell>
          <cell r="E179" t="str">
            <v>BORKAR TEJAS VIDYADHAR VANITA</v>
          </cell>
          <cell r="F179" t="str">
            <v>19-COMPA18-23</v>
          </cell>
          <cell r="G179" t="str">
            <v>Male</v>
          </cell>
          <cell r="H179">
            <v>37266</v>
          </cell>
          <cell r="I179">
            <v>9819088413</v>
          </cell>
          <cell r="J179" t="str">
            <v>9819088413</v>
          </cell>
          <cell r="K179" t="str">
            <v>Tvborkar1234@gmail.com</v>
          </cell>
          <cell r="L179" t="str">
            <v>1032190106@tcetmumbai.in</v>
          </cell>
          <cell r="M179" t="str">
            <v>106,Mandar Manisha CHS LTD Society ,Vazira Naka,Borivail,Behind Ganpati Temple,Mumbai,400092</v>
          </cell>
          <cell r="N179" t="str">
            <v>Service</v>
          </cell>
          <cell r="O179" t="str">
            <v>5 Lacs to  10Lacs</v>
          </cell>
          <cell r="P179" t="str">
            <v>Normal</v>
          </cell>
          <cell r="Q179" t="str">
            <v>Open</v>
          </cell>
          <cell r="R179">
            <v>2019</v>
          </cell>
          <cell r="S179" t="str">
            <v>FE</v>
          </cell>
          <cell r="T179" t="str">
            <v>MHT-CET 2019</v>
          </cell>
          <cell r="U179" t="str">
            <v>MHT-CET</v>
          </cell>
          <cell r="V179">
            <v>200</v>
          </cell>
          <cell r="W179">
            <v>96.779799999999994</v>
          </cell>
          <cell r="X179" t="str">
            <v>GOPENS</v>
          </cell>
          <cell r="Y179">
            <v>450</v>
          </cell>
          <cell r="Z179">
            <v>500</v>
          </cell>
          <cell r="AA179">
            <v>90</v>
          </cell>
          <cell r="AB179">
            <v>2017</v>
          </cell>
          <cell r="AC179" t="str">
            <v>MAHARASHTRA STATE BOARD OF SECONDARY AND HIGHER SECONDARY EDUCATION</v>
          </cell>
          <cell r="AD179" t="str">
            <v>SUVIDYALAYA SCHOOL</v>
          </cell>
          <cell r="AE179">
            <v>518</v>
          </cell>
          <cell r="AF179">
            <v>650</v>
          </cell>
          <cell r="AG179">
            <v>79.69</v>
          </cell>
          <cell r="AH179">
            <v>2019</v>
          </cell>
          <cell r="AI179" t="str">
            <v>MAHARASHTRA STATE BOARD OF SECONDARY AND HIGHER SECONDARY EDUCATION</v>
          </cell>
          <cell r="AJ179" t="str">
            <v>MITHIBAI COLLAGE</v>
          </cell>
          <cell r="AK179">
            <v>229</v>
          </cell>
          <cell r="AL179">
            <v>23</v>
          </cell>
          <cell r="AM179">
            <v>9.9565217391304355</v>
          </cell>
          <cell r="AN179">
            <v>83.35664335664336</v>
          </cell>
          <cell r="AO179">
            <v>245</v>
          </cell>
          <cell r="AP179">
            <v>25</v>
          </cell>
          <cell r="AQ179">
            <v>9.8000000000000007</v>
          </cell>
          <cell r="AR179">
            <v>79</v>
          </cell>
          <cell r="AS179">
            <v>474</v>
          </cell>
          <cell r="AT179">
            <v>48</v>
          </cell>
          <cell r="AU179">
            <v>9.875</v>
          </cell>
          <cell r="AV179">
            <v>235</v>
          </cell>
          <cell r="AW179">
            <v>25</v>
          </cell>
          <cell r="AX179">
            <v>9.4</v>
          </cell>
          <cell r="AY179">
            <v>100</v>
          </cell>
          <cell r="AZ179">
            <v>290</v>
          </cell>
          <cell r="BA179">
            <v>29</v>
          </cell>
          <cell r="BB179">
            <v>10</v>
          </cell>
          <cell r="BC179">
            <v>100</v>
          </cell>
          <cell r="BD179">
            <v>525</v>
          </cell>
          <cell r="BE179">
            <v>54</v>
          </cell>
          <cell r="BF179">
            <v>9.7222222222222214</v>
          </cell>
          <cell r="BG179">
            <v>228</v>
          </cell>
          <cell r="BH179">
            <v>24</v>
          </cell>
          <cell r="BI179">
            <v>9.5</v>
          </cell>
          <cell r="BJ179">
            <v>90.58916083916084</v>
          </cell>
          <cell r="BK179">
            <v>286</v>
          </cell>
          <cell r="BL179">
            <v>29</v>
          </cell>
          <cell r="BM179">
            <v>9.862068965517242</v>
          </cell>
          <cell r="BN179">
            <v>98</v>
          </cell>
          <cell r="BO179">
            <v>514</v>
          </cell>
          <cell r="BP179">
            <v>53</v>
          </cell>
          <cell r="BQ179">
            <v>9.6981132075471699</v>
          </cell>
          <cell r="BR179">
            <v>224</v>
          </cell>
          <cell r="BS179">
            <v>24</v>
          </cell>
          <cell r="BT179">
            <v>9.3333333333333339</v>
          </cell>
          <cell r="BU179">
            <v>91.824300699300693</v>
          </cell>
          <cell r="BV179">
            <v>224</v>
          </cell>
          <cell r="BW179">
            <v>24</v>
          </cell>
          <cell r="BX179">
            <v>9.3333333333333339</v>
          </cell>
          <cell r="BY179">
            <v>255</v>
          </cell>
          <cell r="BZ179">
            <v>26</v>
          </cell>
          <cell r="CA179">
            <v>9.8076923076923084</v>
          </cell>
          <cell r="CB179">
            <v>1992</v>
          </cell>
          <cell r="CC179">
            <v>205</v>
          </cell>
          <cell r="CD179">
            <v>9.7170731707317071</v>
          </cell>
          <cell r="CE179">
            <v>91</v>
          </cell>
          <cell r="CF179"/>
          <cell r="CG179"/>
          <cell r="CH179"/>
          <cell r="CI179"/>
          <cell r="CJ179"/>
          <cell r="CK179"/>
          <cell r="CL179"/>
          <cell r="CM179"/>
          <cell r="CN179">
            <v>35</v>
          </cell>
          <cell r="CO179">
            <v>60</v>
          </cell>
          <cell r="CP179">
            <v>29</v>
          </cell>
          <cell r="CQ179">
            <v>50</v>
          </cell>
          <cell r="CR179">
            <v>24</v>
          </cell>
          <cell r="CS179">
            <v>0</v>
          </cell>
          <cell r="CT179">
            <v>100</v>
          </cell>
          <cell r="CU179">
            <v>11</v>
          </cell>
          <cell r="CV179">
            <v>5</v>
          </cell>
          <cell r="CW179">
            <v>69</v>
          </cell>
          <cell r="CX179">
            <v>559</v>
          </cell>
          <cell r="CY179">
            <v>55.9</v>
          </cell>
          <cell r="CZ179">
            <v>83.060921248142648</v>
          </cell>
          <cell r="DA179">
            <v>10</v>
          </cell>
          <cell r="DB179">
            <v>0</v>
          </cell>
          <cell r="DC179">
            <v>100</v>
          </cell>
          <cell r="DD179">
            <v>15</v>
          </cell>
          <cell r="DE179">
            <v>7</v>
          </cell>
          <cell r="DF179">
            <v>69</v>
          </cell>
          <cell r="DG179">
            <v>9</v>
          </cell>
          <cell r="DH179">
            <v>90</v>
          </cell>
          <cell r="DI179">
            <v>1063</v>
          </cell>
          <cell r="DJ179">
            <v>54</v>
          </cell>
          <cell r="DK179">
            <v>2</v>
          </cell>
          <cell r="DL179">
            <v>0</v>
          </cell>
          <cell r="DM179">
            <v>100</v>
          </cell>
          <cell r="DN179">
            <v>70</v>
          </cell>
          <cell r="DO179" t="str">
            <v>100</v>
          </cell>
          <cell r="DP179">
            <v>80</v>
          </cell>
          <cell r="DQ179" t="str">
            <v>100</v>
          </cell>
          <cell r="DR179">
            <v>75</v>
          </cell>
          <cell r="DS179">
            <v>100</v>
          </cell>
          <cell r="DT179">
            <v>70</v>
          </cell>
          <cell r="DU179">
            <v>90</v>
          </cell>
          <cell r="DV179" t="str">
            <v>Here Technology/ICICI Lombard</v>
          </cell>
          <cell r="DW179"/>
          <cell r="DX179"/>
          <cell r="DY179" t="str">
            <v>Placed</v>
          </cell>
          <cell r="DZ179" t="str">
            <v>10.00/8</v>
          </cell>
          <cell r="EA179" t="str">
            <v>Placement</v>
          </cell>
          <cell r="EB179" t="str">
            <v>Placement</v>
          </cell>
          <cell r="EC179"/>
          <cell r="ED179" t="str">
            <v>CAT-1</v>
          </cell>
          <cell r="EE179"/>
          <cell r="EF179"/>
          <cell r="EG179"/>
          <cell r="EH179"/>
          <cell r="EI179"/>
          <cell r="EJ179"/>
          <cell r="EK179"/>
          <cell r="EL179"/>
          <cell r="EM179"/>
          <cell r="EN179">
            <v>5</v>
          </cell>
          <cell r="EO179">
            <v>5</v>
          </cell>
          <cell r="EP179">
            <v>5</v>
          </cell>
          <cell r="EQ179">
            <v>15</v>
          </cell>
          <cell r="ER179">
            <v>100</v>
          </cell>
          <cell r="ES179" t="str">
            <v>Yes</v>
          </cell>
          <cell r="ET179" t="str">
            <v>https://drive.google.com/open?id=134NG9JJDtcBGvKroc9FuHNnslWqIjwqy</v>
          </cell>
          <cell r="EU179" t="str">
            <v>IT + Core Companies</v>
          </cell>
          <cell r="EV179" t="str">
            <v>Yes</v>
          </cell>
          <cell r="EW179" t="str">
            <v>Yes</v>
          </cell>
          <cell r="EX179" t="str">
            <v>Bandra  Mumbai</v>
          </cell>
          <cell r="EY179" t="str">
            <v>Present</v>
          </cell>
          <cell r="EZ179" t="str">
            <v>Golden Batch 1</v>
          </cell>
          <cell r="FA179" t="str">
            <v>19-COMPA18-23</v>
          </cell>
          <cell r="FB179" t="str">
            <v>COMP-A</v>
          </cell>
          <cell r="FC179">
            <v>18</v>
          </cell>
        </row>
        <row r="180">
          <cell r="C180" t="str">
            <v>19-COMPA19-23</v>
          </cell>
          <cell r="D180">
            <v>19</v>
          </cell>
          <cell r="E180" t="str">
            <v>CHAUBEY AARYAN ANILKUMAR SAVITA</v>
          </cell>
          <cell r="F180" t="str">
            <v>19-COMPA19-23</v>
          </cell>
          <cell r="G180" t="str">
            <v>Male</v>
          </cell>
          <cell r="H180">
            <v>37386</v>
          </cell>
          <cell r="I180">
            <v>9372416068</v>
          </cell>
          <cell r="J180" t="str">
            <v>9372416068</v>
          </cell>
          <cell r="K180" t="str">
            <v>aaryanchaubey693@gmail.com</v>
          </cell>
          <cell r="L180" t="str">
            <v>1032190107@tcetmumbai.in</v>
          </cell>
          <cell r="M180" t="str">
            <v>2, RAMPYARE TIWARI CHAWL,PRATAP NAGAR, KURAR VILLAGE, MALAD EAST,NEAR HANUMAN TEMPLE,MUMBAI,400097</v>
          </cell>
          <cell r="N180" t="str">
            <v>Service</v>
          </cell>
          <cell r="O180" t="str">
            <v>Below  5 Lacs</v>
          </cell>
          <cell r="P180" t="str">
            <v>Normal</v>
          </cell>
          <cell r="Q180" t="str">
            <v>Open</v>
          </cell>
          <cell r="R180">
            <v>2019</v>
          </cell>
          <cell r="S180" t="str">
            <v>FE</v>
          </cell>
          <cell r="T180" t="str">
            <v>MHT-CET 2019</v>
          </cell>
          <cell r="U180" t="str">
            <v>MHT-CET</v>
          </cell>
          <cell r="V180">
            <v>200</v>
          </cell>
          <cell r="W180">
            <v>95.405661800000004</v>
          </cell>
          <cell r="X180" t="str">
            <v>MI</v>
          </cell>
          <cell r="Y180">
            <v>451</v>
          </cell>
          <cell r="Z180">
            <v>500</v>
          </cell>
          <cell r="AA180">
            <v>90.2</v>
          </cell>
          <cell r="AB180">
            <v>2017</v>
          </cell>
          <cell r="AC180" t="str">
            <v>MAHARASHTRA STATE BOARD OF SECONDARY AND HIGHER SECONDARY EDUCATION</v>
          </cell>
          <cell r="AD180" t="str">
            <v>FATIMA DEVI ENGLISH HIGH SCHOOL</v>
          </cell>
          <cell r="AE180">
            <v>516</v>
          </cell>
          <cell r="AF180">
            <v>650</v>
          </cell>
          <cell r="AG180">
            <v>79.38</v>
          </cell>
          <cell r="AH180">
            <v>2019</v>
          </cell>
          <cell r="AI180" t="str">
            <v>MAHARASHTRA STATE BOARD OF SECONDARY AND HIGHER SECONDARY EDUCATION</v>
          </cell>
          <cell r="AJ180" t="str">
            <v>MITHIBAI COLLEGE OF ARTS CHAUHAN INSTITUTE OF SCIENCE</v>
          </cell>
          <cell r="AK180">
            <v>222</v>
          </cell>
          <cell r="AL180">
            <v>23</v>
          </cell>
          <cell r="AM180">
            <v>9.6521739130434785</v>
          </cell>
          <cell r="AN180">
            <v>90.603729603729604</v>
          </cell>
          <cell r="AO180">
            <v>249</v>
          </cell>
          <cell r="AP180">
            <v>25</v>
          </cell>
          <cell r="AQ180">
            <v>9.9600000000000009</v>
          </cell>
          <cell r="AR180">
            <v>98</v>
          </cell>
          <cell r="AS180">
            <v>471</v>
          </cell>
          <cell r="AT180">
            <v>48</v>
          </cell>
          <cell r="AU180">
            <v>9.8125</v>
          </cell>
          <cell r="AV180">
            <v>228</v>
          </cell>
          <cell r="AW180">
            <v>25</v>
          </cell>
          <cell r="AX180">
            <v>9.1199999999999992</v>
          </cell>
          <cell r="AY180">
            <v>93</v>
          </cell>
          <cell r="AZ180">
            <v>280</v>
          </cell>
          <cell r="BA180">
            <v>29</v>
          </cell>
          <cell r="BB180">
            <v>9.6551724137931032</v>
          </cell>
          <cell r="BC180">
            <v>94</v>
          </cell>
          <cell r="BD180">
            <v>508</v>
          </cell>
          <cell r="BE180">
            <v>54</v>
          </cell>
          <cell r="BF180">
            <v>9.4074074074074066</v>
          </cell>
          <cell r="BG180">
            <v>227</v>
          </cell>
          <cell r="BH180">
            <v>24</v>
          </cell>
          <cell r="BI180">
            <v>9.4583333333333339</v>
          </cell>
          <cell r="BJ180">
            <v>93.900932400932405</v>
          </cell>
          <cell r="BK180">
            <v>274</v>
          </cell>
          <cell r="BL180">
            <v>29</v>
          </cell>
          <cell r="BM180">
            <v>9.4482758620689662</v>
          </cell>
          <cell r="BN180">
            <v>95</v>
          </cell>
          <cell r="BO180">
            <v>501</v>
          </cell>
          <cell r="BP180">
            <v>53</v>
          </cell>
          <cell r="BQ180">
            <v>9.4528301886792452</v>
          </cell>
          <cell r="BR180">
            <v>228</v>
          </cell>
          <cell r="BS180">
            <v>24</v>
          </cell>
          <cell r="BT180">
            <v>9.5</v>
          </cell>
          <cell r="BU180">
            <v>94.084110334110335</v>
          </cell>
          <cell r="BV180">
            <v>228</v>
          </cell>
          <cell r="BW180">
            <v>24</v>
          </cell>
          <cell r="BX180">
            <v>9.5</v>
          </cell>
          <cell r="BY180">
            <v>249</v>
          </cell>
          <cell r="BZ180">
            <v>26</v>
          </cell>
          <cell r="CA180">
            <v>9.5769230769230766</v>
          </cell>
          <cell r="CB180">
            <v>1957</v>
          </cell>
          <cell r="CC180">
            <v>205</v>
          </cell>
          <cell r="CD180">
            <v>9.5463414634146346</v>
          </cell>
          <cell r="CE180">
            <v>94</v>
          </cell>
          <cell r="CF180"/>
          <cell r="CG180"/>
          <cell r="CH180"/>
          <cell r="CI180"/>
          <cell r="CJ180"/>
          <cell r="CK180"/>
          <cell r="CL180"/>
          <cell r="CM180"/>
          <cell r="CN180">
            <v>20</v>
          </cell>
          <cell r="CO180">
            <v>60</v>
          </cell>
          <cell r="CP180">
            <v>50</v>
          </cell>
          <cell r="CQ180">
            <v>50</v>
          </cell>
          <cell r="CR180">
            <v>22</v>
          </cell>
          <cell r="CS180">
            <v>2</v>
          </cell>
          <cell r="CT180">
            <v>92</v>
          </cell>
          <cell r="CU180">
            <v>12</v>
          </cell>
          <cell r="CV180">
            <v>4</v>
          </cell>
          <cell r="CW180">
            <v>75</v>
          </cell>
          <cell r="CX180">
            <v>352</v>
          </cell>
          <cell r="CY180">
            <v>50.285714285714285</v>
          </cell>
          <cell r="CZ180">
            <v>52.30312035661219</v>
          </cell>
          <cell r="DA180">
            <v>7</v>
          </cell>
          <cell r="DB180">
            <v>3</v>
          </cell>
          <cell r="DC180">
            <v>70</v>
          </cell>
          <cell r="DD180">
            <v>17</v>
          </cell>
          <cell r="DE180">
            <v>5</v>
          </cell>
          <cell r="DF180">
            <v>78</v>
          </cell>
          <cell r="DG180">
            <v>5</v>
          </cell>
          <cell r="DH180">
            <v>50</v>
          </cell>
          <cell r="DI180">
            <v>520</v>
          </cell>
          <cell r="DJ180">
            <v>26</v>
          </cell>
          <cell r="DK180">
            <v>2</v>
          </cell>
          <cell r="DL180">
            <v>0</v>
          </cell>
          <cell r="DM180">
            <v>100</v>
          </cell>
          <cell r="DN180">
            <v>60</v>
          </cell>
          <cell r="DO180" t="str">
            <v>100</v>
          </cell>
          <cell r="DP180">
            <v>80</v>
          </cell>
          <cell r="DQ180" t="str">
            <v>100</v>
          </cell>
          <cell r="DR180">
            <v>70</v>
          </cell>
          <cell r="DS180">
            <v>100</v>
          </cell>
          <cell r="DT180">
            <v>47</v>
          </cell>
          <cell r="DU180">
            <v>81</v>
          </cell>
          <cell r="DV180" t="str">
            <v>Oracle</v>
          </cell>
          <cell r="DW180"/>
          <cell r="DX180"/>
          <cell r="DY180" t="str">
            <v>Placed</v>
          </cell>
          <cell r="DZ180">
            <v>8.8000000000000007</v>
          </cell>
          <cell r="EA180" t="str">
            <v>Placement</v>
          </cell>
          <cell r="EB180" t="str">
            <v>Placement</v>
          </cell>
          <cell r="EC180"/>
          <cell r="ED180" t="str">
            <v>CAT-1</v>
          </cell>
          <cell r="EE180"/>
          <cell r="EF180"/>
          <cell r="EG180"/>
          <cell r="EH180"/>
          <cell r="EI180"/>
          <cell r="EJ180"/>
          <cell r="EK180"/>
          <cell r="EL180"/>
          <cell r="EM180"/>
          <cell r="EN180">
            <v>5</v>
          </cell>
          <cell r="EO180">
            <v>5</v>
          </cell>
          <cell r="EP180">
            <v>5</v>
          </cell>
          <cell r="EQ180">
            <v>15</v>
          </cell>
          <cell r="ER180">
            <v>100</v>
          </cell>
          <cell r="ES180" t="str">
            <v>Yes</v>
          </cell>
          <cell r="ET180" t="str">
            <v>https://drive.google.com/open?id=1TltNPvmgc3uVTg7tAAQXpd1x0x9g722J</v>
          </cell>
          <cell r="EU180" t="str">
            <v>IT + Core Companies</v>
          </cell>
          <cell r="EV180" t="str">
            <v>Yes</v>
          </cell>
          <cell r="EW180" t="str">
            <v xml:space="preserve"> pay_HyT8IoSsms1xfK</v>
          </cell>
          <cell r="EX180" t="str">
            <v>VARANASI</v>
          </cell>
          <cell r="EY180" t="str">
            <v>AB</v>
          </cell>
          <cell r="EZ180" t="str">
            <v>Golden Batch 1</v>
          </cell>
          <cell r="FA180" t="str">
            <v>19-COMPA19-23</v>
          </cell>
          <cell r="FB180" t="str">
            <v>COMP-A</v>
          </cell>
          <cell r="FC180">
            <v>19</v>
          </cell>
        </row>
        <row r="181">
          <cell r="C181" t="str">
            <v>19-COMPA20-23</v>
          </cell>
          <cell r="D181">
            <v>20</v>
          </cell>
          <cell r="E181" t="str">
            <v>CHAUBEY AKASH INDRASEN REENU</v>
          </cell>
          <cell r="F181" t="str">
            <v>19-COMPA20-23</v>
          </cell>
          <cell r="G181" t="str">
            <v>Male</v>
          </cell>
          <cell r="H181">
            <v>36892</v>
          </cell>
          <cell r="I181">
            <v>9325749451</v>
          </cell>
          <cell r="J181" t="str">
            <v>9325749451</v>
          </cell>
          <cell r="K181" t="str">
            <v>akashchaubey777@gmail.com</v>
          </cell>
          <cell r="L181" t="str">
            <v>1032190108@tcetmumbai.in</v>
          </cell>
          <cell r="M181" t="str">
            <v>Room no 208,B wing, Building no 2,Panchratna Complex,Gala Nagar,Nallasopara East,Nallasopara,401209</v>
          </cell>
          <cell r="N181" t="str">
            <v>Service</v>
          </cell>
          <cell r="O181" t="str">
            <v>5 Lacs to  10Lacs</v>
          </cell>
          <cell r="P181" t="str">
            <v>Normal</v>
          </cell>
          <cell r="Q181" t="str">
            <v>Open</v>
          </cell>
          <cell r="R181">
            <v>2019</v>
          </cell>
          <cell r="S181" t="str">
            <v>FE</v>
          </cell>
          <cell r="T181" t="str">
            <v>MHT-CET 2019</v>
          </cell>
          <cell r="U181" t="str">
            <v>MHT-CET</v>
          </cell>
          <cell r="V181">
            <v>200</v>
          </cell>
          <cell r="W181">
            <v>94.616643600000003</v>
          </cell>
          <cell r="X181" t="str">
            <v>MI</v>
          </cell>
          <cell r="Y181">
            <v>427</v>
          </cell>
          <cell r="Z181">
            <v>500</v>
          </cell>
          <cell r="AA181">
            <v>85.4</v>
          </cell>
          <cell r="AB181">
            <v>2016</v>
          </cell>
          <cell r="AC181" t="str">
            <v>MAHARASHTRA STATE BOARD OF SECONDARY AND HIGHER SECONDARY EDUCATION</v>
          </cell>
          <cell r="AD181" t="str">
            <v>ST. ALOYSIUS HIGH SCHOOL</v>
          </cell>
          <cell r="AE181">
            <v>493</v>
          </cell>
          <cell r="AF181">
            <v>650</v>
          </cell>
          <cell r="AG181">
            <v>75.849999999999994</v>
          </cell>
          <cell r="AH181">
            <v>2018</v>
          </cell>
          <cell r="AI181" t="str">
            <v>MAHARASHTRA STATE BOARD OF SECONDARY AND HIGHER SECONDARY EDUCATION</v>
          </cell>
          <cell r="AJ181" t="str">
            <v>VIDYA  VARIDHI VIDYALAYA AND JR COLLEGE OF ARTS COMMERCE AND SCIENCE</v>
          </cell>
          <cell r="AK181">
            <v>226</v>
          </cell>
          <cell r="AL181">
            <v>23</v>
          </cell>
          <cell r="AM181">
            <v>9.8260869565217384</v>
          </cell>
          <cell r="AN181">
            <v>85.337995337995338</v>
          </cell>
          <cell r="AO181">
            <v>244</v>
          </cell>
          <cell r="AP181">
            <v>25</v>
          </cell>
          <cell r="AQ181">
            <v>9.76</v>
          </cell>
          <cell r="AR181">
            <v>98</v>
          </cell>
          <cell r="AS181">
            <v>470</v>
          </cell>
          <cell r="AT181">
            <v>48</v>
          </cell>
          <cell r="AU181">
            <v>9.7916666666666661</v>
          </cell>
          <cell r="AV181">
            <v>239</v>
          </cell>
          <cell r="AW181">
            <v>25</v>
          </cell>
          <cell r="AX181">
            <v>9.56</v>
          </cell>
          <cell r="AY181">
            <v>99</v>
          </cell>
          <cell r="AZ181">
            <v>287</v>
          </cell>
          <cell r="BA181">
            <v>29</v>
          </cell>
          <cell r="BB181">
            <v>9.8965517241379306</v>
          </cell>
          <cell r="BC181">
            <v>100</v>
          </cell>
          <cell r="BD181">
            <v>526</v>
          </cell>
          <cell r="BE181">
            <v>54</v>
          </cell>
          <cell r="BF181">
            <v>9.7407407407407405</v>
          </cell>
          <cell r="BG181">
            <v>231</v>
          </cell>
          <cell r="BH181">
            <v>24</v>
          </cell>
          <cell r="BI181">
            <v>9.625</v>
          </cell>
          <cell r="BJ181">
            <v>95.584498834498831</v>
          </cell>
          <cell r="BK181">
            <v>265</v>
          </cell>
          <cell r="BL181">
            <v>29</v>
          </cell>
          <cell r="BM181">
            <v>9.137931034482758</v>
          </cell>
          <cell r="BN181">
            <v>100</v>
          </cell>
          <cell r="BO181">
            <v>496</v>
          </cell>
          <cell r="BP181">
            <v>53</v>
          </cell>
          <cell r="BQ181">
            <v>9.3584905660377355</v>
          </cell>
          <cell r="BR181">
            <v>224</v>
          </cell>
          <cell r="BS181">
            <v>24</v>
          </cell>
          <cell r="BT181">
            <v>9.3333333333333339</v>
          </cell>
          <cell r="BU181">
            <v>96.320415695415704</v>
          </cell>
          <cell r="BV181">
            <v>224</v>
          </cell>
          <cell r="BW181">
            <v>24</v>
          </cell>
          <cell r="BX181">
            <v>9.3333333333333339</v>
          </cell>
          <cell r="BY181">
            <v>250</v>
          </cell>
          <cell r="BZ181">
            <v>26</v>
          </cell>
          <cell r="CA181">
            <v>9.615384615384615</v>
          </cell>
          <cell r="CB181">
            <v>1966</v>
          </cell>
          <cell r="CC181">
            <v>205</v>
          </cell>
          <cell r="CD181">
            <v>9.590243902439024</v>
          </cell>
          <cell r="CE181">
            <v>96</v>
          </cell>
          <cell r="CF181"/>
          <cell r="CG181"/>
          <cell r="CH181"/>
          <cell r="CI181"/>
          <cell r="CJ181"/>
          <cell r="CK181"/>
          <cell r="CL181"/>
          <cell r="CM181"/>
          <cell r="CN181">
            <v>35</v>
          </cell>
          <cell r="CO181">
            <v>60</v>
          </cell>
          <cell r="CP181">
            <v>44</v>
          </cell>
          <cell r="CQ181">
            <v>50</v>
          </cell>
          <cell r="CR181">
            <v>24</v>
          </cell>
          <cell r="CS181">
            <v>0</v>
          </cell>
          <cell r="CT181">
            <v>100</v>
          </cell>
          <cell r="CU181">
            <v>16</v>
          </cell>
          <cell r="CV181">
            <v>0</v>
          </cell>
          <cell r="CW181">
            <v>100</v>
          </cell>
          <cell r="CX181">
            <v>633</v>
          </cell>
          <cell r="CY181">
            <v>63.3</v>
          </cell>
          <cell r="CZ181">
            <v>94.056463595839517</v>
          </cell>
          <cell r="DA181">
            <v>10</v>
          </cell>
          <cell r="DB181">
            <v>0</v>
          </cell>
          <cell r="DC181">
            <v>100</v>
          </cell>
          <cell r="DD181">
            <v>22</v>
          </cell>
          <cell r="DE181">
            <v>0</v>
          </cell>
          <cell r="DF181">
            <v>100</v>
          </cell>
          <cell r="DG181">
            <v>10</v>
          </cell>
          <cell r="DH181">
            <v>100</v>
          </cell>
          <cell r="DI181">
            <v>1342</v>
          </cell>
          <cell r="DJ181">
            <v>68</v>
          </cell>
          <cell r="DK181">
            <v>2</v>
          </cell>
          <cell r="DL181">
            <v>0</v>
          </cell>
          <cell r="DM181">
            <v>100</v>
          </cell>
          <cell r="DN181">
            <v>70</v>
          </cell>
          <cell r="DO181" t="str">
            <v>100</v>
          </cell>
          <cell r="DP181">
            <v>70</v>
          </cell>
          <cell r="DQ181" t="str">
            <v>100</v>
          </cell>
          <cell r="DR181">
            <v>70</v>
          </cell>
          <cell r="DS181">
            <v>100</v>
          </cell>
          <cell r="DT181">
            <v>78</v>
          </cell>
          <cell r="DU181">
            <v>100</v>
          </cell>
          <cell r="DV181" t="str">
            <v>Capgemini/Accenture-(ASE)</v>
          </cell>
          <cell r="DW181"/>
          <cell r="DX181"/>
          <cell r="DY181" t="str">
            <v>Placed</v>
          </cell>
          <cell r="DZ181" t="str">
            <v>4.25/4.5</v>
          </cell>
          <cell r="EA181" t="str">
            <v>Placement</v>
          </cell>
          <cell r="EB181" t="str">
            <v>Placement</v>
          </cell>
          <cell r="EC181"/>
          <cell r="ED181" t="str">
            <v>CAT-1</v>
          </cell>
          <cell r="EE181"/>
          <cell r="EF181"/>
          <cell r="EG181"/>
          <cell r="EH181"/>
          <cell r="EI181"/>
          <cell r="EJ181"/>
          <cell r="EK181"/>
          <cell r="EL181"/>
          <cell r="EM181"/>
          <cell r="EN181">
            <v>5</v>
          </cell>
          <cell r="EO181">
            <v>5</v>
          </cell>
          <cell r="EP181">
            <v>5</v>
          </cell>
          <cell r="EQ181">
            <v>15</v>
          </cell>
          <cell r="ER181">
            <v>100</v>
          </cell>
          <cell r="ES181" t="str">
            <v>Yes</v>
          </cell>
          <cell r="ET181" t="str">
            <v>https://drive.google.com/open?id=1Fvh-FEmVN3cDY__ZugG1UhshJ73HCAwl</v>
          </cell>
          <cell r="EU181" t="str">
            <v>IT + Core Companies</v>
          </cell>
          <cell r="EV181" t="str">
            <v>Yes</v>
          </cell>
          <cell r="EW181" t="str">
            <v>pay_HyPn8LD8Wm1FZJ</v>
          </cell>
          <cell r="EX181" t="str">
            <v>Singarpur U.P</v>
          </cell>
          <cell r="EY181" t="str">
            <v>Present</v>
          </cell>
          <cell r="EZ181" t="str">
            <v>Golden Batch 1</v>
          </cell>
          <cell r="FA181" t="str">
            <v>19-COMPA20-23</v>
          </cell>
          <cell r="FB181" t="str">
            <v>COMP-A</v>
          </cell>
          <cell r="FC181">
            <v>20</v>
          </cell>
        </row>
        <row r="182">
          <cell r="C182" t="str">
            <v>19-COMPA21-23</v>
          </cell>
          <cell r="D182">
            <v>21</v>
          </cell>
          <cell r="E182" t="str">
            <v>CHAUDHARY ANAND RAJNATH GEETADEVI</v>
          </cell>
          <cell r="F182" t="str">
            <v>19-COMPA21-23</v>
          </cell>
          <cell r="G182" t="str">
            <v>Male</v>
          </cell>
          <cell r="H182">
            <v>36780</v>
          </cell>
          <cell r="I182">
            <v>9987933892</v>
          </cell>
          <cell r="J182">
            <v>8424091261</v>
          </cell>
          <cell r="K182" t="str">
            <v>chaudharyanand2332@gmail.com</v>
          </cell>
          <cell r="L182" t="str">
            <v>1032190109@tcetmumbai.in</v>
          </cell>
          <cell r="M182" t="str">
            <v>ROOM NO 04,ASHOK NAGAR SAFED POOL PIPE LINE,SAKINAKA,NEAR GAUTAM BUDDHA MANDIR,MUMBAI,400072</v>
          </cell>
          <cell r="N182" t="str">
            <v>Service</v>
          </cell>
          <cell r="O182" t="str">
            <v>Below  5 Lacs</v>
          </cell>
          <cell r="P182" t="str">
            <v>Normal</v>
          </cell>
          <cell r="Q182" t="str">
            <v>Open</v>
          </cell>
          <cell r="R182">
            <v>2019</v>
          </cell>
          <cell r="S182" t="str">
            <v>FE</v>
          </cell>
          <cell r="T182" t="str">
            <v>MHT-CET 2019</v>
          </cell>
          <cell r="U182" t="str">
            <v>MHT-CET</v>
          </cell>
          <cell r="V182">
            <v>200</v>
          </cell>
          <cell r="W182">
            <v>93.251522600000001</v>
          </cell>
          <cell r="X182" t="str">
            <v>MI</v>
          </cell>
          <cell r="Y182">
            <v>440</v>
          </cell>
          <cell r="Z182">
            <v>500</v>
          </cell>
          <cell r="AA182">
            <v>88</v>
          </cell>
          <cell r="AB182">
            <v>2016</v>
          </cell>
          <cell r="AC182" t="str">
            <v>MAHARASHTRA STATE BOARD OF SECONDARY AND HIGHER SECONDARY EDUCATION</v>
          </cell>
          <cell r="AD182" t="str">
            <v>YOGIRAJ SHREE KRISHNA VIDYALAYA</v>
          </cell>
          <cell r="AE182">
            <v>484</v>
          </cell>
          <cell r="AF182">
            <v>650</v>
          </cell>
          <cell r="AG182">
            <v>74.459999999999994</v>
          </cell>
          <cell r="AH182">
            <v>2019</v>
          </cell>
          <cell r="AI182" t="str">
            <v>MAHARASHTRA STATE BOARD OF SECONDARY AND HIGHER SECONDARY EDUCATION</v>
          </cell>
          <cell r="AJ182" t="str">
            <v>RAMNIRANJAN JHUNJHUNWALA COLLEGE</v>
          </cell>
          <cell r="AK182">
            <v>216</v>
          </cell>
          <cell r="AL182">
            <v>23</v>
          </cell>
          <cell r="AM182">
            <v>9.3913043478260878</v>
          </cell>
          <cell r="AN182">
            <v>93.636363636363626</v>
          </cell>
          <cell r="AO182">
            <v>231</v>
          </cell>
          <cell r="AP182">
            <v>25</v>
          </cell>
          <cell r="AQ182">
            <v>9.24</v>
          </cell>
          <cell r="AR182">
            <v>100</v>
          </cell>
          <cell r="AS182">
            <v>447</v>
          </cell>
          <cell r="AT182">
            <v>48</v>
          </cell>
          <cell r="AU182">
            <v>9.3125</v>
          </cell>
          <cell r="AV182">
            <v>230</v>
          </cell>
          <cell r="AW182">
            <v>25</v>
          </cell>
          <cell r="AX182">
            <v>9.1999999999999993</v>
          </cell>
          <cell r="AY182">
            <v>100</v>
          </cell>
          <cell r="AZ182">
            <v>276</v>
          </cell>
          <cell r="BA182">
            <v>29</v>
          </cell>
          <cell r="BB182">
            <v>9.5172413793103452</v>
          </cell>
          <cell r="BC182">
            <v>90</v>
          </cell>
          <cell r="BD182">
            <v>506</v>
          </cell>
          <cell r="BE182">
            <v>54</v>
          </cell>
          <cell r="BF182">
            <v>9.3703703703703702</v>
          </cell>
          <cell r="BG182">
            <v>221</v>
          </cell>
          <cell r="BH182">
            <v>24</v>
          </cell>
          <cell r="BI182">
            <v>9.2083333333333339</v>
          </cell>
          <cell r="BJ182">
            <v>95.909090909090907</v>
          </cell>
          <cell r="BK182">
            <v>256</v>
          </cell>
          <cell r="BL182">
            <v>29</v>
          </cell>
          <cell r="BM182">
            <v>8.8275862068965516</v>
          </cell>
          <cell r="BN182">
            <v>91</v>
          </cell>
          <cell r="BO182">
            <v>477</v>
          </cell>
          <cell r="BP182">
            <v>53</v>
          </cell>
          <cell r="BQ182">
            <v>9</v>
          </cell>
          <cell r="BR182">
            <v>216</v>
          </cell>
          <cell r="BS182">
            <v>24</v>
          </cell>
          <cell r="BT182">
            <v>9</v>
          </cell>
          <cell r="BU182">
            <v>95.090909090909079</v>
          </cell>
          <cell r="BV182">
            <v>216</v>
          </cell>
          <cell r="BW182">
            <v>24</v>
          </cell>
          <cell r="BX182">
            <v>9</v>
          </cell>
          <cell r="BY182">
            <v>253</v>
          </cell>
          <cell r="BZ182">
            <v>26</v>
          </cell>
          <cell r="CA182">
            <v>9.7307692307692299</v>
          </cell>
          <cell r="CB182">
            <v>1899</v>
          </cell>
          <cell r="CC182">
            <v>205</v>
          </cell>
          <cell r="CD182">
            <v>9.2634146341463417</v>
          </cell>
          <cell r="CE182">
            <v>96</v>
          </cell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>
            <v>20</v>
          </cell>
          <cell r="CS182">
            <v>4</v>
          </cell>
          <cell r="CT182">
            <v>84</v>
          </cell>
          <cell r="CU182">
            <v>5</v>
          </cell>
          <cell r="CV182">
            <v>11</v>
          </cell>
          <cell r="CW182">
            <v>32</v>
          </cell>
          <cell r="CX182">
            <v>266</v>
          </cell>
          <cell r="CY182">
            <v>53.2</v>
          </cell>
          <cell r="CZ182">
            <v>39.524517087667164</v>
          </cell>
          <cell r="DA182">
            <v>5</v>
          </cell>
          <cell r="DB182">
            <v>5</v>
          </cell>
          <cell r="DC182">
            <v>50</v>
          </cell>
          <cell r="DD182">
            <v>12</v>
          </cell>
          <cell r="DE182">
            <v>10</v>
          </cell>
          <cell r="DF182">
            <v>55</v>
          </cell>
          <cell r="DG182">
            <v>9</v>
          </cell>
          <cell r="DH182">
            <v>90</v>
          </cell>
          <cell r="DI182">
            <v>800</v>
          </cell>
          <cell r="DJ182">
            <v>40</v>
          </cell>
          <cell r="DK182">
            <v>2</v>
          </cell>
          <cell r="DL182">
            <v>0</v>
          </cell>
          <cell r="DM182">
            <v>100</v>
          </cell>
          <cell r="DN182">
            <v>50</v>
          </cell>
          <cell r="DO182" t="str">
            <v>100</v>
          </cell>
          <cell r="DP182">
            <v>50</v>
          </cell>
          <cell r="DQ182" t="str">
            <v>100</v>
          </cell>
          <cell r="DR182">
            <v>50</v>
          </cell>
          <cell r="DS182">
            <v>100</v>
          </cell>
          <cell r="DT182">
            <v>44</v>
          </cell>
          <cell r="DU182">
            <v>73</v>
          </cell>
          <cell r="DV182" t="str">
            <v>C2L BIZ Solutions Pvt.Ltd.</v>
          </cell>
          <cell r="DW182"/>
          <cell r="DX182"/>
          <cell r="DY182" t="str">
            <v>Placed</v>
          </cell>
          <cell r="DZ182">
            <v>3.6</v>
          </cell>
          <cell r="EA182" t="str">
            <v>Placement</v>
          </cell>
          <cell r="EB182" t="str">
            <v>Placement</v>
          </cell>
          <cell r="EC182"/>
          <cell r="ED182" t="str">
            <v>CAT-2</v>
          </cell>
          <cell r="EE182"/>
          <cell r="EF182"/>
          <cell r="EG182"/>
          <cell r="EH182"/>
          <cell r="EI182"/>
          <cell r="EJ182"/>
          <cell r="EK182"/>
          <cell r="EL182"/>
          <cell r="EM182"/>
          <cell r="EN182">
            <v>5</v>
          </cell>
          <cell r="EO182">
            <v>4</v>
          </cell>
          <cell r="EP182">
            <v>5</v>
          </cell>
          <cell r="EQ182">
            <v>14</v>
          </cell>
          <cell r="ER182">
            <v>93.333333333333329</v>
          </cell>
          <cell r="ES182" t="str">
            <v>Yes</v>
          </cell>
          <cell r="ET182" t="str">
            <v>https://drive.google.com/open?id=1geqHHtsOrjdkfZm9NBeVsYZ5NJyZd_xk</v>
          </cell>
          <cell r="EU182" t="str">
            <v>IT + Core Companies</v>
          </cell>
          <cell r="EV182" t="str">
            <v>No</v>
          </cell>
          <cell r="EW182"/>
          <cell r="EX182" t="str">
            <v>BHADOHI UP</v>
          </cell>
          <cell r="EY182" t="str">
            <v>Present</v>
          </cell>
          <cell r="EZ182" t="str">
            <v>Batch 2</v>
          </cell>
          <cell r="FA182" t="str">
            <v>19-COMPA21-23</v>
          </cell>
          <cell r="FB182" t="str">
            <v>COMP-A</v>
          </cell>
          <cell r="FC182">
            <v>21</v>
          </cell>
        </row>
        <row r="183">
          <cell r="C183" t="str">
            <v>19-COMPA22-23</v>
          </cell>
          <cell r="D183">
            <v>22</v>
          </cell>
          <cell r="E183" t="str">
            <v>CHAUHAN JAIDEEPSINGH JALAMSINGH INDRADEVI</v>
          </cell>
          <cell r="F183" t="str">
            <v>19-COMPA22-23</v>
          </cell>
          <cell r="G183" t="str">
            <v>Male</v>
          </cell>
          <cell r="H183">
            <v>36872</v>
          </cell>
          <cell r="I183">
            <v>9657590082</v>
          </cell>
          <cell r="J183"/>
          <cell r="K183" t="str">
            <v>Jaideepsingh9657@gmail.com</v>
          </cell>
          <cell r="L183" t="str">
            <v>1032190110@tcetmumbai.in</v>
          </cell>
          <cell r="M183" t="str">
            <v>RX 15 BAJAJNAGAR,WALUJ MIDC,AURANGABAD,431136</v>
          </cell>
          <cell r="N183" t="str">
            <v>Service</v>
          </cell>
          <cell r="O183" t="str">
            <v>5 Lacs to  10Lacs</v>
          </cell>
          <cell r="P183" t="str">
            <v>Normal</v>
          </cell>
          <cell r="Q183" t="str">
            <v>Open</v>
          </cell>
          <cell r="R183">
            <v>2019</v>
          </cell>
          <cell r="S183" t="str">
            <v>FE</v>
          </cell>
          <cell r="T183" t="str">
            <v>MHT-CET 2019</v>
          </cell>
          <cell r="U183" t="str">
            <v>MHT-CET</v>
          </cell>
          <cell r="V183">
            <v>200</v>
          </cell>
          <cell r="W183">
            <v>96.543700000000001</v>
          </cell>
          <cell r="X183" t="str">
            <v>GOPENS</v>
          </cell>
          <cell r="Y183">
            <v>597</v>
          </cell>
          <cell r="Z183">
            <v>700</v>
          </cell>
          <cell r="AA183">
            <v>85.29</v>
          </cell>
          <cell r="AB183">
            <v>2016</v>
          </cell>
          <cell r="AC183" t="str">
            <v>COUNCIL FOR THE INDIAN SCHOOL CERTIFICATE EXAMINATIONS</v>
          </cell>
          <cell r="AD183" t="str">
            <v>RAYAN INETRNATIONAL SCHOOL</v>
          </cell>
          <cell r="AE183">
            <v>493</v>
          </cell>
          <cell r="AF183">
            <v>650</v>
          </cell>
          <cell r="AG183">
            <v>75.849999999999994</v>
          </cell>
          <cell r="AH183">
            <v>2018</v>
          </cell>
          <cell r="AI183" t="str">
            <v>MAHARASHTRA STATE BOARD OF SECONDARY AND HIGHER SECONDARY EDUCATION</v>
          </cell>
          <cell r="AJ183" t="str">
            <v>VIDHYADHAM JR COLLEGE</v>
          </cell>
          <cell r="AK183">
            <v>185</v>
          </cell>
          <cell r="AL183">
            <v>23</v>
          </cell>
          <cell r="AM183">
            <v>8.0434782608695645</v>
          </cell>
          <cell r="AN183">
            <v>88.787878787878796</v>
          </cell>
          <cell r="AO183">
            <v>211</v>
          </cell>
          <cell r="AP183">
            <v>25</v>
          </cell>
          <cell r="AQ183">
            <v>8.44</v>
          </cell>
          <cell r="AR183">
            <v>100</v>
          </cell>
          <cell r="AS183">
            <v>396</v>
          </cell>
          <cell r="AT183">
            <v>48</v>
          </cell>
          <cell r="AU183">
            <v>8.25</v>
          </cell>
          <cell r="AV183">
            <v>227</v>
          </cell>
          <cell r="AW183">
            <v>25</v>
          </cell>
          <cell r="AX183">
            <v>9.08</v>
          </cell>
          <cell r="AY183">
            <v>96</v>
          </cell>
          <cell r="AZ183">
            <v>275</v>
          </cell>
          <cell r="BA183">
            <v>29</v>
          </cell>
          <cell r="BB183">
            <v>9.4827586206896548</v>
          </cell>
          <cell r="BC183">
            <v>90</v>
          </cell>
          <cell r="BD183">
            <v>502</v>
          </cell>
          <cell r="BE183">
            <v>54</v>
          </cell>
          <cell r="BF183">
            <v>9.2962962962962958</v>
          </cell>
          <cell r="BG183">
            <v>212</v>
          </cell>
          <cell r="BH183">
            <v>24</v>
          </cell>
          <cell r="BI183">
            <v>8.8333333333333339</v>
          </cell>
          <cell r="BJ183">
            <v>93.696969696969703</v>
          </cell>
          <cell r="BK183">
            <v>272</v>
          </cell>
          <cell r="BL183">
            <v>29</v>
          </cell>
          <cell r="BM183">
            <v>9.3793103448275854</v>
          </cell>
          <cell r="BN183">
            <v>75</v>
          </cell>
          <cell r="BO183">
            <v>484</v>
          </cell>
          <cell r="BP183">
            <v>53</v>
          </cell>
          <cell r="BQ183">
            <v>9.1320754716981138</v>
          </cell>
          <cell r="BR183">
            <v>218</v>
          </cell>
          <cell r="BS183">
            <v>24</v>
          </cell>
          <cell r="BT183">
            <v>9.0833333333333339</v>
          </cell>
          <cell r="BU183">
            <v>90.580808080808083</v>
          </cell>
          <cell r="BV183">
            <v>218</v>
          </cell>
          <cell r="BW183">
            <v>24</v>
          </cell>
          <cell r="BX183">
            <v>9.0833333333333339</v>
          </cell>
          <cell r="BY183">
            <v>251</v>
          </cell>
          <cell r="BZ183">
            <v>26</v>
          </cell>
          <cell r="CA183">
            <v>9.6538461538461533</v>
          </cell>
          <cell r="CB183">
            <v>1851</v>
          </cell>
          <cell r="CC183">
            <v>205</v>
          </cell>
          <cell r="CD183">
            <v>9.0292682926829269</v>
          </cell>
          <cell r="CE183">
            <v>94</v>
          </cell>
          <cell r="CF183"/>
          <cell r="CG183"/>
          <cell r="CH183"/>
          <cell r="CI183"/>
          <cell r="CJ183"/>
          <cell r="CK183"/>
          <cell r="CL183"/>
          <cell r="CM183"/>
          <cell r="CN183">
            <v>12</v>
          </cell>
          <cell r="CO183">
            <v>60</v>
          </cell>
          <cell r="CP183">
            <v>14</v>
          </cell>
          <cell r="CQ183">
            <v>50</v>
          </cell>
          <cell r="CR183">
            <v>11</v>
          </cell>
          <cell r="CS183">
            <v>13</v>
          </cell>
          <cell r="CT183">
            <v>46</v>
          </cell>
          <cell r="CU183">
            <v>1</v>
          </cell>
          <cell r="CV183">
            <v>15</v>
          </cell>
          <cell r="CW183">
            <v>7</v>
          </cell>
          <cell r="CX183">
            <v>57</v>
          </cell>
          <cell r="CY183">
            <v>19</v>
          </cell>
          <cell r="CZ183">
            <v>8.4695393759286777</v>
          </cell>
          <cell r="DA183">
            <v>3</v>
          </cell>
          <cell r="DB183">
            <v>7</v>
          </cell>
          <cell r="DC183">
            <v>30</v>
          </cell>
          <cell r="DD183">
            <v>12</v>
          </cell>
          <cell r="DE183">
            <v>10</v>
          </cell>
          <cell r="DF183">
            <v>55</v>
          </cell>
          <cell r="DG183">
            <v>4</v>
          </cell>
          <cell r="DH183">
            <v>40</v>
          </cell>
          <cell r="DI183">
            <v>300</v>
          </cell>
          <cell r="DJ183">
            <v>15</v>
          </cell>
          <cell r="DK183">
            <v>1</v>
          </cell>
          <cell r="DL183">
            <v>1</v>
          </cell>
          <cell r="DM183">
            <v>50</v>
          </cell>
          <cell r="DN183">
            <v>50</v>
          </cell>
          <cell r="DO183" t="str">
            <v>100</v>
          </cell>
          <cell r="DP183">
            <v>70</v>
          </cell>
          <cell r="DQ183" t="str">
            <v>100</v>
          </cell>
          <cell r="DR183">
            <v>60</v>
          </cell>
          <cell r="DS183">
            <v>100</v>
          </cell>
          <cell r="DT183">
            <v>25</v>
          </cell>
          <cell r="DU183">
            <v>47</v>
          </cell>
          <cell r="DV183" t="str">
            <v>Sportz Interactive</v>
          </cell>
          <cell r="DW183"/>
          <cell r="DX183"/>
          <cell r="DY183" t="str">
            <v>Placed</v>
          </cell>
          <cell r="DZ183">
            <v>4.5</v>
          </cell>
          <cell r="EA183" t="str">
            <v>Placement</v>
          </cell>
          <cell r="EB183" t="str">
            <v>Placement</v>
          </cell>
          <cell r="EC183"/>
          <cell r="ED183" t="str">
            <v>CAT-3</v>
          </cell>
          <cell r="EE183"/>
          <cell r="EF183"/>
          <cell r="EG183"/>
          <cell r="EH183"/>
          <cell r="EI183"/>
          <cell r="EJ183"/>
          <cell r="EK183"/>
          <cell r="EL183"/>
          <cell r="EM183"/>
          <cell r="EN183">
            <v>5</v>
          </cell>
          <cell r="EO183">
            <v>1</v>
          </cell>
          <cell r="EP183">
            <v>5</v>
          </cell>
          <cell r="EQ183">
            <v>11</v>
          </cell>
          <cell r="ER183">
            <v>73.333333333333329</v>
          </cell>
          <cell r="ES183" t="str">
            <v>Yes</v>
          </cell>
          <cell r="ET183" t="str">
            <v>https://drive.google.com/open?id=17F3WPhee0eZ_054Cut92AyjmrDTnwCtV</v>
          </cell>
          <cell r="EU183" t="str">
            <v>IT + Core Companies</v>
          </cell>
          <cell r="EV183" t="str">
            <v>Yes</v>
          </cell>
          <cell r="EW183" t="str">
            <v>HyWn8XqFiJb1tl</v>
          </cell>
          <cell r="EX183" t="str">
            <v>Kora</v>
          </cell>
          <cell r="EY183" t="str">
            <v>AB</v>
          </cell>
          <cell r="EZ183" t="str">
            <v>Batch 2</v>
          </cell>
          <cell r="FA183" t="str">
            <v>19-COMPA22-23</v>
          </cell>
          <cell r="FB183" t="str">
            <v>COMP-A</v>
          </cell>
          <cell r="FC183">
            <v>22</v>
          </cell>
        </row>
        <row r="184">
          <cell r="C184" t="str">
            <v>19-COMPA23-23</v>
          </cell>
          <cell r="D184">
            <v>23</v>
          </cell>
          <cell r="E184" t="str">
            <v>CHAURASIA GAUTAM SURESH USHA</v>
          </cell>
          <cell r="F184" t="str">
            <v>19-COMPA23-23</v>
          </cell>
          <cell r="G184" t="str">
            <v>Male</v>
          </cell>
          <cell r="H184">
            <v>37225</v>
          </cell>
          <cell r="I184">
            <v>7977871499</v>
          </cell>
          <cell r="J184"/>
          <cell r="K184" t="str">
            <v>gautamchaurasia501@gmail.com</v>
          </cell>
          <cell r="L184" t="str">
            <v>1032190111@tcetmumbai.in</v>
          </cell>
          <cell r="M184" t="str">
            <v>Rm no.13, Sai Nath Nagar Chawl,,Mandpeshwar Road, ,Boriwali(W),Mandpeshwar Hospital,,Mumbai,400103</v>
          </cell>
          <cell r="N184" t="str">
            <v>Self-employed</v>
          </cell>
          <cell r="O184" t="str">
            <v>5 Lacs to  10Lacs</v>
          </cell>
          <cell r="P184" t="str">
            <v>Normal</v>
          </cell>
          <cell r="Q184" t="str">
            <v>Open</v>
          </cell>
          <cell r="R184">
            <v>2019</v>
          </cell>
          <cell r="S184" t="str">
            <v>FE</v>
          </cell>
          <cell r="T184" t="str">
            <v>MHT-CET 2019</v>
          </cell>
          <cell r="U184" t="str">
            <v>MHT-CET</v>
          </cell>
          <cell r="V184">
            <v>200</v>
          </cell>
          <cell r="W184">
            <v>94.704634200000001</v>
          </cell>
          <cell r="X184" t="str">
            <v>MI</v>
          </cell>
          <cell r="Y184">
            <v>430</v>
          </cell>
          <cell r="Z184">
            <v>500</v>
          </cell>
          <cell r="AA184">
            <v>86</v>
          </cell>
          <cell r="AB184">
            <v>2017</v>
          </cell>
          <cell r="AC184" t="str">
            <v>MAHARASHTRA STATE BOARD OF SECONDARY AND HIGHER SECONDARY EDUCATION</v>
          </cell>
          <cell r="AD184" t="str">
            <v>ST. FRANCIS D'ASSISI HIGH SCHOOL</v>
          </cell>
          <cell r="AE184">
            <v>480</v>
          </cell>
          <cell r="AF184">
            <v>650</v>
          </cell>
          <cell r="AG184">
            <v>73.849999999999994</v>
          </cell>
          <cell r="AH184">
            <v>2019</v>
          </cell>
          <cell r="AI184" t="str">
            <v>MAHARASHTRA STATE BOARD OF SECONDARY AND HIGHER SECONDARY EDUCATION</v>
          </cell>
          <cell r="AJ184" t="str">
            <v>NIRMALA MEMORIAL FOUNDAION COLLEGE OF COMMERCE AND SCIENCE</v>
          </cell>
          <cell r="AK184">
            <v>226</v>
          </cell>
          <cell r="AL184">
            <v>23</v>
          </cell>
          <cell r="AM184">
            <v>9.8260869565217384</v>
          </cell>
          <cell r="AN184">
            <v>86.505827505827497</v>
          </cell>
          <cell r="AO184">
            <v>250</v>
          </cell>
          <cell r="AP184">
            <v>25</v>
          </cell>
          <cell r="AQ184">
            <v>10</v>
          </cell>
          <cell r="AR184">
            <v>96</v>
          </cell>
          <cell r="AS184">
            <v>476</v>
          </cell>
          <cell r="AT184">
            <v>48</v>
          </cell>
          <cell r="AU184">
            <v>9.9166666666666661</v>
          </cell>
          <cell r="AV184">
            <v>233</v>
          </cell>
          <cell r="AW184">
            <v>25</v>
          </cell>
          <cell r="AX184">
            <v>9.32</v>
          </cell>
          <cell r="AY184">
            <v>100</v>
          </cell>
          <cell r="AZ184">
            <v>283</v>
          </cell>
          <cell r="BA184">
            <v>29</v>
          </cell>
          <cell r="BB184">
            <v>9.7586206896551726</v>
          </cell>
          <cell r="BC184">
            <v>86</v>
          </cell>
          <cell r="BD184">
            <v>516</v>
          </cell>
          <cell r="BE184">
            <v>54</v>
          </cell>
          <cell r="BF184">
            <v>9.5555555555555554</v>
          </cell>
          <cell r="BG184">
            <v>234</v>
          </cell>
          <cell r="BH184">
            <v>24</v>
          </cell>
          <cell r="BI184">
            <v>9.75</v>
          </cell>
          <cell r="BJ184">
            <v>92.126456876456871</v>
          </cell>
          <cell r="BK184">
            <v>262</v>
          </cell>
          <cell r="BL184">
            <v>29</v>
          </cell>
          <cell r="BM184">
            <v>9.0344827586206904</v>
          </cell>
          <cell r="BN184">
            <v>99</v>
          </cell>
          <cell r="BO184">
            <v>496</v>
          </cell>
          <cell r="BP184">
            <v>53</v>
          </cell>
          <cell r="BQ184">
            <v>9.3584905660377355</v>
          </cell>
          <cell r="BR184">
            <v>229</v>
          </cell>
          <cell r="BS184">
            <v>24</v>
          </cell>
          <cell r="BT184">
            <v>9.5416666666666661</v>
          </cell>
          <cell r="BU184">
            <v>93.272047397047388</v>
          </cell>
          <cell r="BV184">
            <v>229</v>
          </cell>
          <cell r="BW184">
            <v>24</v>
          </cell>
          <cell r="BX184">
            <v>9.5416666666666661</v>
          </cell>
          <cell r="BY184">
            <v>254</v>
          </cell>
          <cell r="BZ184">
            <v>26</v>
          </cell>
          <cell r="CA184">
            <v>9.7692307692307701</v>
          </cell>
          <cell r="CB184">
            <v>1971</v>
          </cell>
          <cell r="CC184">
            <v>205</v>
          </cell>
          <cell r="CD184">
            <v>9.614634146341464</v>
          </cell>
          <cell r="CE184">
            <v>93</v>
          </cell>
          <cell r="CF184"/>
          <cell r="CG184"/>
          <cell r="CH184"/>
          <cell r="CI184"/>
          <cell r="CJ184"/>
          <cell r="CK184"/>
          <cell r="CL184"/>
          <cell r="CM184"/>
          <cell r="CN184">
            <v>19</v>
          </cell>
          <cell r="CO184">
            <v>60</v>
          </cell>
          <cell r="CP184">
            <v>32</v>
          </cell>
          <cell r="CQ184">
            <v>50</v>
          </cell>
          <cell r="CR184">
            <v>24</v>
          </cell>
          <cell r="CS184">
            <v>0</v>
          </cell>
          <cell r="CT184">
            <v>100</v>
          </cell>
          <cell r="CU184">
            <v>11</v>
          </cell>
          <cell r="CV184">
            <v>5</v>
          </cell>
          <cell r="CW184">
            <v>69</v>
          </cell>
          <cell r="CX184">
            <v>445</v>
          </cell>
          <cell r="CY184">
            <v>44.5</v>
          </cell>
          <cell r="CZ184">
            <v>66.121842496285282</v>
          </cell>
          <cell r="DA184">
            <v>10</v>
          </cell>
          <cell r="DB184">
            <v>0</v>
          </cell>
          <cell r="DC184">
            <v>100</v>
          </cell>
          <cell r="DD184">
            <v>20</v>
          </cell>
          <cell r="DE184">
            <v>2</v>
          </cell>
          <cell r="DF184">
            <v>91</v>
          </cell>
          <cell r="DG184">
            <v>10</v>
          </cell>
          <cell r="DH184">
            <v>100</v>
          </cell>
          <cell r="DI184">
            <v>569</v>
          </cell>
          <cell r="DJ184">
            <v>29</v>
          </cell>
          <cell r="DK184">
            <v>2</v>
          </cell>
          <cell r="DL184">
            <v>0</v>
          </cell>
          <cell r="DM184">
            <v>100</v>
          </cell>
          <cell r="DN184">
            <v>80</v>
          </cell>
          <cell r="DO184" t="str">
            <v>100</v>
          </cell>
          <cell r="DP184">
            <v>100</v>
          </cell>
          <cell r="DQ184" t="str">
            <v>100</v>
          </cell>
          <cell r="DR184">
            <v>90</v>
          </cell>
          <cell r="DS184">
            <v>100</v>
          </cell>
          <cell r="DT184">
            <v>59</v>
          </cell>
          <cell r="DU184">
            <v>95</v>
          </cell>
          <cell r="DV184" t="str">
            <v>HWI(DSE)</v>
          </cell>
          <cell r="DW184"/>
          <cell r="DX184"/>
          <cell r="DY184" t="str">
            <v>Placed</v>
          </cell>
          <cell r="DZ184">
            <v>6.25</v>
          </cell>
          <cell r="EA184" t="str">
            <v>Placement</v>
          </cell>
          <cell r="EB184" t="str">
            <v>Placement</v>
          </cell>
          <cell r="EC184"/>
          <cell r="ED184" t="str">
            <v>CAT-1</v>
          </cell>
          <cell r="EE184"/>
          <cell r="EF184"/>
          <cell r="EG184"/>
          <cell r="EH184"/>
          <cell r="EI184"/>
          <cell r="EJ184"/>
          <cell r="EK184"/>
          <cell r="EL184"/>
          <cell r="EM184"/>
          <cell r="EN184">
            <v>5</v>
          </cell>
          <cell r="EO184">
            <v>5</v>
          </cell>
          <cell r="EP184">
            <v>5</v>
          </cell>
          <cell r="EQ184">
            <v>15</v>
          </cell>
          <cell r="ER184">
            <v>100</v>
          </cell>
          <cell r="ES184" t="str">
            <v>Yes</v>
          </cell>
          <cell r="ET184" t="str">
            <v>https://drive.google.com/open?id=19oOsWg3bcEtCYVFMbPrZtQXVCZ_ADVSM</v>
          </cell>
          <cell r="EU184" t="str">
            <v>IT + Core Companies</v>
          </cell>
          <cell r="EV184" t="str">
            <v>Yes</v>
          </cell>
          <cell r="EW184" t="str">
            <v>pay_HySdW5eiDH0Htd</v>
          </cell>
          <cell r="EX184" t="str">
            <v>Boriwali</v>
          </cell>
          <cell r="EY184" t="str">
            <v>Present</v>
          </cell>
          <cell r="EZ184" t="str">
            <v>Golden Batch 1</v>
          </cell>
          <cell r="FA184" t="str">
            <v>19-COMPA23-23</v>
          </cell>
          <cell r="FB184" t="str">
            <v>COMP-A</v>
          </cell>
          <cell r="FC184">
            <v>23</v>
          </cell>
        </row>
        <row r="185">
          <cell r="C185" t="str">
            <v>19-COMPA24-23</v>
          </cell>
          <cell r="D185">
            <v>24</v>
          </cell>
          <cell r="E185" t="str">
            <v>CHOKSI KULDEEP VISHAL RAJUL</v>
          </cell>
          <cell r="F185" t="str">
            <v>19-COMPA24-23</v>
          </cell>
          <cell r="G185" t="str">
            <v>Male</v>
          </cell>
          <cell r="H185">
            <v>37254</v>
          </cell>
          <cell r="I185">
            <v>9930934307</v>
          </cell>
          <cell r="J185" t="str">
            <v>9930934307</v>
          </cell>
          <cell r="K185" t="str">
            <v>kuldeepvchoksi@gmail.com</v>
          </cell>
          <cell r="L185" t="str">
            <v>1032190112@tcetmumbai.in</v>
          </cell>
          <cell r="M185" t="str">
            <v>A-23, Pranik Gardens ,Mahavir Nagar, Kandivali(W),Near HDFC Bank,Mumbai,400067</v>
          </cell>
          <cell r="N185" t="str">
            <v>Family Business</v>
          </cell>
          <cell r="O185" t="str">
            <v>5 Lacs to  10Lacs</v>
          </cell>
          <cell r="P185" t="str">
            <v>Normal</v>
          </cell>
          <cell r="Q185" t="str">
            <v>Open</v>
          </cell>
          <cell r="R185">
            <v>2019</v>
          </cell>
          <cell r="S185" t="str">
            <v>FE</v>
          </cell>
          <cell r="T185" t="str">
            <v>MHT-CET 2019</v>
          </cell>
          <cell r="U185" t="str">
            <v>MHT-CET</v>
          </cell>
          <cell r="V185">
            <v>200</v>
          </cell>
          <cell r="W185">
            <v>92.910423399999999</v>
          </cell>
          <cell r="X185" t="str">
            <v>IL</v>
          </cell>
          <cell r="Y185">
            <v>506</v>
          </cell>
          <cell r="Z185">
            <v>600</v>
          </cell>
          <cell r="AA185">
            <v>84.33</v>
          </cell>
          <cell r="AB185">
            <v>2017</v>
          </cell>
          <cell r="AC185" t="str">
            <v>COUNCIL FOR THE INDIAN SCHOOL CERTIFICATE EXAMINATIONS</v>
          </cell>
          <cell r="AD185" t="str">
            <v>KAPOL VIDYANIDHI INTERNATIONAL SCHOOL</v>
          </cell>
          <cell r="AE185">
            <v>461</v>
          </cell>
          <cell r="AF185">
            <v>650</v>
          </cell>
          <cell r="AG185">
            <v>70.92</v>
          </cell>
          <cell r="AH185">
            <v>2019</v>
          </cell>
          <cell r="AI185" t="str">
            <v>MAHARASHTRA STATE BOARD OF SECONDARY AND HIGHER SECONDARY EDUCATION</v>
          </cell>
          <cell r="AJ185" t="str">
            <v>M.J. JUNIOR COLLEGE OF SCIENCE</v>
          </cell>
          <cell r="AK185">
            <v>230</v>
          </cell>
          <cell r="AL185">
            <v>23</v>
          </cell>
          <cell r="AM185">
            <v>10</v>
          </cell>
          <cell r="AN185">
            <v>79.724941724941729</v>
          </cell>
          <cell r="AO185">
            <v>244</v>
          </cell>
          <cell r="AP185">
            <v>25</v>
          </cell>
          <cell r="AQ185">
            <v>9.76</v>
          </cell>
          <cell r="AR185">
            <v>88</v>
          </cell>
          <cell r="AS185">
            <v>474</v>
          </cell>
          <cell r="AT185">
            <v>48</v>
          </cell>
          <cell r="AU185">
            <v>9.875</v>
          </cell>
          <cell r="AV185">
            <v>240</v>
          </cell>
          <cell r="AW185">
            <v>25</v>
          </cell>
          <cell r="AX185">
            <v>9.6</v>
          </cell>
          <cell r="AY185">
            <v>95</v>
          </cell>
          <cell r="AZ185">
            <v>280</v>
          </cell>
          <cell r="BA185">
            <v>29</v>
          </cell>
          <cell r="BB185">
            <v>9.6551724137931032</v>
          </cell>
          <cell r="BC185">
            <v>91</v>
          </cell>
          <cell r="BD185">
            <v>520</v>
          </cell>
          <cell r="BE185">
            <v>54</v>
          </cell>
          <cell r="BF185">
            <v>9.6296296296296298</v>
          </cell>
          <cell r="BG185">
            <v>230</v>
          </cell>
          <cell r="BH185">
            <v>24</v>
          </cell>
          <cell r="BI185">
            <v>9.5833333333333339</v>
          </cell>
          <cell r="BJ185">
            <v>88.431235431235436</v>
          </cell>
          <cell r="BK185">
            <v>258</v>
          </cell>
          <cell r="BL185">
            <v>29</v>
          </cell>
          <cell r="BM185">
            <v>8.8965517241379306</v>
          </cell>
          <cell r="BN185">
            <v>96</v>
          </cell>
          <cell r="BO185">
            <v>488</v>
          </cell>
          <cell r="BP185">
            <v>53</v>
          </cell>
          <cell r="BQ185">
            <v>9.2075471698113205</v>
          </cell>
          <cell r="BR185">
            <v>219</v>
          </cell>
          <cell r="BS185">
            <v>24</v>
          </cell>
          <cell r="BT185">
            <v>9.125</v>
          </cell>
          <cell r="BU185">
            <v>89.692696192696189</v>
          </cell>
          <cell r="BV185">
            <v>219</v>
          </cell>
          <cell r="BW185">
            <v>24</v>
          </cell>
          <cell r="BX185">
            <v>9.125</v>
          </cell>
          <cell r="BY185">
            <v>251</v>
          </cell>
          <cell r="BZ185">
            <v>26</v>
          </cell>
          <cell r="CA185">
            <v>9.6538461538461533</v>
          </cell>
          <cell r="CB185">
            <v>1952</v>
          </cell>
          <cell r="CC185">
            <v>205</v>
          </cell>
          <cell r="CD185">
            <v>9.5219512195121947</v>
          </cell>
          <cell r="CE185">
            <v>89</v>
          </cell>
          <cell r="CF185"/>
          <cell r="CG185"/>
          <cell r="CH185"/>
          <cell r="CI185"/>
          <cell r="CJ185"/>
          <cell r="CK185"/>
          <cell r="CL185"/>
          <cell r="CM185"/>
          <cell r="CN185"/>
          <cell r="CO185"/>
          <cell r="CP185"/>
          <cell r="CQ185"/>
          <cell r="CR185"/>
          <cell r="CS185"/>
          <cell r="CT185"/>
          <cell r="CU185"/>
          <cell r="CV185"/>
          <cell r="CW185"/>
          <cell r="CX185"/>
          <cell r="CY185"/>
          <cell r="CZ185"/>
          <cell r="DA185"/>
          <cell r="DB185"/>
          <cell r="DC185"/>
          <cell r="DD185"/>
          <cell r="DE185"/>
          <cell r="DF185"/>
          <cell r="DG185"/>
          <cell r="DH185"/>
          <cell r="DI185"/>
          <cell r="DJ185">
            <v>0</v>
          </cell>
          <cell r="DK185">
            <v>0</v>
          </cell>
          <cell r="DL185">
            <v>2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/>
          <cell r="DW185"/>
          <cell r="DX185"/>
          <cell r="DY185"/>
          <cell r="DZ185"/>
          <cell r="EA185" t="str">
            <v>Higher Studies</v>
          </cell>
          <cell r="EB185" t="str">
            <v>Higher Studies</v>
          </cell>
          <cell r="EC185"/>
          <cell r="ED185" t="str">
            <v>CAT-3</v>
          </cell>
          <cell r="EE185"/>
          <cell r="EF185"/>
          <cell r="EG185"/>
          <cell r="EH185"/>
          <cell r="EI185"/>
          <cell r="EJ185"/>
          <cell r="EK185"/>
          <cell r="EL185"/>
          <cell r="EM185"/>
          <cell r="EN185">
            <v>5</v>
          </cell>
          <cell r="EO185">
            <v>0</v>
          </cell>
          <cell r="EP185">
            <v>5</v>
          </cell>
          <cell r="EQ185">
            <v>10</v>
          </cell>
          <cell r="ER185">
            <v>66.666666666666657</v>
          </cell>
          <cell r="ES185" t="str">
            <v>Yes</v>
          </cell>
          <cell r="ET185" t="str">
            <v>https://drive.google.com/open?id=15c8VL49oDBnRRMHbUDhRXFTW8EXi79fd</v>
          </cell>
          <cell r="EU185" t="str">
            <v>NA</v>
          </cell>
          <cell r="EV185" t="str">
            <v>No</v>
          </cell>
          <cell r="EW185"/>
          <cell r="EX185" t="str">
            <v>Mumbai</v>
          </cell>
          <cell r="EY185" t="str">
            <v>Present</v>
          </cell>
          <cell r="EZ185"/>
          <cell r="FA185" t="str">
            <v>19-COMPA24-23</v>
          </cell>
          <cell r="FB185" t="str">
            <v>COMP-A</v>
          </cell>
          <cell r="FC185">
            <v>24</v>
          </cell>
        </row>
        <row r="186">
          <cell r="C186" t="str">
            <v>19-COMPA25-23</v>
          </cell>
          <cell r="D186">
            <v>25</v>
          </cell>
          <cell r="E186" t="str">
            <v>CHOPDA RISHABH AKASH PREETI</v>
          </cell>
          <cell r="F186" t="str">
            <v>19-COMPA25-23</v>
          </cell>
          <cell r="G186" t="str">
            <v>Male</v>
          </cell>
          <cell r="H186">
            <v>36990</v>
          </cell>
          <cell r="I186">
            <v>9326765878</v>
          </cell>
          <cell r="J186" t="str">
            <v>9326765878</v>
          </cell>
          <cell r="K186" t="str">
            <v>aaditchopda2@gmail.com</v>
          </cell>
          <cell r="L186" t="str">
            <v>1032190113@tcetmumbai.in</v>
          </cell>
          <cell r="M186" t="str">
            <v>B1-13,Maheshnagar,Goregaon (west),opp. Patel petrol pump,Mumbai,400104</v>
          </cell>
          <cell r="N186" t="str">
            <v>Service</v>
          </cell>
          <cell r="O186" t="str">
            <v>Below  5 Lacs</v>
          </cell>
          <cell r="P186" t="str">
            <v>Normal</v>
          </cell>
          <cell r="Q186" t="str">
            <v>Open</v>
          </cell>
          <cell r="R186">
            <v>2019</v>
          </cell>
          <cell r="S186" t="str">
            <v>FE</v>
          </cell>
          <cell r="T186" t="str">
            <v>MHT-CET 2019</v>
          </cell>
          <cell r="U186" t="str">
            <v>MHT-CET</v>
          </cell>
          <cell r="V186">
            <v>200</v>
          </cell>
          <cell r="W186">
            <v>89.631598400000001</v>
          </cell>
          <cell r="X186" t="str">
            <v>ACAP</v>
          </cell>
          <cell r="Y186">
            <v>573</v>
          </cell>
          <cell r="Z186">
            <v>700</v>
          </cell>
          <cell r="AA186">
            <v>81.86</v>
          </cell>
          <cell r="AB186">
            <v>2017</v>
          </cell>
          <cell r="AC186" t="str">
            <v>International Board</v>
          </cell>
          <cell r="AD186" t="str">
            <v>WITTY INTERNATIONAL SCHOOL</v>
          </cell>
          <cell r="AE186">
            <v>426</v>
          </cell>
          <cell r="AF186">
            <v>650</v>
          </cell>
          <cell r="AG186">
            <v>65.540000000000006</v>
          </cell>
          <cell r="AH186">
            <v>2019</v>
          </cell>
          <cell r="AI186" t="str">
            <v>MAHARASHTRA STATE BOARD OF SECONDARY AND HIGHER SECONDARY EDUCATION</v>
          </cell>
          <cell r="AJ186" t="str">
            <v>T.P.BHATIA JUNIOR COLLEGE OF SCIENCE</v>
          </cell>
          <cell r="AK186">
            <v>201</v>
          </cell>
          <cell r="AL186">
            <v>23</v>
          </cell>
          <cell r="AM186">
            <v>8.7391304347826093</v>
          </cell>
          <cell r="AN186">
            <v>93.004662004662009</v>
          </cell>
          <cell r="AO186">
            <v>217</v>
          </cell>
          <cell r="AP186">
            <v>25</v>
          </cell>
          <cell r="AQ186">
            <v>8.68</v>
          </cell>
          <cell r="AR186">
            <v>93</v>
          </cell>
          <cell r="AS186">
            <v>418</v>
          </cell>
          <cell r="AT186">
            <v>48</v>
          </cell>
          <cell r="AU186">
            <v>8.7083333333333339</v>
          </cell>
          <cell r="AV186">
            <v>236</v>
          </cell>
          <cell r="AW186">
            <v>25</v>
          </cell>
          <cell r="AX186">
            <v>9.44</v>
          </cell>
          <cell r="AY186">
            <v>94</v>
          </cell>
          <cell r="AZ186">
            <v>289</v>
          </cell>
          <cell r="BA186">
            <v>29</v>
          </cell>
          <cell r="BB186">
            <v>9.9655172413793096</v>
          </cell>
          <cell r="BC186">
            <v>92</v>
          </cell>
          <cell r="BD186">
            <v>525</v>
          </cell>
          <cell r="BE186">
            <v>54</v>
          </cell>
          <cell r="BF186">
            <v>9.7222222222222214</v>
          </cell>
          <cell r="BG186">
            <v>234</v>
          </cell>
          <cell r="BH186">
            <v>24</v>
          </cell>
          <cell r="BI186">
            <v>9.75</v>
          </cell>
          <cell r="BJ186">
            <v>93.001165501165502</v>
          </cell>
          <cell r="BK186">
            <v>275</v>
          </cell>
          <cell r="BL186">
            <v>29</v>
          </cell>
          <cell r="BM186">
            <v>9.4827586206896548</v>
          </cell>
          <cell r="BN186">
            <v>89</v>
          </cell>
          <cell r="BO186">
            <v>509</v>
          </cell>
          <cell r="BP186">
            <v>53</v>
          </cell>
          <cell r="BQ186">
            <v>9.6037735849056602</v>
          </cell>
          <cell r="BR186">
            <v>226</v>
          </cell>
          <cell r="BS186">
            <v>24</v>
          </cell>
          <cell r="BT186">
            <v>9.4166666666666661</v>
          </cell>
          <cell r="BU186">
            <v>92.334304584304576</v>
          </cell>
          <cell r="BV186">
            <v>226</v>
          </cell>
          <cell r="BW186">
            <v>24</v>
          </cell>
          <cell r="BX186">
            <v>9.4166666666666661</v>
          </cell>
          <cell r="BY186">
            <v>243</v>
          </cell>
          <cell r="BZ186">
            <v>26</v>
          </cell>
          <cell r="CA186">
            <v>9.3461538461538467</v>
          </cell>
          <cell r="CB186">
            <v>1921</v>
          </cell>
          <cell r="CC186">
            <v>205</v>
          </cell>
          <cell r="CD186">
            <v>9.3707317073170735</v>
          </cell>
          <cell r="CE186">
            <v>94</v>
          </cell>
          <cell r="CF186"/>
          <cell r="CG186"/>
          <cell r="CH186"/>
          <cell r="CI186"/>
          <cell r="CJ186"/>
          <cell r="CK186"/>
          <cell r="CL186"/>
          <cell r="CM186"/>
          <cell r="CN186">
            <v>36</v>
          </cell>
          <cell r="CO186">
            <v>60</v>
          </cell>
          <cell r="CP186">
            <v>29</v>
          </cell>
          <cell r="CQ186">
            <v>50</v>
          </cell>
          <cell r="CR186">
            <v>22</v>
          </cell>
          <cell r="CS186">
            <v>2</v>
          </cell>
          <cell r="CT186">
            <v>92</v>
          </cell>
          <cell r="CU186">
            <v>0</v>
          </cell>
          <cell r="CV186">
            <v>16</v>
          </cell>
          <cell r="CW186">
            <v>0</v>
          </cell>
          <cell r="CX186"/>
          <cell r="CY186"/>
          <cell r="CZ186"/>
          <cell r="DA186">
            <v>0</v>
          </cell>
          <cell r="DB186">
            <v>10</v>
          </cell>
          <cell r="DC186">
            <v>0</v>
          </cell>
          <cell r="DD186">
            <v>2</v>
          </cell>
          <cell r="DE186">
            <v>20</v>
          </cell>
          <cell r="DF186">
            <v>10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2</v>
          </cell>
          <cell r="DM186">
            <v>0</v>
          </cell>
          <cell r="DN186">
            <v>0</v>
          </cell>
          <cell r="DO186" t="str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15</v>
          </cell>
          <cell r="DV186"/>
          <cell r="DW186"/>
          <cell r="DX186"/>
          <cell r="DY186"/>
          <cell r="DZ186"/>
          <cell r="EA186" t="str">
            <v>Higher Studies</v>
          </cell>
          <cell r="EB186" t="str">
            <v>Higher Studies</v>
          </cell>
          <cell r="EC186">
            <v>44746</v>
          </cell>
          <cell r="ED186" t="str">
            <v>CAT-3</v>
          </cell>
          <cell r="EE186"/>
          <cell r="EF186"/>
          <cell r="EG186"/>
          <cell r="EH186"/>
          <cell r="EI186"/>
          <cell r="EJ186"/>
          <cell r="EK186"/>
          <cell r="EL186"/>
          <cell r="EM186"/>
          <cell r="EN186">
            <v>5</v>
          </cell>
          <cell r="EO186">
            <v>1</v>
          </cell>
          <cell r="EP186">
            <v>5</v>
          </cell>
          <cell r="EQ186">
            <v>11</v>
          </cell>
          <cell r="ER186">
            <v>73.333333333333329</v>
          </cell>
          <cell r="ES186" t="str">
            <v>Yes</v>
          </cell>
          <cell r="ET186" t="str">
            <v>https://drive.google.com/open?id=1oB4RXg582VZmixbArBw-dDB6BHGUuH29</v>
          </cell>
          <cell r="EU186" t="str">
            <v>IT + Core Companies</v>
          </cell>
          <cell r="EV186" t="str">
            <v>Yes</v>
          </cell>
          <cell r="EW186" t="str">
            <v>pay_HyAkM5gzGfU9ec</v>
          </cell>
          <cell r="EX186" t="str">
            <v>Mumbai</v>
          </cell>
          <cell r="EY186" t="str">
            <v>AB</v>
          </cell>
          <cell r="EZ186" t="str">
            <v>Golden Batch 1</v>
          </cell>
          <cell r="FA186" t="str">
            <v>19-COMPA25-23</v>
          </cell>
          <cell r="FB186" t="str">
            <v>COMP-A</v>
          </cell>
          <cell r="FC186">
            <v>25</v>
          </cell>
        </row>
        <row r="187">
          <cell r="C187" t="str">
            <v>19-COMPA26-23</v>
          </cell>
          <cell r="D187">
            <v>26</v>
          </cell>
          <cell r="E187" t="str">
            <v xml:space="preserve">CHOUDHARY DIMPLE AJAY PINKI </v>
          </cell>
          <cell r="F187" t="str">
            <v>19-COMPA26-23</v>
          </cell>
          <cell r="G187" t="str">
            <v>Male</v>
          </cell>
          <cell r="H187">
            <v>36909</v>
          </cell>
          <cell r="I187">
            <v>7021054052</v>
          </cell>
          <cell r="J187">
            <v>7021054052</v>
          </cell>
          <cell r="K187" t="str">
            <v>dimplechoudhary5253@gmail.com</v>
          </cell>
          <cell r="L187" t="str">
            <v>1032190114@tcetmumbai.in</v>
          </cell>
          <cell r="M187" t="str">
            <v>room no. 3 vital bhai chawl, rohidasnaga,borivli east,Mumbai,Near St depot,Mumbai Suburban,400066</v>
          </cell>
          <cell r="N187" t="str">
            <v>Any other</v>
          </cell>
          <cell r="O187" t="str">
            <v>Below  5 Lacs</v>
          </cell>
          <cell r="P187" t="str">
            <v>Normal</v>
          </cell>
          <cell r="Q187" t="str">
            <v>Open</v>
          </cell>
          <cell r="R187">
            <v>2019</v>
          </cell>
          <cell r="S187" t="str">
            <v>FE</v>
          </cell>
          <cell r="T187" t="str">
            <v>MHT-CET 2019</v>
          </cell>
          <cell r="U187" t="str">
            <v>MHT-CET</v>
          </cell>
          <cell r="V187">
            <v>200</v>
          </cell>
          <cell r="W187">
            <v>98.692815199999998</v>
          </cell>
          <cell r="X187" t="str">
            <v>TFWS</v>
          </cell>
          <cell r="Y187">
            <v>438</v>
          </cell>
          <cell r="Z187">
            <v>500</v>
          </cell>
          <cell r="AA187">
            <v>87.6</v>
          </cell>
          <cell r="AB187">
            <v>2016</v>
          </cell>
          <cell r="AC187" t="str">
            <v>MAHARASHTRA STATE BOARD OF SECONDARY AND HIGHER SECONDARY EDUCATION</v>
          </cell>
          <cell r="AD187" t="str">
            <v>SHETH GOPALJI HAMARAJ HIGH SCHOOL</v>
          </cell>
          <cell r="AE187">
            <v>516</v>
          </cell>
          <cell r="AF187">
            <v>650</v>
          </cell>
          <cell r="AG187">
            <v>79.38</v>
          </cell>
          <cell r="AH187">
            <v>2018</v>
          </cell>
          <cell r="AI187" t="str">
            <v>MAHARASHTRA STATE BOARD OF SECONDARY AND HIGHER SECONDARY EDUCATION</v>
          </cell>
          <cell r="AJ187" t="str">
            <v>THAKUR COLLEGE OF SCIENCE AND COMMERCE</v>
          </cell>
          <cell r="AK187">
            <v>210</v>
          </cell>
          <cell r="AL187">
            <v>23</v>
          </cell>
          <cell r="AM187">
            <v>9.1304347826086953</v>
          </cell>
          <cell r="AN187">
            <v>92.522144522144515</v>
          </cell>
          <cell r="AO187">
            <v>238</v>
          </cell>
          <cell r="AP187">
            <v>25</v>
          </cell>
          <cell r="AQ187">
            <v>9.52</v>
          </cell>
          <cell r="AR187">
            <v>81</v>
          </cell>
          <cell r="AS187">
            <v>448</v>
          </cell>
          <cell r="AT187">
            <v>48</v>
          </cell>
          <cell r="AU187">
            <v>9.3333333333333339</v>
          </cell>
          <cell r="AV187">
            <v>197</v>
          </cell>
          <cell r="AW187">
            <v>25</v>
          </cell>
          <cell r="AX187">
            <v>7.88</v>
          </cell>
          <cell r="AY187">
            <v>93</v>
          </cell>
          <cell r="AZ187">
            <v>270</v>
          </cell>
          <cell r="BA187">
            <v>29</v>
          </cell>
          <cell r="BB187">
            <v>9.3103448275862064</v>
          </cell>
          <cell r="BC187">
            <v>95</v>
          </cell>
          <cell r="BD187">
            <v>467</v>
          </cell>
          <cell r="BE187">
            <v>54</v>
          </cell>
          <cell r="BF187">
            <v>8.6481481481481488</v>
          </cell>
          <cell r="BG187">
            <v>228</v>
          </cell>
          <cell r="BH187">
            <v>24</v>
          </cell>
          <cell r="BI187">
            <v>9.5</v>
          </cell>
          <cell r="BJ187">
            <v>90.380536130536129</v>
          </cell>
          <cell r="BK187">
            <v>263</v>
          </cell>
          <cell r="BL187">
            <v>29</v>
          </cell>
          <cell r="BM187">
            <v>9.068965517241379</v>
          </cell>
          <cell r="BN187">
            <v>96</v>
          </cell>
          <cell r="BO187">
            <v>491</v>
          </cell>
          <cell r="BP187">
            <v>53</v>
          </cell>
          <cell r="BQ187">
            <v>9.2641509433962259</v>
          </cell>
          <cell r="BR187">
            <v>208</v>
          </cell>
          <cell r="BS187">
            <v>24</v>
          </cell>
          <cell r="BT187">
            <v>8.6666666666666661</v>
          </cell>
          <cell r="BU187">
            <v>91.317113442113438</v>
          </cell>
          <cell r="BV187">
            <v>208</v>
          </cell>
          <cell r="BW187">
            <v>24</v>
          </cell>
          <cell r="BX187">
            <v>8.6666666666666661</v>
          </cell>
          <cell r="BY187">
            <v>250</v>
          </cell>
          <cell r="BZ187">
            <v>26</v>
          </cell>
          <cell r="CA187">
            <v>9.615384615384615</v>
          </cell>
          <cell r="CB187">
            <v>1864</v>
          </cell>
          <cell r="CC187">
            <v>205</v>
          </cell>
          <cell r="CD187">
            <v>9.0926829268292675</v>
          </cell>
          <cell r="CE187">
            <v>91</v>
          </cell>
          <cell r="CF187"/>
          <cell r="CG187"/>
          <cell r="CH187"/>
          <cell r="CI187"/>
          <cell r="CJ187"/>
          <cell r="CK187"/>
          <cell r="CL187"/>
          <cell r="CM187"/>
          <cell r="CN187">
            <v>22</v>
          </cell>
          <cell r="CO187">
            <v>60</v>
          </cell>
          <cell r="CP187">
            <v>16</v>
          </cell>
          <cell r="CQ187">
            <v>50</v>
          </cell>
          <cell r="CR187">
            <v>23</v>
          </cell>
          <cell r="CS187">
            <v>1</v>
          </cell>
          <cell r="CT187">
            <v>96</v>
          </cell>
          <cell r="CU187">
            <v>12</v>
          </cell>
          <cell r="CV187">
            <v>4</v>
          </cell>
          <cell r="CW187">
            <v>75</v>
          </cell>
          <cell r="CX187">
            <v>567</v>
          </cell>
          <cell r="CY187">
            <v>56.7</v>
          </cell>
          <cell r="CZ187">
            <v>84.249628528974739</v>
          </cell>
          <cell r="DA187">
            <v>10</v>
          </cell>
          <cell r="DB187">
            <v>0</v>
          </cell>
          <cell r="DC187">
            <v>100</v>
          </cell>
          <cell r="DD187">
            <v>21</v>
          </cell>
          <cell r="DE187">
            <v>1</v>
          </cell>
          <cell r="DF187">
            <v>96</v>
          </cell>
          <cell r="DG187">
            <v>10</v>
          </cell>
          <cell r="DH187">
            <v>100</v>
          </cell>
          <cell r="DI187">
            <v>1236</v>
          </cell>
          <cell r="DJ187">
            <v>62</v>
          </cell>
          <cell r="DK187">
            <v>1</v>
          </cell>
          <cell r="DL187">
            <v>1</v>
          </cell>
          <cell r="DM187">
            <v>50</v>
          </cell>
          <cell r="DN187">
            <v>70</v>
          </cell>
          <cell r="DO187" t="str">
            <v>100</v>
          </cell>
          <cell r="DP187">
            <v>80</v>
          </cell>
          <cell r="DQ187" t="str">
            <v>100</v>
          </cell>
          <cell r="DR187">
            <v>75</v>
          </cell>
          <cell r="DS187">
            <v>100</v>
          </cell>
          <cell r="DT187">
            <v>73</v>
          </cell>
          <cell r="DU187">
            <v>89</v>
          </cell>
          <cell r="DV187" t="str">
            <v>IDFC/Dark Horse</v>
          </cell>
          <cell r="DW187"/>
          <cell r="DX187"/>
          <cell r="DY187" t="str">
            <v>Placed</v>
          </cell>
          <cell r="DZ187" t="str">
            <v>10.20/5.2</v>
          </cell>
          <cell r="EA187" t="str">
            <v>Placement</v>
          </cell>
          <cell r="EB187" t="str">
            <v>Placement</v>
          </cell>
          <cell r="EC187"/>
          <cell r="ED187" t="str">
            <v>CAT-1</v>
          </cell>
          <cell r="EE187"/>
          <cell r="EF187"/>
          <cell r="EG187"/>
          <cell r="EH187"/>
          <cell r="EI187"/>
          <cell r="EJ187"/>
          <cell r="EK187"/>
          <cell r="EL187"/>
          <cell r="EM187"/>
          <cell r="EN187">
            <v>5</v>
          </cell>
          <cell r="EO187">
            <v>5</v>
          </cell>
          <cell r="EP187">
            <v>5</v>
          </cell>
          <cell r="EQ187">
            <v>15</v>
          </cell>
          <cell r="ER187">
            <v>100</v>
          </cell>
          <cell r="ES187" t="str">
            <v>Yes</v>
          </cell>
          <cell r="ET187" t="str">
            <v>https://drive.google.com/open?id=1w1FUSvGNMbbx2biqWjqub45diqIQz_kA</v>
          </cell>
          <cell r="EU187" t="str">
            <v>IT + Core Companies</v>
          </cell>
          <cell r="EV187" t="str">
            <v>Yes</v>
          </cell>
          <cell r="EW187" t="str">
            <v>pay_Hy2XQhkwDRq3LV</v>
          </cell>
          <cell r="EX187" t="str">
            <v>Bihar</v>
          </cell>
          <cell r="EY187" t="str">
            <v>AB</v>
          </cell>
          <cell r="EZ187" t="str">
            <v>Batch 2</v>
          </cell>
          <cell r="FA187" t="str">
            <v>19-COMPA26-23</v>
          </cell>
          <cell r="FB187" t="str">
            <v>COMP-A</v>
          </cell>
          <cell r="FC187">
            <v>26</v>
          </cell>
        </row>
        <row r="188">
          <cell r="C188" t="str">
            <v>19-COMPA27-23</v>
          </cell>
          <cell r="D188">
            <v>27</v>
          </cell>
          <cell r="E188" t="str">
            <v>CHOUDHARY DINESHKUMAR GANESHRAM MOHINI</v>
          </cell>
          <cell r="F188" t="str">
            <v>19-COMPA27-23</v>
          </cell>
          <cell r="G188" t="str">
            <v>Male</v>
          </cell>
          <cell r="H188">
            <v>37302</v>
          </cell>
          <cell r="I188">
            <v>8692094295</v>
          </cell>
          <cell r="J188" t="str">
            <v>8692094295</v>
          </cell>
          <cell r="K188" t="str">
            <v>dineshchoudhary94295@gmail.com</v>
          </cell>
          <cell r="L188" t="str">
            <v>1032190115@tcetmumbai.in</v>
          </cell>
          <cell r="M188" t="str">
            <v>D/404 JAY VIJAY NAGARI PHASE 2,Yashwant nagar,Nalasopara,401203</v>
          </cell>
          <cell r="N188" t="str">
            <v>Self-employed</v>
          </cell>
          <cell r="O188" t="str">
            <v>Below  5 Lacs</v>
          </cell>
          <cell r="P188" t="str">
            <v>Normal</v>
          </cell>
          <cell r="Q188" t="str">
            <v>Open</v>
          </cell>
          <cell r="R188">
            <v>2019</v>
          </cell>
          <cell r="S188" t="str">
            <v>FE</v>
          </cell>
          <cell r="T188" t="str">
            <v>MHT-CET 2019</v>
          </cell>
          <cell r="U188" t="str">
            <v>MHT-CET</v>
          </cell>
          <cell r="V188">
            <v>200</v>
          </cell>
          <cell r="W188">
            <v>97.413150099999996</v>
          </cell>
          <cell r="X188" t="str">
            <v>MI</v>
          </cell>
          <cell r="Y188">
            <v>440</v>
          </cell>
          <cell r="Z188">
            <v>500</v>
          </cell>
          <cell r="AA188">
            <v>88</v>
          </cell>
          <cell r="AB188">
            <v>2017</v>
          </cell>
          <cell r="AC188" t="str">
            <v>MAHARASHTRA STATE BOARD OF SECONDARY AND HIGHER SECONDARY EDUCATION</v>
          </cell>
          <cell r="AD188" t="str">
            <v>MOTHER MARY ENGLISH HIGH SCHOOL</v>
          </cell>
          <cell r="AE188">
            <v>549</v>
          </cell>
          <cell r="AF188">
            <v>650</v>
          </cell>
          <cell r="AG188">
            <v>84.46</v>
          </cell>
          <cell r="AH188">
            <v>2019</v>
          </cell>
          <cell r="AI188" t="str">
            <v>MAHARASHTRA STATE BOARD OF SECONDARY AND HIGHER SECONDARY EDUCATION</v>
          </cell>
          <cell r="AJ188" t="str">
            <v>MITHIBAI COLLEGE</v>
          </cell>
          <cell r="AK188">
            <v>230</v>
          </cell>
          <cell r="AL188">
            <v>23</v>
          </cell>
          <cell r="AM188">
            <v>10</v>
          </cell>
          <cell r="AN188">
            <v>95.102564102564102</v>
          </cell>
          <cell r="AO188">
            <v>250</v>
          </cell>
          <cell r="AP188">
            <v>25</v>
          </cell>
          <cell r="AQ188">
            <v>10</v>
          </cell>
          <cell r="AR188">
            <v>89</v>
          </cell>
          <cell r="AS188">
            <v>480</v>
          </cell>
          <cell r="AT188">
            <v>48</v>
          </cell>
          <cell r="AU188">
            <v>10</v>
          </cell>
          <cell r="AV188">
            <v>243</v>
          </cell>
          <cell r="AW188">
            <v>25</v>
          </cell>
          <cell r="AX188">
            <v>9.7200000000000006</v>
          </cell>
          <cell r="AY188">
            <v>100</v>
          </cell>
          <cell r="AZ188">
            <v>290</v>
          </cell>
          <cell r="BA188">
            <v>29</v>
          </cell>
          <cell r="BB188">
            <v>10</v>
          </cell>
          <cell r="BC188">
            <v>99</v>
          </cell>
          <cell r="BD188">
            <v>533</v>
          </cell>
          <cell r="BE188">
            <v>54</v>
          </cell>
          <cell r="BF188">
            <v>9.8703703703703702</v>
          </cell>
          <cell r="BG188">
            <v>237</v>
          </cell>
          <cell r="BH188">
            <v>24</v>
          </cell>
          <cell r="BI188">
            <v>9.875</v>
          </cell>
          <cell r="BJ188">
            <v>95.775641025641022</v>
          </cell>
          <cell r="BK188">
            <v>290</v>
          </cell>
          <cell r="BL188">
            <v>29</v>
          </cell>
          <cell r="BM188">
            <v>10</v>
          </cell>
          <cell r="BN188">
            <v>99</v>
          </cell>
          <cell r="BO188">
            <v>527</v>
          </cell>
          <cell r="BP188">
            <v>53</v>
          </cell>
          <cell r="BQ188">
            <v>9.9433962264150946</v>
          </cell>
          <cell r="BR188">
            <v>231</v>
          </cell>
          <cell r="BS188">
            <v>24</v>
          </cell>
          <cell r="BT188">
            <v>9.625</v>
          </cell>
          <cell r="BU188">
            <v>96.31303418803418</v>
          </cell>
          <cell r="BV188">
            <v>231</v>
          </cell>
          <cell r="BW188">
            <v>24</v>
          </cell>
          <cell r="BX188">
            <v>9.625</v>
          </cell>
          <cell r="BY188">
            <v>256</v>
          </cell>
          <cell r="BZ188">
            <v>26</v>
          </cell>
          <cell r="CA188">
            <v>9.8461538461538467</v>
          </cell>
          <cell r="CB188">
            <v>2027</v>
          </cell>
          <cell r="CC188">
            <v>205</v>
          </cell>
          <cell r="CD188">
            <v>9.8878048780487813</v>
          </cell>
          <cell r="CE188">
            <v>96</v>
          </cell>
          <cell r="CF188"/>
          <cell r="CG188"/>
          <cell r="CH188"/>
          <cell r="CI188"/>
          <cell r="CJ188"/>
          <cell r="CK188"/>
          <cell r="CL188"/>
          <cell r="CM188"/>
          <cell r="CN188">
            <v>26</v>
          </cell>
          <cell r="CO188">
            <v>60</v>
          </cell>
          <cell r="CP188">
            <v>28</v>
          </cell>
          <cell r="CQ188">
            <v>50</v>
          </cell>
          <cell r="CR188">
            <v>24</v>
          </cell>
          <cell r="CS188">
            <v>0</v>
          </cell>
          <cell r="CT188">
            <v>100</v>
          </cell>
          <cell r="CU188">
            <v>15</v>
          </cell>
          <cell r="CV188">
            <v>1</v>
          </cell>
          <cell r="CW188">
            <v>94</v>
          </cell>
          <cell r="CX188">
            <v>544</v>
          </cell>
          <cell r="CY188">
            <v>54.4</v>
          </cell>
          <cell r="CZ188">
            <v>80.832095096582464</v>
          </cell>
          <cell r="DA188">
            <v>10</v>
          </cell>
          <cell r="DB188">
            <v>0</v>
          </cell>
          <cell r="DC188">
            <v>100</v>
          </cell>
          <cell r="DD188">
            <v>21</v>
          </cell>
          <cell r="DE188">
            <v>1</v>
          </cell>
          <cell r="DF188">
            <v>96</v>
          </cell>
          <cell r="DG188">
            <v>10</v>
          </cell>
          <cell r="DH188">
            <v>100</v>
          </cell>
          <cell r="DI188">
            <v>999</v>
          </cell>
          <cell r="DJ188">
            <v>50</v>
          </cell>
          <cell r="DK188">
            <v>2</v>
          </cell>
          <cell r="DL188">
            <v>0</v>
          </cell>
          <cell r="DM188">
            <v>100</v>
          </cell>
          <cell r="DN188">
            <v>70</v>
          </cell>
          <cell r="DO188" t="str">
            <v>100</v>
          </cell>
          <cell r="DP188">
            <v>70</v>
          </cell>
          <cell r="DQ188" t="str">
            <v>100</v>
          </cell>
          <cell r="DR188">
            <v>70</v>
          </cell>
          <cell r="DS188">
            <v>100</v>
          </cell>
          <cell r="DT188">
            <v>67</v>
          </cell>
          <cell r="DU188">
            <v>99</v>
          </cell>
          <cell r="DV188" t="str">
            <v>Off-SecOps Solutions/Pepperfry/TCS-Ninga/Capgemini/LTI</v>
          </cell>
          <cell r="DW188"/>
          <cell r="DX188"/>
          <cell r="DY188" t="str">
            <v>Placed</v>
          </cell>
          <cell r="DZ188" t="str">
            <v>8.00/10.08/6.50/4.25/3.36</v>
          </cell>
          <cell r="EA188" t="str">
            <v>Placement</v>
          </cell>
          <cell r="EB188" t="str">
            <v>Placement</v>
          </cell>
          <cell r="EC188"/>
          <cell r="ED188" t="str">
            <v>CAT-1</v>
          </cell>
          <cell r="EE188"/>
          <cell r="EF188"/>
          <cell r="EG188"/>
          <cell r="EH188"/>
          <cell r="EI188"/>
          <cell r="EJ188"/>
          <cell r="EK188"/>
          <cell r="EL188"/>
          <cell r="EM188"/>
          <cell r="EN188">
            <v>5</v>
          </cell>
          <cell r="EO188">
            <v>5</v>
          </cell>
          <cell r="EP188">
            <v>5</v>
          </cell>
          <cell r="EQ188">
            <v>15</v>
          </cell>
          <cell r="ER188">
            <v>100</v>
          </cell>
          <cell r="ES188" t="str">
            <v>Yes</v>
          </cell>
          <cell r="ET188" t="str">
            <v>https://drive.google.com/open?id=1MIOUZdUHM7tDg5vyAIS-OwZAPDYoCHNU</v>
          </cell>
          <cell r="EU188" t="str">
            <v>IT + Core Companies</v>
          </cell>
          <cell r="EV188" t="str">
            <v>Yes</v>
          </cell>
          <cell r="EW188" t="str">
            <v>pay_HySrAYL7DDRWBE</v>
          </cell>
          <cell r="EX188" t="str">
            <v>Mumbai</v>
          </cell>
          <cell r="EY188" t="str">
            <v>Present</v>
          </cell>
          <cell r="EZ188" t="str">
            <v>Golden Batch 1</v>
          </cell>
          <cell r="FA188" t="str">
            <v>19-COMPA27-23</v>
          </cell>
          <cell r="FB188" t="str">
            <v>COMP-A</v>
          </cell>
          <cell r="FC188">
            <v>27</v>
          </cell>
        </row>
        <row r="189">
          <cell r="C189" t="str">
            <v>19-COMPA28-23</v>
          </cell>
          <cell r="D189">
            <v>28</v>
          </cell>
          <cell r="E189" t="str">
            <v>DAGA HARSHIT DHANPAT MUDITA</v>
          </cell>
          <cell r="F189" t="str">
            <v>19-COMPA28-23</v>
          </cell>
          <cell r="G189" t="str">
            <v>Male</v>
          </cell>
          <cell r="H189">
            <v>36684</v>
          </cell>
          <cell r="I189">
            <v>8955208658</v>
          </cell>
          <cell r="J189" t="str">
            <v>8955208658</v>
          </cell>
          <cell r="K189" t="str">
            <v>harshitdaga7@gmail.com</v>
          </cell>
          <cell r="L189" t="str">
            <v>1032190116@tcetmumbai.in</v>
          </cell>
          <cell r="M189" t="str">
            <v>Flat no 507,kanchan junga tower,Jesal park, Bhayandar East,Near Kapoor tower,Mira Bhayandar,401105</v>
          </cell>
          <cell r="N189" t="str">
            <v>Self-employed</v>
          </cell>
          <cell r="O189" t="str">
            <v>5 Lacs to  10Lacs</v>
          </cell>
          <cell r="P189" t="str">
            <v>Normal</v>
          </cell>
          <cell r="Q189" t="str">
            <v>Open</v>
          </cell>
          <cell r="R189">
            <v>2019</v>
          </cell>
          <cell r="S189" t="str">
            <v>FE</v>
          </cell>
          <cell r="T189" t="str">
            <v>MHT-CET 2019</v>
          </cell>
          <cell r="U189" t="str">
            <v>MHT-CET</v>
          </cell>
          <cell r="V189">
            <v>200</v>
          </cell>
          <cell r="W189">
            <v>92.366547699999998</v>
          </cell>
          <cell r="X189" t="str">
            <v>MI</v>
          </cell>
          <cell r="Y189">
            <v>448</v>
          </cell>
          <cell r="Z189">
            <v>500</v>
          </cell>
          <cell r="AA189">
            <v>89.6</v>
          </cell>
          <cell r="AB189">
            <v>2016</v>
          </cell>
          <cell r="AC189" t="str">
            <v>MAHARASHTRA STATE BOARD OF SECONDARY AND HIGHER SECONDARY EDUCATION</v>
          </cell>
          <cell r="AD189" t="str">
            <v>ST SOLDIER PUBLIC SCHOOL</v>
          </cell>
          <cell r="AE189">
            <v>331</v>
          </cell>
          <cell r="AF189">
            <v>500</v>
          </cell>
          <cell r="AG189">
            <v>66.2</v>
          </cell>
          <cell r="AH189">
            <v>2018</v>
          </cell>
          <cell r="AI189" t="str">
            <v>CENTRAL BOARD OF SECONDARY EDUCATION</v>
          </cell>
          <cell r="AJ189" t="str">
            <v>DAV PUBLIC SCHOOL</v>
          </cell>
          <cell r="AK189">
            <v>222</v>
          </cell>
          <cell r="AL189">
            <v>23</v>
          </cell>
          <cell r="AM189">
            <v>9.6521739130434785</v>
          </cell>
          <cell r="AN189">
            <v>82.538461538461533</v>
          </cell>
          <cell r="AO189">
            <v>242</v>
          </cell>
          <cell r="AP189">
            <v>25</v>
          </cell>
          <cell r="AQ189">
            <v>9.68</v>
          </cell>
          <cell r="AR189">
            <v>95</v>
          </cell>
          <cell r="AS189">
            <v>464</v>
          </cell>
          <cell r="AT189">
            <v>48</v>
          </cell>
          <cell r="AU189">
            <v>9.6666666666666661</v>
          </cell>
          <cell r="AV189">
            <v>247</v>
          </cell>
          <cell r="AW189">
            <v>25</v>
          </cell>
          <cell r="AX189">
            <v>9.8800000000000008</v>
          </cell>
          <cell r="AY189">
            <v>86</v>
          </cell>
          <cell r="AZ189">
            <v>287</v>
          </cell>
          <cell r="BA189">
            <v>29</v>
          </cell>
          <cell r="BB189">
            <v>9.8965517241379306</v>
          </cell>
          <cell r="BC189">
            <v>82</v>
          </cell>
          <cell r="BD189">
            <v>534</v>
          </cell>
          <cell r="BE189">
            <v>54</v>
          </cell>
          <cell r="BF189">
            <v>9.8888888888888893</v>
          </cell>
          <cell r="BG189">
            <v>223</v>
          </cell>
          <cell r="BH189">
            <v>24</v>
          </cell>
          <cell r="BI189">
            <v>9.2916666666666661</v>
          </cell>
          <cell r="BJ189">
            <v>86.384615384615387</v>
          </cell>
          <cell r="BK189">
            <v>279</v>
          </cell>
          <cell r="BL189">
            <v>29</v>
          </cell>
          <cell r="BM189">
            <v>9.6206896551724146</v>
          </cell>
          <cell r="BN189">
            <v>75</v>
          </cell>
          <cell r="BO189">
            <v>502</v>
          </cell>
          <cell r="BP189">
            <v>53</v>
          </cell>
          <cell r="BQ189">
            <v>9.4716981132075464</v>
          </cell>
          <cell r="BR189">
            <v>229</v>
          </cell>
          <cell r="BS189">
            <v>24</v>
          </cell>
          <cell r="BT189">
            <v>9.5416666666666661</v>
          </cell>
          <cell r="BU189">
            <v>84.487179487179489</v>
          </cell>
          <cell r="BV189">
            <v>229</v>
          </cell>
          <cell r="BW189">
            <v>24</v>
          </cell>
          <cell r="BX189">
            <v>9.5416666666666661</v>
          </cell>
          <cell r="BY189">
            <v>256</v>
          </cell>
          <cell r="BZ189">
            <v>26</v>
          </cell>
          <cell r="CA189">
            <v>9.8461538461538467</v>
          </cell>
          <cell r="CB189">
            <v>1985</v>
          </cell>
          <cell r="CC189">
            <v>205</v>
          </cell>
          <cell r="CD189">
            <v>9.6829268292682933</v>
          </cell>
          <cell r="CE189">
            <v>87</v>
          </cell>
          <cell r="CF189"/>
          <cell r="CG189"/>
          <cell r="CH189"/>
          <cell r="CI189"/>
          <cell r="CJ189"/>
          <cell r="CK189"/>
          <cell r="CL189"/>
          <cell r="CM189"/>
          <cell r="CN189">
            <v>19</v>
          </cell>
          <cell r="CO189">
            <v>60</v>
          </cell>
          <cell r="CP189">
            <v>37</v>
          </cell>
          <cell r="CQ189">
            <v>50</v>
          </cell>
          <cell r="CR189">
            <v>21</v>
          </cell>
          <cell r="CS189">
            <v>3</v>
          </cell>
          <cell r="CT189">
            <v>88</v>
          </cell>
          <cell r="CU189">
            <v>12</v>
          </cell>
          <cell r="CV189">
            <v>4</v>
          </cell>
          <cell r="CW189">
            <v>75</v>
          </cell>
          <cell r="CX189">
            <v>458</v>
          </cell>
          <cell r="CY189">
            <v>50.888888888888886</v>
          </cell>
          <cell r="CZ189">
            <v>68.053491827637444</v>
          </cell>
          <cell r="DA189">
            <v>9</v>
          </cell>
          <cell r="DB189">
            <v>1</v>
          </cell>
          <cell r="DC189">
            <v>90</v>
          </cell>
          <cell r="DD189">
            <v>16</v>
          </cell>
          <cell r="DE189">
            <v>6</v>
          </cell>
          <cell r="DF189">
            <v>73</v>
          </cell>
          <cell r="DG189">
            <v>10</v>
          </cell>
          <cell r="DH189">
            <v>100</v>
          </cell>
          <cell r="DI189" t="str">
            <v>Core Team</v>
          </cell>
          <cell r="DJ189" t="str">
            <v>Core Team</v>
          </cell>
          <cell r="DK189">
            <v>2</v>
          </cell>
          <cell r="DL189">
            <v>0</v>
          </cell>
          <cell r="DM189">
            <v>100</v>
          </cell>
          <cell r="DN189">
            <v>90</v>
          </cell>
          <cell r="DO189" t="str">
            <v>100</v>
          </cell>
          <cell r="DP189">
            <v>90</v>
          </cell>
          <cell r="DQ189" t="str">
            <v>100</v>
          </cell>
          <cell r="DR189">
            <v>90</v>
          </cell>
          <cell r="DS189">
            <v>100</v>
          </cell>
          <cell r="DT189">
            <v>80</v>
          </cell>
          <cell r="DU189">
            <v>90</v>
          </cell>
          <cell r="DV189" t="str">
            <v>Capgemini/Accenture-(FSE)</v>
          </cell>
          <cell r="DW189"/>
          <cell r="DX189"/>
          <cell r="DY189" t="str">
            <v>Placed</v>
          </cell>
          <cell r="DZ189" t="str">
            <v>6.5/4.25</v>
          </cell>
          <cell r="EA189" t="str">
            <v>Placement</v>
          </cell>
          <cell r="EB189" t="str">
            <v>Placement</v>
          </cell>
          <cell r="EC189"/>
          <cell r="ED189" t="str">
            <v>CAT-1</v>
          </cell>
          <cell r="EE189"/>
          <cell r="EF189"/>
          <cell r="EG189"/>
          <cell r="EH189"/>
          <cell r="EI189"/>
          <cell r="EJ189"/>
          <cell r="EK189"/>
          <cell r="EL189"/>
          <cell r="EM189"/>
          <cell r="EN189">
            <v>5</v>
          </cell>
          <cell r="EO189">
            <v>5</v>
          </cell>
          <cell r="EP189">
            <v>5</v>
          </cell>
          <cell r="EQ189">
            <v>15</v>
          </cell>
          <cell r="ER189">
            <v>100</v>
          </cell>
          <cell r="ES189" t="str">
            <v>Yes</v>
          </cell>
          <cell r="ET189" t="str">
            <v>https://drive.google.com/open?id=1j1mqX6O4DOyVBgifJg0BCIbkeV2SXvvZ</v>
          </cell>
          <cell r="EU189" t="str">
            <v>IT + Core Companies</v>
          </cell>
          <cell r="EV189" t="str">
            <v>Yes</v>
          </cell>
          <cell r="EW189" t="str">
            <v>pay_HySubpUus7YHMn</v>
          </cell>
          <cell r="EX189" t="str">
            <v>Bhayandar</v>
          </cell>
          <cell r="EY189" t="str">
            <v>Present</v>
          </cell>
          <cell r="EZ189" t="str">
            <v>Golden Batch 1</v>
          </cell>
          <cell r="FA189" t="str">
            <v>19-COMPA28-23</v>
          </cell>
          <cell r="FB189" t="str">
            <v>COMP-A</v>
          </cell>
          <cell r="FC189">
            <v>28</v>
          </cell>
        </row>
        <row r="190">
          <cell r="C190" t="str">
            <v>19-COMPA29-23</v>
          </cell>
          <cell r="D190">
            <v>29</v>
          </cell>
          <cell r="E190" t="str">
            <v>DALVI ROHAN JAYAWANT JANHAVI</v>
          </cell>
          <cell r="F190" t="str">
            <v>19-COMPA29-23</v>
          </cell>
          <cell r="G190" t="str">
            <v>Male</v>
          </cell>
          <cell r="H190">
            <v>36936</v>
          </cell>
          <cell r="I190">
            <v>9869465934</v>
          </cell>
          <cell r="J190"/>
          <cell r="K190" t="str">
            <v>rohanjdalvi1402@gmail.com</v>
          </cell>
          <cell r="L190" t="str">
            <v>1032190117@tcetmumbai.in</v>
          </cell>
          <cell r="M190" t="str">
            <v>B 55 RAJYOG SOCIETY,PARANJPE NAGAR,BORIVALI WEST,VAZIRA NAKA,MUMBAI,400091</v>
          </cell>
          <cell r="N190" t="str">
            <v>Service</v>
          </cell>
          <cell r="O190" t="str">
            <v>10 Lacs to 20Lacs</v>
          </cell>
          <cell r="P190" t="str">
            <v>Normal</v>
          </cell>
          <cell r="Q190" t="str">
            <v>Open</v>
          </cell>
          <cell r="R190">
            <v>2019</v>
          </cell>
          <cell r="S190" t="str">
            <v>FE</v>
          </cell>
          <cell r="T190" t="str">
            <v>MHT-CET 2019</v>
          </cell>
          <cell r="U190" t="str">
            <v>MHT-CET</v>
          </cell>
          <cell r="V190">
            <v>200</v>
          </cell>
          <cell r="W190">
            <v>45.237646900000001</v>
          </cell>
          <cell r="X190" t="str">
            <v>ACAP</v>
          </cell>
          <cell r="Y190">
            <v>431</v>
          </cell>
          <cell r="Z190">
            <v>500</v>
          </cell>
          <cell r="AA190">
            <v>86.2</v>
          </cell>
          <cell r="AB190">
            <v>2017</v>
          </cell>
          <cell r="AC190" t="str">
            <v>MAHARASHTRA STATE BOARD OF SECONDARY AND HIGHER SECONDARY EDUCATION</v>
          </cell>
          <cell r="AD190" t="str">
            <v>ST LAWRENCE HIGH SCHOOL</v>
          </cell>
          <cell r="AE190">
            <v>403</v>
          </cell>
          <cell r="AF190">
            <v>650</v>
          </cell>
          <cell r="AG190">
            <v>62</v>
          </cell>
          <cell r="AH190">
            <v>2019</v>
          </cell>
          <cell r="AI190" t="str">
            <v>MAHARASHTRA STATE BOARD OF SECONDARY AND HIGHER SECONDARY EDUCATION</v>
          </cell>
          <cell r="AJ190" t="str">
            <v>NIRMALA MEMORIAL FOUNDATION JUNIOR COLLEGE OF COMMERCE AND SCIENCE</v>
          </cell>
          <cell r="AK190">
            <v>155.94</v>
          </cell>
          <cell r="AL190">
            <v>23</v>
          </cell>
          <cell r="AM190">
            <v>6.78</v>
          </cell>
          <cell r="AN190">
            <v>87.205128205128219</v>
          </cell>
          <cell r="AO190">
            <v>198</v>
          </cell>
          <cell r="AP190">
            <v>25</v>
          </cell>
          <cell r="AQ190">
            <v>7.92</v>
          </cell>
          <cell r="AR190">
            <v>87</v>
          </cell>
          <cell r="AS190">
            <v>353.94</v>
          </cell>
          <cell r="AT190">
            <v>48</v>
          </cell>
          <cell r="AU190">
            <v>7.3737500000000002</v>
          </cell>
          <cell r="AV190">
            <v>218</v>
          </cell>
          <cell r="AW190">
            <v>25</v>
          </cell>
          <cell r="AX190">
            <v>8.7200000000000006</v>
          </cell>
          <cell r="AY190">
            <v>94</v>
          </cell>
          <cell r="AZ190">
            <v>286</v>
          </cell>
          <cell r="BA190">
            <v>29</v>
          </cell>
          <cell r="BB190">
            <v>9.862068965517242</v>
          </cell>
          <cell r="BC190">
            <v>95</v>
          </cell>
          <cell r="BD190">
            <v>504</v>
          </cell>
          <cell r="BE190">
            <v>54</v>
          </cell>
          <cell r="BF190">
            <v>9.3333333333333339</v>
          </cell>
          <cell r="BG190">
            <v>228</v>
          </cell>
          <cell r="BH190">
            <v>24</v>
          </cell>
          <cell r="BI190">
            <v>9.5</v>
          </cell>
          <cell r="BJ190">
            <v>90.801282051282058</v>
          </cell>
          <cell r="BK190">
            <v>257</v>
          </cell>
          <cell r="BL190">
            <v>29</v>
          </cell>
          <cell r="BM190">
            <v>8.862068965517242</v>
          </cell>
          <cell r="BN190">
            <v>90</v>
          </cell>
          <cell r="BO190">
            <v>485</v>
          </cell>
          <cell r="BP190">
            <v>53</v>
          </cell>
          <cell r="BQ190">
            <v>9.1509433962264151</v>
          </cell>
          <cell r="BR190">
            <v>193</v>
          </cell>
          <cell r="BS190">
            <v>24</v>
          </cell>
          <cell r="BT190">
            <v>8.0416666666666661</v>
          </cell>
          <cell r="BU190">
            <v>90.667735042735046</v>
          </cell>
          <cell r="BV190">
            <v>193</v>
          </cell>
          <cell r="BW190">
            <v>24</v>
          </cell>
          <cell r="BX190">
            <v>8.0416666666666661</v>
          </cell>
          <cell r="BY190">
            <v>243</v>
          </cell>
          <cell r="BZ190">
            <v>26</v>
          </cell>
          <cell r="CA190">
            <v>9.3461538461538467</v>
          </cell>
          <cell r="CB190">
            <v>1778.94</v>
          </cell>
          <cell r="CC190">
            <v>205</v>
          </cell>
          <cell r="CD190">
            <v>8.6777560975609767</v>
          </cell>
          <cell r="CE190">
            <v>91</v>
          </cell>
          <cell r="CF190"/>
          <cell r="CG190"/>
          <cell r="CH190"/>
          <cell r="CI190"/>
          <cell r="CJ190"/>
          <cell r="CK190"/>
          <cell r="CL190"/>
          <cell r="CM190"/>
          <cell r="CN190">
            <v>24</v>
          </cell>
          <cell r="CO190">
            <v>60</v>
          </cell>
          <cell r="CP190">
            <v>18</v>
          </cell>
          <cell r="CQ190">
            <v>50</v>
          </cell>
          <cell r="CR190">
            <v>18</v>
          </cell>
          <cell r="CS190">
            <v>6</v>
          </cell>
          <cell r="CT190">
            <v>75</v>
          </cell>
          <cell r="CU190">
            <v>7</v>
          </cell>
          <cell r="CV190">
            <v>9</v>
          </cell>
          <cell r="CW190">
            <v>44</v>
          </cell>
          <cell r="CX190">
            <v>252</v>
          </cell>
          <cell r="CY190">
            <v>42</v>
          </cell>
          <cell r="CZ190">
            <v>37.444279346210998</v>
          </cell>
          <cell r="DA190">
            <v>6</v>
          </cell>
          <cell r="DB190">
            <v>4</v>
          </cell>
          <cell r="DC190">
            <v>60</v>
          </cell>
          <cell r="DD190">
            <v>17</v>
          </cell>
          <cell r="DE190">
            <v>5</v>
          </cell>
          <cell r="DF190">
            <v>78</v>
          </cell>
          <cell r="DG190">
            <v>6</v>
          </cell>
          <cell r="DH190">
            <v>60</v>
          </cell>
          <cell r="DI190">
            <v>330</v>
          </cell>
          <cell r="DJ190">
            <v>17</v>
          </cell>
          <cell r="DK190">
            <v>2</v>
          </cell>
          <cell r="DL190">
            <v>0</v>
          </cell>
          <cell r="DM190">
            <v>100</v>
          </cell>
          <cell r="DN190">
            <v>70</v>
          </cell>
          <cell r="DO190" t="str">
            <v>100</v>
          </cell>
          <cell r="DP190">
            <v>100</v>
          </cell>
          <cell r="DQ190" t="str">
            <v>100</v>
          </cell>
          <cell r="DR190">
            <v>85</v>
          </cell>
          <cell r="DS190">
            <v>100</v>
          </cell>
          <cell r="DT190">
            <v>42</v>
          </cell>
          <cell r="DU190">
            <v>74</v>
          </cell>
          <cell r="DV190" t="str">
            <v>Jio Platform</v>
          </cell>
          <cell r="DW190"/>
          <cell r="DX190"/>
          <cell r="DY190" t="str">
            <v>Placed</v>
          </cell>
          <cell r="DZ190">
            <v>5</v>
          </cell>
          <cell r="EA190" t="str">
            <v>Placement</v>
          </cell>
          <cell r="EB190" t="str">
            <v>Placement</v>
          </cell>
          <cell r="EC190"/>
          <cell r="ED190" t="str">
            <v>CAT-2</v>
          </cell>
          <cell r="EE190"/>
          <cell r="EF190"/>
          <cell r="EG190"/>
          <cell r="EH190"/>
          <cell r="EI190"/>
          <cell r="EJ190"/>
          <cell r="EK190"/>
          <cell r="EL190"/>
          <cell r="EM190"/>
          <cell r="EN190">
            <v>5</v>
          </cell>
          <cell r="EO190">
            <v>4</v>
          </cell>
          <cell r="EP190">
            <v>5</v>
          </cell>
          <cell r="EQ190">
            <v>14</v>
          </cell>
          <cell r="ER190">
            <v>93.333333333333329</v>
          </cell>
          <cell r="ES190" t="str">
            <v>Yes</v>
          </cell>
          <cell r="ET190" t="str">
            <v>https://drive.google.com/open?id=1jE9ZzFoLM9YMk0wNXxULLiYCZnr31OiK</v>
          </cell>
          <cell r="EU190" t="str">
            <v>IT + Core Companies</v>
          </cell>
          <cell r="EV190" t="str">
            <v>Yes</v>
          </cell>
          <cell r="EW190" t="str">
            <v>pay_HyVMOz7ebdSHqU</v>
          </cell>
          <cell r="EX190" t="str">
            <v>Mumbai</v>
          </cell>
          <cell r="EY190" t="str">
            <v>Present</v>
          </cell>
          <cell r="EZ190" t="str">
            <v>Batch 2</v>
          </cell>
          <cell r="FA190" t="str">
            <v>19-COMPA29-23</v>
          </cell>
          <cell r="FB190" t="str">
            <v>COMP-A</v>
          </cell>
          <cell r="FC190">
            <v>29</v>
          </cell>
        </row>
        <row r="191">
          <cell r="C191" t="str">
            <v>19-COMPA30-23</v>
          </cell>
          <cell r="D191">
            <v>30</v>
          </cell>
          <cell r="E191" t="str">
            <v>DALVI ROHAN RAJENDRA RITU</v>
          </cell>
          <cell r="F191" t="str">
            <v>19-COMPA30-23</v>
          </cell>
          <cell r="G191" t="str">
            <v>Male</v>
          </cell>
          <cell r="H191">
            <v>36856</v>
          </cell>
          <cell r="I191">
            <v>9766739856</v>
          </cell>
          <cell r="J191" t="str">
            <v>9766739856</v>
          </cell>
          <cell r="K191" t="str">
            <v>s1032190118@gmail.com</v>
          </cell>
          <cell r="L191" t="str">
            <v>1032190118@tcetmumbai.in</v>
          </cell>
          <cell r="M191" t="str">
            <v>303, C-WING , SIDDHI CHS,VASANT NAGRI, VASAI EAST,VASAI,Opp. SETH VIDYA MANDIR HIGH SCHOOL,VASAI,401208</v>
          </cell>
          <cell r="N191" t="str">
            <v>Service</v>
          </cell>
          <cell r="O191" t="str">
            <v>10 Lacs to 20Lacs</v>
          </cell>
          <cell r="P191" t="str">
            <v>Normal</v>
          </cell>
          <cell r="Q191" t="str">
            <v>Open</v>
          </cell>
          <cell r="R191">
            <v>2019</v>
          </cell>
          <cell r="S191" t="str">
            <v>FE</v>
          </cell>
          <cell r="T191" t="str">
            <v>MHT-CET 2019</v>
          </cell>
          <cell r="U191" t="str">
            <v>MHT-CET</v>
          </cell>
          <cell r="V191">
            <v>200</v>
          </cell>
          <cell r="W191">
            <v>82.1256056</v>
          </cell>
          <cell r="X191" t="str">
            <v>IL</v>
          </cell>
          <cell r="Y191"/>
          <cell r="Z191"/>
          <cell r="AA191">
            <v>90.6</v>
          </cell>
          <cell r="AB191">
            <v>2017</v>
          </cell>
          <cell r="AC191" t="str">
            <v>CENTRAL BOARD OF SECONDARY EDUCATION</v>
          </cell>
          <cell r="AD191" t="str">
            <v>SETH VIDYA MANDIR ENGLISH HIGH SCHOOL</v>
          </cell>
          <cell r="AE191">
            <v>441</v>
          </cell>
          <cell r="AF191">
            <v>650</v>
          </cell>
          <cell r="AG191">
            <v>67.849999999999994</v>
          </cell>
          <cell r="AH191">
            <v>2019</v>
          </cell>
          <cell r="AI191" t="str">
            <v>MAHARASHTRA STATE BOARD OF SECONDARY AND HIGHER SECONDARY EDUCATION</v>
          </cell>
          <cell r="AJ191" t="str">
            <v>ST. STANISLAUS JUNIOR COLLEGE</v>
          </cell>
          <cell r="AK191">
            <v>220</v>
          </cell>
          <cell r="AL191">
            <v>23</v>
          </cell>
          <cell r="AM191">
            <v>9.5652173913043477</v>
          </cell>
          <cell r="AN191">
            <v>87.186480186480182</v>
          </cell>
          <cell r="AO191">
            <v>238</v>
          </cell>
          <cell r="AP191">
            <v>25</v>
          </cell>
          <cell r="AQ191">
            <v>9.52</v>
          </cell>
          <cell r="AR191">
            <v>92</v>
          </cell>
          <cell r="AS191">
            <v>458</v>
          </cell>
          <cell r="AT191">
            <v>48</v>
          </cell>
          <cell r="AU191">
            <v>9.5416666666666661</v>
          </cell>
          <cell r="AV191">
            <v>235</v>
          </cell>
          <cell r="AW191">
            <v>25</v>
          </cell>
          <cell r="AX191">
            <v>9.4</v>
          </cell>
          <cell r="AY191">
            <v>94</v>
          </cell>
          <cell r="AZ191">
            <v>284</v>
          </cell>
          <cell r="BA191">
            <v>29</v>
          </cell>
          <cell r="BB191">
            <v>9.7931034482758612</v>
          </cell>
          <cell r="BC191">
            <v>99</v>
          </cell>
          <cell r="BD191">
            <v>519</v>
          </cell>
          <cell r="BE191">
            <v>54</v>
          </cell>
          <cell r="BF191">
            <v>9.6111111111111107</v>
          </cell>
          <cell r="BG191">
            <v>240</v>
          </cell>
          <cell r="BH191">
            <v>24</v>
          </cell>
          <cell r="BI191">
            <v>10</v>
          </cell>
          <cell r="BJ191">
            <v>93.046620046620049</v>
          </cell>
          <cell r="BK191">
            <v>289</v>
          </cell>
          <cell r="BL191">
            <v>29</v>
          </cell>
          <cell r="BM191">
            <v>9.9655172413793096</v>
          </cell>
          <cell r="BN191">
            <v>97</v>
          </cell>
          <cell r="BO191">
            <v>529</v>
          </cell>
          <cell r="BP191">
            <v>53</v>
          </cell>
          <cell r="BQ191">
            <v>9.9811320754716988</v>
          </cell>
          <cell r="BR191">
            <v>239</v>
          </cell>
          <cell r="BS191">
            <v>24</v>
          </cell>
          <cell r="BT191">
            <v>9.9583333333333339</v>
          </cell>
          <cell r="BU191">
            <v>93.7055167055167</v>
          </cell>
          <cell r="BV191">
            <v>239</v>
          </cell>
          <cell r="BW191">
            <v>24</v>
          </cell>
          <cell r="BX191">
            <v>9.9583333333333339</v>
          </cell>
          <cell r="BY191">
            <v>258</v>
          </cell>
          <cell r="BZ191">
            <v>26</v>
          </cell>
          <cell r="CA191">
            <v>9.9230769230769234</v>
          </cell>
          <cell r="CB191">
            <v>2003</v>
          </cell>
          <cell r="CC191">
            <v>205</v>
          </cell>
          <cell r="CD191">
            <v>9.7707317073170739</v>
          </cell>
          <cell r="CE191">
            <v>94</v>
          </cell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>
            <v>0</v>
          </cell>
          <cell r="DK191">
            <v>0</v>
          </cell>
          <cell r="DL191">
            <v>2</v>
          </cell>
          <cell r="DM191">
            <v>0</v>
          </cell>
          <cell r="DN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/>
          <cell r="DW191"/>
          <cell r="DX191"/>
          <cell r="DY191"/>
          <cell r="DZ191"/>
          <cell r="EA191" t="str">
            <v>Higher Studies</v>
          </cell>
          <cell r="EB191" t="str">
            <v>Higher Studies</v>
          </cell>
          <cell r="EC191"/>
          <cell r="ED191" t="str">
            <v>CAT-3</v>
          </cell>
          <cell r="EE191"/>
          <cell r="EF191"/>
          <cell r="EG191"/>
          <cell r="EH191"/>
          <cell r="EI191"/>
          <cell r="EJ191"/>
          <cell r="EK191"/>
          <cell r="EL191"/>
          <cell r="EM191"/>
          <cell r="EN191">
            <v>5</v>
          </cell>
          <cell r="EO191">
            <v>0</v>
          </cell>
          <cell r="EP191">
            <v>5</v>
          </cell>
          <cell r="EQ191">
            <v>10</v>
          </cell>
          <cell r="ER191">
            <v>66.666666666666657</v>
          </cell>
          <cell r="ES191" t="str">
            <v>Yes</v>
          </cell>
          <cell r="ET191" t="str">
            <v>https://drive.google.com/open?id=1_NAYaufISw0YEM_Ug6gtviigSAUy5-jR</v>
          </cell>
          <cell r="EU191" t="str">
            <v>NA</v>
          </cell>
          <cell r="EV191" t="str">
            <v>Yes</v>
          </cell>
          <cell r="EW191"/>
          <cell r="EX191" t="str">
            <v>MUMBAI</v>
          </cell>
          <cell r="EY191" t="str">
            <v>AB</v>
          </cell>
          <cell r="EZ191"/>
          <cell r="FA191" t="str">
            <v>19-COMPA30-23</v>
          </cell>
          <cell r="FB191" t="str">
            <v>COMP-A</v>
          </cell>
          <cell r="FC191">
            <v>30</v>
          </cell>
        </row>
        <row r="192">
          <cell r="C192" t="str">
            <v>19-COMPA31-23</v>
          </cell>
          <cell r="D192">
            <v>31</v>
          </cell>
          <cell r="E192" t="str">
            <v>DAMANIA SHREYASH MANOJ POOJA</v>
          </cell>
          <cell r="F192" t="str">
            <v>19-COMPA31-23</v>
          </cell>
          <cell r="G192" t="str">
            <v>Male</v>
          </cell>
          <cell r="H192">
            <v>37172</v>
          </cell>
          <cell r="I192">
            <v>9820270330</v>
          </cell>
          <cell r="J192" t="str">
            <v>9967382848</v>
          </cell>
          <cell r="K192" t="str">
            <v>s1032190119@gmail.com</v>
          </cell>
          <cell r="L192" t="str">
            <v>1032190119@tcetmumbai.in</v>
          </cell>
          <cell r="M192" t="str">
            <v>1004 , GANGA , RIVER PARK,SHIV VALLABH CROSS ROAD , RAWAL PADA,DAHISAR,298 LAST BUS STOP,mumbai,400068</v>
          </cell>
          <cell r="N192" t="str">
            <v>Self-employed</v>
          </cell>
          <cell r="O192" t="str">
            <v>5 Lacs to  10Lacs</v>
          </cell>
          <cell r="P192" t="str">
            <v>Normal</v>
          </cell>
          <cell r="Q192" t="str">
            <v>Open</v>
          </cell>
          <cell r="R192">
            <v>2019</v>
          </cell>
          <cell r="S192" t="str">
            <v>FE</v>
          </cell>
          <cell r="T192" t="str">
            <v>MHT-CET 2019</v>
          </cell>
          <cell r="U192" t="str">
            <v>MHT-CET</v>
          </cell>
          <cell r="V192">
            <v>200</v>
          </cell>
          <cell r="W192">
            <v>40.137815699999997</v>
          </cell>
          <cell r="X192" t="str">
            <v>IL</v>
          </cell>
          <cell r="Y192">
            <v>451</v>
          </cell>
          <cell r="Z192">
            <v>500</v>
          </cell>
          <cell r="AA192">
            <v>90.2</v>
          </cell>
          <cell r="AB192">
            <v>2017</v>
          </cell>
          <cell r="AC192" t="str">
            <v>MAHARASHTRA STATE BOARD OF SECONDARY AND HIGHER SECONDARY EDUCATION</v>
          </cell>
          <cell r="AD192" t="str">
            <v>THAKUR VIDYA MANDIR</v>
          </cell>
          <cell r="AE192">
            <v>403</v>
          </cell>
          <cell r="AF192">
            <v>650</v>
          </cell>
          <cell r="AG192">
            <v>62</v>
          </cell>
          <cell r="AH192">
            <v>2019</v>
          </cell>
          <cell r="AI192" t="str">
            <v>MAHARASHTRA STATE BOARD OF SECONDARY AND HIGHER SECONDARY EDUCATION</v>
          </cell>
          <cell r="AJ192" t="str">
            <v>THAKUR COLLEGE OF SCIENCE AND CIOMMERCE</v>
          </cell>
          <cell r="AK192">
            <v>169</v>
          </cell>
          <cell r="AL192">
            <v>23</v>
          </cell>
          <cell r="AM192">
            <v>7.3478260869565215</v>
          </cell>
          <cell r="AN192">
            <v>79.23776223776224</v>
          </cell>
          <cell r="AO192">
            <v>230</v>
          </cell>
          <cell r="AP192">
            <v>25</v>
          </cell>
          <cell r="AQ192">
            <v>9.1999999999999993</v>
          </cell>
          <cell r="AR192">
            <v>99</v>
          </cell>
          <cell r="AS192">
            <v>399</v>
          </cell>
          <cell r="AT192">
            <v>48</v>
          </cell>
          <cell r="AU192">
            <v>8.3125</v>
          </cell>
          <cell r="AV192">
            <v>220</v>
          </cell>
          <cell r="AW192">
            <v>25</v>
          </cell>
          <cell r="AX192">
            <v>8.8000000000000007</v>
          </cell>
          <cell r="AY192">
            <v>99</v>
          </cell>
          <cell r="AZ192">
            <v>256</v>
          </cell>
          <cell r="BA192">
            <v>29</v>
          </cell>
          <cell r="BB192">
            <v>8.8275862068965516</v>
          </cell>
          <cell r="BC192">
            <v>98</v>
          </cell>
          <cell r="BD192">
            <v>476</v>
          </cell>
          <cell r="BE192">
            <v>54</v>
          </cell>
          <cell r="BF192">
            <v>8.8148148148148149</v>
          </cell>
          <cell r="BG192">
            <v>210</v>
          </cell>
          <cell r="BH192">
            <v>24</v>
          </cell>
          <cell r="BI192">
            <v>8.75</v>
          </cell>
          <cell r="BJ192">
            <v>93.80944055944056</v>
          </cell>
          <cell r="BK192">
            <v>272.02000000000004</v>
          </cell>
          <cell r="BL192">
            <v>29</v>
          </cell>
          <cell r="BM192">
            <v>9.3800000000000008</v>
          </cell>
          <cell r="BN192">
            <v>95</v>
          </cell>
          <cell r="BO192">
            <v>482.02000000000004</v>
          </cell>
          <cell r="BP192">
            <v>53</v>
          </cell>
          <cell r="BQ192">
            <v>9.0947169811320769</v>
          </cell>
          <cell r="BR192">
            <v>222</v>
          </cell>
          <cell r="BS192">
            <v>24</v>
          </cell>
          <cell r="BT192">
            <v>9.25</v>
          </cell>
          <cell r="BU192">
            <v>94.007867132867133</v>
          </cell>
          <cell r="BV192">
            <v>222</v>
          </cell>
          <cell r="BW192">
            <v>24</v>
          </cell>
          <cell r="BX192">
            <v>9.25</v>
          </cell>
          <cell r="BY192">
            <v>250</v>
          </cell>
          <cell r="BZ192">
            <v>26</v>
          </cell>
          <cell r="CA192">
            <v>9.615384615384615</v>
          </cell>
          <cell r="CB192">
            <v>1829.02</v>
          </cell>
          <cell r="CC192">
            <v>205</v>
          </cell>
          <cell r="CD192">
            <v>8.9220487804878044</v>
          </cell>
          <cell r="CE192">
            <v>94</v>
          </cell>
          <cell r="CF192"/>
          <cell r="CG192"/>
          <cell r="CH192"/>
          <cell r="CI192"/>
          <cell r="CJ192"/>
          <cell r="CK192"/>
          <cell r="CL192"/>
          <cell r="CM192"/>
          <cell r="CN192">
            <v>21</v>
          </cell>
          <cell r="CO192">
            <v>60</v>
          </cell>
          <cell r="CP192">
            <v>25</v>
          </cell>
          <cell r="CQ192">
            <v>50</v>
          </cell>
          <cell r="CR192">
            <v>20</v>
          </cell>
          <cell r="CS192">
            <v>4</v>
          </cell>
          <cell r="CT192">
            <v>84</v>
          </cell>
          <cell r="CU192">
            <v>0</v>
          </cell>
          <cell r="CV192">
            <v>16</v>
          </cell>
          <cell r="CW192">
            <v>0</v>
          </cell>
          <cell r="CX192">
            <v>202</v>
          </cell>
          <cell r="CY192">
            <v>50.5</v>
          </cell>
          <cell r="CZ192">
            <v>30.014858841010401</v>
          </cell>
          <cell r="DA192">
            <v>4</v>
          </cell>
          <cell r="DB192">
            <v>6</v>
          </cell>
          <cell r="DC192">
            <v>40</v>
          </cell>
          <cell r="DD192">
            <v>21</v>
          </cell>
          <cell r="DE192">
            <v>1</v>
          </cell>
          <cell r="DF192">
            <v>96</v>
          </cell>
          <cell r="DG192">
            <v>2</v>
          </cell>
          <cell r="DH192">
            <v>20</v>
          </cell>
          <cell r="DI192">
            <v>0</v>
          </cell>
          <cell r="DJ192">
            <v>0</v>
          </cell>
          <cell r="DK192">
            <v>0</v>
          </cell>
          <cell r="DL192">
            <v>2</v>
          </cell>
          <cell r="DM192">
            <v>0</v>
          </cell>
          <cell r="DN192">
            <v>0</v>
          </cell>
          <cell r="DO192" t="str">
            <v>0</v>
          </cell>
          <cell r="DP192">
            <v>50</v>
          </cell>
          <cell r="DQ192" t="str">
            <v>100</v>
          </cell>
          <cell r="DR192">
            <v>25</v>
          </cell>
          <cell r="DS192">
            <v>50</v>
          </cell>
          <cell r="DT192">
            <v>11</v>
          </cell>
          <cell r="DU192">
            <v>42</v>
          </cell>
          <cell r="DV192" t="str">
            <v>Capgemini</v>
          </cell>
          <cell r="DW192"/>
          <cell r="DX192"/>
          <cell r="DY192" t="str">
            <v>Placed</v>
          </cell>
          <cell r="DZ192">
            <v>4.25</v>
          </cell>
          <cell r="EA192" t="str">
            <v>Placement</v>
          </cell>
          <cell r="EB192" t="str">
            <v>Placement</v>
          </cell>
          <cell r="EC192"/>
          <cell r="ED192" t="str">
            <v>CAT-3</v>
          </cell>
          <cell r="EE192"/>
          <cell r="EF192"/>
          <cell r="EG192"/>
          <cell r="EH192"/>
          <cell r="EI192"/>
          <cell r="EJ192"/>
          <cell r="EK192"/>
          <cell r="EL192"/>
          <cell r="EM192"/>
          <cell r="EN192">
            <v>5</v>
          </cell>
          <cell r="EO192">
            <v>1</v>
          </cell>
          <cell r="EP192">
            <v>5</v>
          </cell>
          <cell r="EQ192">
            <v>11</v>
          </cell>
          <cell r="ER192">
            <v>73.333333333333329</v>
          </cell>
          <cell r="ES192" t="str">
            <v>Yes</v>
          </cell>
          <cell r="ET192" t="str">
            <v>https://drive.google.com/open?id=1fgDzFc_TK5wCIIjvNiMuH0XCFRu4sg28</v>
          </cell>
          <cell r="EU192" t="str">
            <v>IT + Core Companies</v>
          </cell>
          <cell r="EV192" t="str">
            <v>Yes</v>
          </cell>
          <cell r="EW192" t="str">
            <v>: pay_HyPHWVud8D3CB2</v>
          </cell>
          <cell r="EX192" t="str">
            <v>mumbai</v>
          </cell>
          <cell r="EY192" t="str">
            <v>Present</v>
          </cell>
          <cell r="EZ192" t="str">
            <v>Golden Batch 2</v>
          </cell>
          <cell r="FA192" t="str">
            <v>19-COMPA31-23</v>
          </cell>
          <cell r="FB192" t="str">
            <v>COMP-A</v>
          </cell>
          <cell r="FC192">
            <v>31</v>
          </cell>
        </row>
        <row r="193">
          <cell r="C193" t="str">
            <v>19-COMPA32-23</v>
          </cell>
          <cell r="D193">
            <v>32</v>
          </cell>
          <cell r="E193" t="str">
            <v>DANI AAYUSH UMESH BEENA</v>
          </cell>
          <cell r="F193" t="str">
            <v>19-COMPA32-23</v>
          </cell>
          <cell r="G193" t="str">
            <v>Male</v>
          </cell>
          <cell r="H193">
            <v>36924</v>
          </cell>
          <cell r="I193">
            <v>9819153558</v>
          </cell>
          <cell r="J193"/>
          <cell r="K193" t="str">
            <v>aayushdani@gmail.com</v>
          </cell>
          <cell r="L193" t="str">
            <v>1032190777@tcetmumbai.in</v>
          </cell>
          <cell r="M193" t="str">
            <v>c-803, Hulas Basti tower,Mahavir Nagar ,Kandivali(west),behind Pushp Heritage,Mumbai,400067</v>
          </cell>
          <cell r="N193" t="str">
            <v>Self-employed</v>
          </cell>
          <cell r="O193" t="str">
            <v>10 Lacs to 20Lacs</v>
          </cell>
          <cell r="P193" t="str">
            <v>Normal</v>
          </cell>
          <cell r="Q193" t="str">
            <v>Open</v>
          </cell>
          <cell r="R193">
            <v>2019</v>
          </cell>
          <cell r="S193" t="str">
            <v>FE</v>
          </cell>
          <cell r="T193" t="str">
            <v>MHT-CET 2019</v>
          </cell>
          <cell r="U193" t="str">
            <v>MHT-CET</v>
          </cell>
          <cell r="V193">
            <v>200</v>
          </cell>
          <cell r="W193">
            <v>68.682603900000004</v>
          </cell>
          <cell r="X193" t="str">
            <v>IL</v>
          </cell>
          <cell r="Y193">
            <v>456</v>
          </cell>
          <cell r="Z193">
            <v>500</v>
          </cell>
          <cell r="AA193">
            <v>91.2</v>
          </cell>
          <cell r="AB193">
            <v>2017</v>
          </cell>
          <cell r="AC193" t="str">
            <v>MAHARASHTRA STATE BOARD OF SECONDARY AND HIGHER SECONDARY EDUCATION</v>
          </cell>
          <cell r="AD193" t="str">
            <v>DR.SARVEPALLI RADHAKRISHNAN VIDHYALAYA</v>
          </cell>
          <cell r="AE193">
            <v>468</v>
          </cell>
          <cell r="AF193">
            <v>650</v>
          </cell>
          <cell r="AG193">
            <v>72</v>
          </cell>
          <cell r="AH193">
            <v>2019</v>
          </cell>
          <cell r="AI193" t="str">
            <v>MAHARASHTRA STATE BOARD OF SECONDARY AND HIGHER SECONDARY EDUCATION</v>
          </cell>
          <cell r="AJ193" t="str">
            <v>RUSTOMJEE JUNIOR COLLEGE</v>
          </cell>
          <cell r="AK193">
            <v>215</v>
          </cell>
          <cell r="AL193">
            <v>23</v>
          </cell>
          <cell r="AM193">
            <v>9.3478260869565215</v>
          </cell>
          <cell r="AN193">
            <v>75</v>
          </cell>
          <cell r="AO193">
            <v>233</v>
          </cell>
          <cell r="AP193">
            <v>25</v>
          </cell>
          <cell r="AQ193">
            <v>9.32</v>
          </cell>
          <cell r="AR193">
            <v>79</v>
          </cell>
          <cell r="AS193">
            <v>448</v>
          </cell>
          <cell r="AT193">
            <v>48</v>
          </cell>
          <cell r="AU193">
            <v>9.3333333333333339</v>
          </cell>
          <cell r="AV193">
            <v>250</v>
          </cell>
          <cell r="AW193">
            <v>25</v>
          </cell>
          <cell r="AX193">
            <v>10</v>
          </cell>
          <cell r="AY193">
            <v>93</v>
          </cell>
          <cell r="AZ193">
            <v>290</v>
          </cell>
          <cell r="BA193">
            <v>29</v>
          </cell>
          <cell r="BB193">
            <v>10</v>
          </cell>
          <cell r="BC193">
            <v>92</v>
          </cell>
          <cell r="BD193">
            <v>540</v>
          </cell>
          <cell r="BE193">
            <v>54</v>
          </cell>
          <cell r="BF193">
            <v>10</v>
          </cell>
          <cell r="BG193">
            <v>233</v>
          </cell>
          <cell r="BH193">
            <v>24</v>
          </cell>
          <cell r="BI193">
            <v>9.7083333333333339</v>
          </cell>
          <cell r="BJ193">
            <v>84.75</v>
          </cell>
          <cell r="BK193">
            <v>290</v>
          </cell>
          <cell r="BL193">
            <v>29</v>
          </cell>
          <cell r="BM193">
            <v>10</v>
          </cell>
          <cell r="BN193">
            <v>99</v>
          </cell>
          <cell r="BO193">
            <v>523</v>
          </cell>
          <cell r="BP193">
            <v>53</v>
          </cell>
          <cell r="BQ193">
            <v>9.8679245283018862</v>
          </cell>
          <cell r="BR193">
            <v>240</v>
          </cell>
          <cell r="BS193">
            <v>24</v>
          </cell>
          <cell r="BT193">
            <v>10</v>
          </cell>
          <cell r="BU193">
            <v>87.125</v>
          </cell>
          <cell r="BV193">
            <v>240</v>
          </cell>
          <cell r="BW193">
            <v>24</v>
          </cell>
          <cell r="BX193">
            <v>10</v>
          </cell>
          <cell r="BY193">
            <v>254</v>
          </cell>
          <cell r="BZ193">
            <v>26</v>
          </cell>
          <cell r="CA193">
            <v>9.7692307692307701</v>
          </cell>
          <cell r="CB193">
            <v>2005</v>
          </cell>
          <cell r="CC193">
            <v>205</v>
          </cell>
          <cell r="CD193">
            <v>9.7804878048780495</v>
          </cell>
          <cell r="CE193">
            <v>85</v>
          </cell>
          <cell r="CF193"/>
          <cell r="CG193"/>
          <cell r="CH193"/>
          <cell r="CI193"/>
          <cell r="CJ193"/>
          <cell r="CK193"/>
          <cell r="CL193"/>
          <cell r="CM193"/>
          <cell r="CN193"/>
          <cell r="CO193"/>
          <cell r="CP193"/>
          <cell r="CQ193"/>
          <cell r="CR193"/>
          <cell r="CS193"/>
          <cell r="CT193"/>
          <cell r="CU193"/>
          <cell r="CV193"/>
          <cell r="CW193"/>
          <cell r="CX193"/>
          <cell r="CY193"/>
          <cell r="CZ193"/>
          <cell r="DA193"/>
          <cell r="DB193"/>
          <cell r="DC193"/>
          <cell r="DD193"/>
          <cell r="DE193"/>
          <cell r="DF193"/>
          <cell r="DG193"/>
          <cell r="DH193"/>
          <cell r="DI193"/>
          <cell r="DJ193">
            <v>0</v>
          </cell>
          <cell r="DK193">
            <v>0</v>
          </cell>
          <cell r="DL193">
            <v>2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/>
          <cell r="DW193"/>
          <cell r="DX193"/>
          <cell r="DY193"/>
          <cell r="DZ193"/>
          <cell r="EA193" t="str">
            <v>Higher Studies</v>
          </cell>
          <cell r="EB193" t="str">
            <v>Higher Studies</v>
          </cell>
          <cell r="EC193"/>
          <cell r="ED193" t="str">
            <v>CAT-3</v>
          </cell>
          <cell r="EE193"/>
          <cell r="EF193"/>
          <cell r="EG193"/>
          <cell r="EH193"/>
          <cell r="EI193"/>
          <cell r="EJ193"/>
          <cell r="EK193"/>
          <cell r="EL193"/>
          <cell r="EM193"/>
          <cell r="EN193">
            <v>5</v>
          </cell>
          <cell r="EO193">
            <v>0</v>
          </cell>
          <cell r="EP193">
            <v>5</v>
          </cell>
          <cell r="EQ193">
            <v>10</v>
          </cell>
          <cell r="ER193">
            <v>66.666666666666657</v>
          </cell>
          <cell r="ES193" t="str">
            <v>Yes</v>
          </cell>
          <cell r="ET193" t="str">
            <v>https://drive.google.com/open?id=1J66NxTFzuuM6hphANn4HyAFtG-lhqCBx</v>
          </cell>
          <cell r="EU193" t="str">
            <v>NA</v>
          </cell>
          <cell r="EV193" t="str">
            <v>No</v>
          </cell>
          <cell r="EW193"/>
          <cell r="EX193" t="str">
            <v>Mumbai</v>
          </cell>
          <cell r="EY193" t="str">
            <v>AB</v>
          </cell>
          <cell r="EZ193"/>
          <cell r="FA193" t="str">
            <v>19-COMPA32-23</v>
          </cell>
          <cell r="FB193" t="str">
            <v>COMP-A</v>
          </cell>
          <cell r="FC193">
            <v>32</v>
          </cell>
        </row>
        <row r="194">
          <cell r="C194" t="str">
            <v>19-COMPA34-23</v>
          </cell>
          <cell r="D194">
            <v>34</v>
          </cell>
          <cell r="E194" t="str">
            <v>DESAI ARJAV KANTILAL VASANTI</v>
          </cell>
          <cell r="F194" t="str">
            <v>19-COMPA34-23</v>
          </cell>
          <cell r="G194" t="str">
            <v>Male</v>
          </cell>
          <cell r="H194">
            <v>37086</v>
          </cell>
          <cell r="I194">
            <v>9924454967</v>
          </cell>
          <cell r="J194" t="str">
            <v>9499789793</v>
          </cell>
          <cell r="K194" t="str">
            <v>arjav973@gmail.com</v>
          </cell>
          <cell r="L194" t="str">
            <v>1032190121@tcetmumbai.in</v>
          </cell>
          <cell r="M194" t="str">
            <v>B-204, TULSI RESIDENCY,,SHRAVAN CHOKDI, BHARUCH,BHARUCH,KOTAK MAHINDRA BANK,BHARUCH,392001</v>
          </cell>
          <cell r="N194" t="str">
            <v>Any other</v>
          </cell>
          <cell r="O194" t="str">
            <v>Below  5 Lacs</v>
          </cell>
          <cell r="P194" t="str">
            <v>Normal</v>
          </cell>
          <cell r="Q194" t="str">
            <v>Open</v>
          </cell>
          <cell r="R194">
            <v>2019</v>
          </cell>
          <cell r="S194" t="str">
            <v>FE</v>
          </cell>
          <cell r="T194" t="str">
            <v xml:space="preserve">JEE(Main)-2019 </v>
          </cell>
          <cell r="U194" t="str">
            <v>JEE-Main</v>
          </cell>
          <cell r="V194">
            <v>360</v>
          </cell>
          <cell r="W194">
            <v>89.366713200000007</v>
          </cell>
          <cell r="X194" t="str">
            <v>IL</v>
          </cell>
          <cell r="Y194"/>
          <cell r="Z194"/>
          <cell r="AA194">
            <v>93.1</v>
          </cell>
          <cell r="AB194">
            <v>2017</v>
          </cell>
          <cell r="AC194" t="str">
            <v>CENTRAL BOARD OF SECONDARY EDUCATION</v>
          </cell>
          <cell r="AD194" t="str">
            <v>THE ADITYA BIRLA PUBLIC SCHOOL</v>
          </cell>
          <cell r="AE194">
            <v>444</v>
          </cell>
          <cell r="AF194">
            <v>500</v>
          </cell>
          <cell r="AG194">
            <v>88.8</v>
          </cell>
          <cell r="AH194">
            <v>2019</v>
          </cell>
          <cell r="AI194" t="str">
            <v>CENTRAL BOARD OF SECONDARY EDUCATION</v>
          </cell>
          <cell r="AJ194" t="str">
            <v>THE ADITYA BIRLA PUBLIC SCHOOL</v>
          </cell>
          <cell r="AK194">
            <v>216</v>
          </cell>
          <cell r="AL194">
            <v>23</v>
          </cell>
          <cell r="AM194">
            <v>9.3913043478260878</v>
          </cell>
          <cell r="AN194">
            <v>87.43822843822845</v>
          </cell>
          <cell r="AO194">
            <v>247</v>
          </cell>
          <cell r="AP194">
            <v>25</v>
          </cell>
          <cell r="AQ194">
            <v>9.8800000000000008</v>
          </cell>
          <cell r="AR194">
            <v>83</v>
          </cell>
          <cell r="AS194">
            <v>463</v>
          </cell>
          <cell r="AT194">
            <v>48</v>
          </cell>
          <cell r="AU194">
            <v>9.6458333333333339</v>
          </cell>
          <cell r="AV194">
            <v>235</v>
          </cell>
          <cell r="AW194">
            <v>25</v>
          </cell>
          <cell r="AX194">
            <v>9.4</v>
          </cell>
          <cell r="AY194">
            <v>100</v>
          </cell>
          <cell r="AZ194">
            <v>287</v>
          </cell>
          <cell r="BA194">
            <v>29</v>
          </cell>
          <cell r="BB194">
            <v>9.8965517241379306</v>
          </cell>
          <cell r="BC194">
            <v>98</v>
          </cell>
          <cell r="BD194">
            <v>522</v>
          </cell>
          <cell r="BE194">
            <v>54</v>
          </cell>
          <cell r="BF194">
            <v>9.6666666666666661</v>
          </cell>
          <cell r="BG194">
            <v>234</v>
          </cell>
          <cell r="BH194">
            <v>24</v>
          </cell>
          <cell r="BI194">
            <v>9.75</v>
          </cell>
          <cell r="BJ194">
            <v>92.109557109557116</v>
          </cell>
          <cell r="BK194">
            <v>277</v>
          </cell>
          <cell r="BL194">
            <v>29</v>
          </cell>
          <cell r="BM194">
            <v>9.5517241379310338</v>
          </cell>
          <cell r="BN194">
            <v>94</v>
          </cell>
          <cell r="BO194">
            <v>511</v>
          </cell>
          <cell r="BP194">
            <v>53</v>
          </cell>
          <cell r="BQ194">
            <v>9.6415094339622645</v>
          </cell>
          <cell r="BR194">
            <v>240</v>
          </cell>
          <cell r="BS194">
            <v>24</v>
          </cell>
          <cell r="BT194">
            <v>10</v>
          </cell>
          <cell r="BU194">
            <v>92.424630924630932</v>
          </cell>
          <cell r="BV194">
            <v>240</v>
          </cell>
          <cell r="BW194">
            <v>24</v>
          </cell>
          <cell r="BX194">
            <v>10</v>
          </cell>
          <cell r="BY194">
            <v>257</v>
          </cell>
          <cell r="BZ194">
            <v>26</v>
          </cell>
          <cell r="CA194">
            <v>9.884615384615385</v>
          </cell>
          <cell r="CB194">
            <v>1993</v>
          </cell>
          <cell r="CC194">
            <v>205</v>
          </cell>
          <cell r="CD194">
            <v>9.7219512195121958</v>
          </cell>
          <cell r="CE194">
            <v>93</v>
          </cell>
          <cell r="CF194"/>
          <cell r="CG194"/>
          <cell r="CH194"/>
          <cell r="CI194"/>
          <cell r="CJ194"/>
          <cell r="CK194"/>
          <cell r="CL194"/>
          <cell r="CM194"/>
          <cell r="CN194">
            <v>24</v>
          </cell>
          <cell r="CO194">
            <v>60</v>
          </cell>
          <cell r="CP194">
            <v>27</v>
          </cell>
          <cell r="CQ194">
            <v>50</v>
          </cell>
          <cell r="CR194">
            <v>18</v>
          </cell>
          <cell r="CS194">
            <v>6</v>
          </cell>
          <cell r="CT194">
            <v>75</v>
          </cell>
          <cell r="CU194">
            <v>6</v>
          </cell>
          <cell r="CV194">
            <v>10</v>
          </cell>
          <cell r="CW194">
            <v>38</v>
          </cell>
          <cell r="CX194">
            <v>246</v>
          </cell>
          <cell r="CY194">
            <v>49.2</v>
          </cell>
          <cell r="CZ194">
            <v>36.552748885586922</v>
          </cell>
          <cell r="DA194">
            <v>5</v>
          </cell>
          <cell r="DB194">
            <v>5</v>
          </cell>
          <cell r="DC194">
            <v>50</v>
          </cell>
          <cell r="DD194">
            <v>18</v>
          </cell>
          <cell r="DE194">
            <v>4</v>
          </cell>
          <cell r="DF194">
            <v>82</v>
          </cell>
          <cell r="DG194">
            <v>4</v>
          </cell>
          <cell r="DH194">
            <v>40</v>
          </cell>
          <cell r="DI194">
            <v>100</v>
          </cell>
          <cell r="DJ194">
            <v>5</v>
          </cell>
          <cell r="DK194">
            <v>2</v>
          </cell>
          <cell r="DL194">
            <v>0</v>
          </cell>
          <cell r="DM194">
            <v>100</v>
          </cell>
          <cell r="DN194">
            <v>60</v>
          </cell>
          <cell r="DO194" t="str">
            <v>100</v>
          </cell>
          <cell r="DP194">
            <v>80</v>
          </cell>
          <cell r="DQ194" t="str">
            <v>100</v>
          </cell>
          <cell r="DR194">
            <v>70</v>
          </cell>
          <cell r="DS194">
            <v>100</v>
          </cell>
          <cell r="DT194">
            <v>34</v>
          </cell>
          <cell r="DU194">
            <v>70</v>
          </cell>
          <cell r="DV194" t="str">
            <v>Off-Prometheus Group/TCS-Ninga/Jio Platform</v>
          </cell>
          <cell r="DW194"/>
          <cell r="DX194"/>
          <cell r="DY194" t="str">
            <v>Placed</v>
          </cell>
          <cell r="DZ194" t="str">
            <v>29.70/5/3.36</v>
          </cell>
          <cell r="EA194" t="str">
            <v>Placement</v>
          </cell>
          <cell r="EB194" t="str">
            <v>Placement</v>
          </cell>
          <cell r="EC194"/>
          <cell r="ED194" t="str">
            <v>CAT-2</v>
          </cell>
          <cell r="EE194"/>
          <cell r="EF194"/>
          <cell r="EG194"/>
          <cell r="EH194"/>
          <cell r="EI194"/>
          <cell r="EJ194"/>
          <cell r="EK194"/>
          <cell r="EL194"/>
          <cell r="EM194"/>
          <cell r="EN194">
            <v>5</v>
          </cell>
          <cell r="EO194">
            <v>3</v>
          </cell>
          <cell r="EP194">
            <v>5</v>
          </cell>
          <cell r="EQ194">
            <v>13</v>
          </cell>
          <cell r="ER194">
            <v>86.666666666666671</v>
          </cell>
          <cell r="ES194" t="str">
            <v>Yes</v>
          </cell>
          <cell r="ET194" t="str">
            <v>https://drive.google.com/open?id=1Y5CCETE84AFT6zea79JzaWxjXcZ1ZJFW</v>
          </cell>
          <cell r="EU194" t="str">
            <v>IT + Core Companies</v>
          </cell>
          <cell r="EV194" t="str">
            <v>Yes</v>
          </cell>
          <cell r="EW194" t="str">
            <v>pay_Hy9uWDEtv4Y0x3</v>
          </cell>
          <cell r="EX194" t="str">
            <v>MUMBAI</v>
          </cell>
          <cell r="EY194" t="str">
            <v>Present</v>
          </cell>
          <cell r="EZ194" t="str">
            <v>Golden Batch 2</v>
          </cell>
          <cell r="FA194" t="str">
            <v>19-COMPA34-23</v>
          </cell>
          <cell r="FB194" t="str">
            <v>COMP-A</v>
          </cell>
          <cell r="FC194">
            <v>34</v>
          </cell>
        </row>
        <row r="195">
          <cell r="C195" t="str">
            <v>19-COMPA35-23</v>
          </cell>
          <cell r="D195">
            <v>35</v>
          </cell>
          <cell r="E195" t="str">
            <v>DEVADIGA ADARSHA RAJU KUSUMA</v>
          </cell>
          <cell r="F195" t="str">
            <v>19-COMPA35-23</v>
          </cell>
          <cell r="G195" t="str">
            <v>Male</v>
          </cell>
          <cell r="H195">
            <v>37023</v>
          </cell>
          <cell r="I195">
            <v>9653643886</v>
          </cell>
          <cell r="J195" t="str">
            <v>9653643886</v>
          </cell>
          <cell r="K195" t="str">
            <v>devadigaadarsha@gmail.com</v>
          </cell>
          <cell r="L195" t="str">
            <v>1032190122@tcetmumbai.in</v>
          </cell>
          <cell r="M195" t="str">
            <v>A-302, SATELLITE GARDEN, PHASE-1,GEN A.K.VAIDYA MARG,DINDOSHI,NEAR WAGESHWARI TEMPLE,MUMBAI,400063</v>
          </cell>
          <cell r="N195" t="str">
            <v>Family Business</v>
          </cell>
          <cell r="O195" t="str">
            <v>5 Lacs to  10Lacs</v>
          </cell>
          <cell r="P195" t="str">
            <v>Normal</v>
          </cell>
          <cell r="Q195" t="str">
            <v>Open</v>
          </cell>
          <cell r="R195">
            <v>2019</v>
          </cell>
          <cell r="S195" t="str">
            <v>FE</v>
          </cell>
          <cell r="T195" t="str">
            <v>MHT-CET 2019</v>
          </cell>
          <cell r="U195" t="str">
            <v>MHT-CET</v>
          </cell>
          <cell r="V195">
            <v>200</v>
          </cell>
          <cell r="W195">
            <v>83.247394700000001</v>
          </cell>
          <cell r="X195" t="str">
            <v>ACAP</v>
          </cell>
          <cell r="Y195">
            <v>522</v>
          </cell>
          <cell r="Z195">
            <v>600</v>
          </cell>
          <cell r="AA195">
            <v>87</v>
          </cell>
          <cell r="AB195">
            <v>2016</v>
          </cell>
          <cell r="AC195" t="str">
            <v>COUNCIL FOR THE INDIAN SCHOOL CERTIFICATE EXAMINATIONS</v>
          </cell>
          <cell r="AD195" t="str">
            <v>LAKSHDHAM HIGH SCHOOL</v>
          </cell>
          <cell r="AE195">
            <v>444</v>
          </cell>
          <cell r="AF195">
            <v>650</v>
          </cell>
          <cell r="AG195">
            <v>68.31</v>
          </cell>
          <cell r="AH195">
            <v>2018</v>
          </cell>
          <cell r="AI195" t="str">
            <v>MAHARASHTRA STATE BOARD OF SECONDARY AND HIGHER SECONDARY EDUCATION</v>
          </cell>
          <cell r="AJ195" t="str">
            <v>ALPHA JUNIOR COLLEGE OF SCIENCE AND COMMERCE</v>
          </cell>
          <cell r="AK195">
            <v>186</v>
          </cell>
          <cell r="AL195">
            <v>23</v>
          </cell>
          <cell r="AM195">
            <v>8.0869565217391308</v>
          </cell>
          <cell r="AN195">
            <v>75</v>
          </cell>
          <cell r="AO195">
            <v>230</v>
          </cell>
          <cell r="AP195">
            <v>25</v>
          </cell>
          <cell r="AQ195">
            <v>9.1999999999999993</v>
          </cell>
          <cell r="AR195">
            <v>89</v>
          </cell>
          <cell r="AS195">
            <v>416</v>
          </cell>
          <cell r="AT195">
            <v>48</v>
          </cell>
          <cell r="AU195">
            <v>8.6666666666666661</v>
          </cell>
          <cell r="AV195">
            <v>221</v>
          </cell>
          <cell r="AW195">
            <v>25</v>
          </cell>
          <cell r="AX195">
            <v>8.84</v>
          </cell>
          <cell r="AY195">
            <v>93</v>
          </cell>
          <cell r="AZ195">
            <v>285</v>
          </cell>
          <cell r="BA195">
            <v>29</v>
          </cell>
          <cell r="BB195">
            <v>9.8275862068965516</v>
          </cell>
          <cell r="BC195">
            <v>100</v>
          </cell>
          <cell r="BD195">
            <v>506</v>
          </cell>
          <cell r="BE195">
            <v>54</v>
          </cell>
          <cell r="BF195">
            <v>9.3703703703703702</v>
          </cell>
          <cell r="BG195">
            <v>232</v>
          </cell>
          <cell r="BH195">
            <v>24</v>
          </cell>
          <cell r="BI195">
            <v>9.6666666666666661</v>
          </cell>
          <cell r="BJ195">
            <v>89.25</v>
          </cell>
          <cell r="BK195">
            <v>235</v>
          </cell>
          <cell r="BL195">
            <v>29</v>
          </cell>
          <cell r="BM195">
            <v>8.1034482758620694</v>
          </cell>
          <cell r="BN195">
            <v>89</v>
          </cell>
          <cell r="BO195">
            <v>467</v>
          </cell>
          <cell r="BP195">
            <v>53</v>
          </cell>
          <cell r="BQ195">
            <v>8.8113207547169807</v>
          </cell>
          <cell r="BR195">
            <v>214</v>
          </cell>
          <cell r="BS195">
            <v>24</v>
          </cell>
          <cell r="BT195">
            <v>8.9166666666666661</v>
          </cell>
          <cell r="BU195">
            <v>89.208333333333329</v>
          </cell>
          <cell r="BV195">
            <v>214</v>
          </cell>
          <cell r="BW195">
            <v>24</v>
          </cell>
          <cell r="BX195">
            <v>8.9166666666666661</v>
          </cell>
          <cell r="BY195">
            <v>258</v>
          </cell>
          <cell r="BZ195">
            <v>26</v>
          </cell>
          <cell r="CA195">
            <v>9.9230769230769234</v>
          </cell>
          <cell r="CB195">
            <v>1861</v>
          </cell>
          <cell r="CC195">
            <v>205</v>
          </cell>
          <cell r="CD195">
            <v>9.0780487804878049</v>
          </cell>
          <cell r="CE195">
            <v>90</v>
          </cell>
          <cell r="CF195"/>
          <cell r="CG195"/>
          <cell r="CH195"/>
          <cell r="CI195"/>
          <cell r="CJ195"/>
          <cell r="CK195"/>
          <cell r="CL195"/>
          <cell r="CM195"/>
          <cell r="CN195">
            <v>31</v>
          </cell>
          <cell r="CO195">
            <v>60</v>
          </cell>
          <cell r="CP195">
            <v>24</v>
          </cell>
          <cell r="CQ195">
            <v>50</v>
          </cell>
          <cell r="CR195">
            <v>20</v>
          </cell>
          <cell r="CS195">
            <v>4</v>
          </cell>
          <cell r="CT195">
            <v>84</v>
          </cell>
          <cell r="CU195">
            <v>6</v>
          </cell>
          <cell r="CV195">
            <v>10</v>
          </cell>
          <cell r="CW195">
            <v>38</v>
          </cell>
          <cell r="CX195">
            <v>323</v>
          </cell>
          <cell r="CY195">
            <v>64.599999999999994</v>
          </cell>
          <cell r="CZ195">
            <v>47.99405646359584</v>
          </cell>
          <cell r="DA195">
            <v>5</v>
          </cell>
          <cell r="DB195">
            <v>5</v>
          </cell>
          <cell r="DC195">
            <v>50</v>
          </cell>
          <cell r="DD195">
            <v>15</v>
          </cell>
          <cell r="DE195">
            <v>7</v>
          </cell>
          <cell r="DF195">
            <v>69</v>
          </cell>
          <cell r="DG195">
            <v>7</v>
          </cell>
          <cell r="DH195">
            <v>70</v>
          </cell>
          <cell r="DI195">
            <v>173</v>
          </cell>
          <cell r="DJ195">
            <v>9</v>
          </cell>
          <cell r="DK195">
            <v>2</v>
          </cell>
          <cell r="DL195">
            <v>0</v>
          </cell>
          <cell r="DM195">
            <v>100</v>
          </cell>
          <cell r="DN195">
            <v>10</v>
          </cell>
          <cell r="DO195" t="str">
            <v>0</v>
          </cell>
          <cell r="DP195">
            <v>60</v>
          </cell>
          <cell r="DQ195" t="str">
            <v>100</v>
          </cell>
          <cell r="DR195">
            <v>35</v>
          </cell>
          <cell r="DS195">
            <v>50</v>
          </cell>
          <cell r="DT195">
            <v>23</v>
          </cell>
          <cell r="DU195">
            <v>66</v>
          </cell>
          <cell r="DV195" t="str">
            <v>Capgemini/Accenture-(ASE)</v>
          </cell>
          <cell r="DW195"/>
          <cell r="DX195"/>
          <cell r="DY195" t="str">
            <v>Placed</v>
          </cell>
          <cell r="DZ195" t="str">
            <v>4.5/4.25</v>
          </cell>
          <cell r="EA195" t="str">
            <v>Placement</v>
          </cell>
          <cell r="EB195" t="str">
            <v>Placement</v>
          </cell>
          <cell r="EC195"/>
          <cell r="ED195" t="str">
            <v>CAT-2</v>
          </cell>
          <cell r="EE195"/>
          <cell r="EF195"/>
          <cell r="EG195"/>
          <cell r="EH195"/>
          <cell r="EI195"/>
          <cell r="EJ195"/>
          <cell r="EK195"/>
          <cell r="EL195"/>
          <cell r="EM195"/>
          <cell r="EN195">
            <v>5</v>
          </cell>
          <cell r="EO195">
            <v>3</v>
          </cell>
          <cell r="EP195">
            <v>5</v>
          </cell>
          <cell r="EQ195">
            <v>13</v>
          </cell>
          <cell r="ER195">
            <v>86.666666666666671</v>
          </cell>
          <cell r="ES195" t="str">
            <v>Yes</v>
          </cell>
          <cell r="ET195" t="str">
            <v>https://drive.google.com/open?id=17sWiqWZgLC5Y4S5zcUiAVfw_w5N4qcJK</v>
          </cell>
          <cell r="EU195" t="str">
            <v>IT + Core Companies</v>
          </cell>
          <cell r="EV195" t="str">
            <v>Yes</v>
          </cell>
          <cell r="EW195" t="str">
            <v>pay_HyRZWg2Pn9sXoe</v>
          </cell>
          <cell r="EX195" t="str">
            <v>-</v>
          </cell>
          <cell r="EY195" t="str">
            <v>Present</v>
          </cell>
          <cell r="EZ195" t="str">
            <v>Golden Batch 1</v>
          </cell>
          <cell r="FA195" t="str">
            <v>19-COMPA35-23</v>
          </cell>
          <cell r="FB195" t="str">
            <v>COMP-A</v>
          </cell>
          <cell r="FC195">
            <v>35</v>
          </cell>
        </row>
        <row r="196">
          <cell r="C196" t="str">
            <v>20-COMPA72-23</v>
          </cell>
          <cell r="D196">
            <v>72</v>
          </cell>
          <cell r="E196" t="str">
            <v>DEVALIA DISHA MANOJ ANITA</v>
          </cell>
          <cell r="F196" t="str">
            <v>20-COMPA72-23</v>
          </cell>
          <cell r="G196" t="str">
            <v>Male</v>
          </cell>
          <cell r="H196">
            <v>37250</v>
          </cell>
          <cell r="I196">
            <v>9699156388</v>
          </cell>
          <cell r="J196" t="str">
            <v>9699156388</v>
          </cell>
          <cell r="K196" t="str">
            <v>devalia.disha.m@gmail.com</v>
          </cell>
          <cell r="L196" t="str">
            <v>1032200982@tcetmumbai.in</v>
          </cell>
          <cell r="M196" t="str">
            <v>A104, Jinal CHS Near Gokul Garden Thakur Complex, Kandivali East Mumbai-400101</v>
          </cell>
          <cell r="N196" t="str">
            <v>Any other</v>
          </cell>
          <cell r="O196" t="str">
            <v>Below  5 Lacs</v>
          </cell>
          <cell r="P196" t="str">
            <v>Normal</v>
          </cell>
          <cell r="Q196" t="str">
            <v>Open</v>
          </cell>
          <cell r="R196">
            <v>2019</v>
          </cell>
          <cell r="S196" t="str">
            <v>DSE</v>
          </cell>
          <cell r="T196" t="str">
            <v>NA</v>
          </cell>
          <cell r="U196" t="str">
            <v>DSE</v>
          </cell>
          <cell r="V196" t="str">
            <v>NA</v>
          </cell>
          <cell r="W196" t="str">
            <v>NA</v>
          </cell>
          <cell r="X196" t="str">
            <v>CAP-Minority</v>
          </cell>
          <cell r="Y196">
            <v>438</v>
          </cell>
          <cell r="Z196">
            <v>500</v>
          </cell>
          <cell r="AA196">
            <v>87.6</v>
          </cell>
          <cell r="AB196">
            <v>2016</v>
          </cell>
          <cell r="AC196" t="str">
            <v>MAHARASHTRA STATE BOARD OF SECONDARY AND HIGHER SECONDARY EDUCATION</v>
          </cell>
          <cell r="AD196" t="str">
            <v>Nirmala</v>
          </cell>
          <cell r="AE196">
            <v>1650</v>
          </cell>
          <cell r="AF196">
            <v>1750</v>
          </cell>
          <cell r="AG196">
            <v>94.285714285714278</v>
          </cell>
          <cell r="AH196">
            <v>2020</v>
          </cell>
          <cell r="AI196" t="str">
            <v>Maharashtra State Board of Technical Education</v>
          </cell>
          <cell r="AJ196" t="str">
            <v>Thakur Polytechnic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249</v>
          </cell>
          <cell r="AW196">
            <v>25</v>
          </cell>
          <cell r="AX196">
            <v>9.9600000000000009</v>
          </cell>
          <cell r="AY196">
            <v>87</v>
          </cell>
          <cell r="AZ196">
            <v>283</v>
          </cell>
          <cell r="BA196">
            <v>29</v>
          </cell>
          <cell r="BB196">
            <v>9.7586206896551726</v>
          </cell>
          <cell r="BC196">
            <v>85</v>
          </cell>
          <cell r="BD196">
            <v>532</v>
          </cell>
          <cell r="BE196">
            <v>54</v>
          </cell>
          <cell r="BF196">
            <v>9.8518518518518512</v>
          </cell>
          <cell r="BG196">
            <v>221</v>
          </cell>
          <cell r="BH196">
            <v>24</v>
          </cell>
          <cell r="BI196">
            <v>9.2083333333333339</v>
          </cell>
          <cell r="BJ196">
            <v>86</v>
          </cell>
          <cell r="BK196">
            <v>275</v>
          </cell>
          <cell r="BL196">
            <v>29</v>
          </cell>
          <cell r="BM196">
            <v>9.4827586206896548</v>
          </cell>
          <cell r="BN196">
            <v>88</v>
          </cell>
          <cell r="BO196">
            <v>496</v>
          </cell>
          <cell r="BP196">
            <v>53</v>
          </cell>
          <cell r="BQ196">
            <v>9.3584905660377355</v>
          </cell>
          <cell r="BR196">
            <v>226</v>
          </cell>
          <cell r="BS196">
            <v>24</v>
          </cell>
          <cell r="BT196">
            <v>9.4166666666666661</v>
          </cell>
          <cell r="BU196">
            <v>86.5</v>
          </cell>
          <cell r="BV196">
            <v>226</v>
          </cell>
          <cell r="BW196">
            <v>24</v>
          </cell>
          <cell r="BX196">
            <v>9.4166666666666661</v>
          </cell>
          <cell r="BY196">
            <v>253</v>
          </cell>
          <cell r="BZ196">
            <v>26</v>
          </cell>
          <cell r="CA196">
            <v>9.7307692307692299</v>
          </cell>
          <cell r="CB196">
            <v>1507</v>
          </cell>
          <cell r="CC196">
            <v>157</v>
          </cell>
          <cell r="CD196">
            <v>9.598726114649681</v>
          </cell>
          <cell r="CE196">
            <v>86</v>
          </cell>
          <cell r="CF196"/>
          <cell r="CG196"/>
          <cell r="CH196"/>
          <cell r="CI196"/>
          <cell r="CJ196"/>
          <cell r="CK196"/>
          <cell r="CL196"/>
          <cell r="CM196"/>
          <cell r="CN196">
            <v>23</v>
          </cell>
          <cell r="CO196">
            <v>60</v>
          </cell>
          <cell r="CP196">
            <v>26</v>
          </cell>
          <cell r="CQ196">
            <v>50</v>
          </cell>
          <cell r="CR196">
            <v>19</v>
          </cell>
          <cell r="CS196">
            <v>5</v>
          </cell>
          <cell r="CT196">
            <v>80</v>
          </cell>
          <cell r="CU196">
            <v>13</v>
          </cell>
          <cell r="CV196">
            <v>3</v>
          </cell>
          <cell r="CW196">
            <v>82</v>
          </cell>
          <cell r="CX196">
            <v>366</v>
          </cell>
          <cell r="CY196">
            <v>45.75</v>
          </cell>
          <cell r="CZ196">
            <v>54.383358098068349</v>
          </cell>
          <cell r="DA196">
            <v>8</v>
          </cell>
          <cell r="DB196">
            <v>2</v>
          </cell>
          <cell r="DC196">
            <v>80</v>
          </cell>
          <cell r="DD196">
            <v>14</v>
          </cell>
          <cell r="DE196">
            <v>8</v>
          </cell>
          <cell r="DF196">
            <v>64</v>
          </cell>
          <cell r="DG196">
            <v>5</v>
          </cell>
          <cell r="DH196">
            <v>50</v>
          </cell>
          <cell r="DI196">
            <v>150</v>
          </cell>
          <cell r="DJ196">
            <v>8</v>
          </cell>
          <cell r="DK196">
            <v>1</v>
          </cell>
          <cell r="DL196">
            <v>1</v>
          </cell>
          <cell r="DM196">
            <v>50</v>
          </cell>
          <cell r="DN196">
            <v>0</v>
          </cell>
          <cell r="DO196" t="str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21</v>
          </cell>
          <cell r="DU196">
            <v>58</v>
          </cell>
          <cell r="DV196"/>
          <cell r="DW196"/>
          <cell r="DX196"/>
          <cell r="DY196"/>
          <cell r="DZ196"/>
          <cell r="EA196" t="str">
            <v>Higher Studies</v>
          </cell>
          <cell r="EB196" t="str">
            <v>Higher Studies</v>
          </cell>
          <cell r="EC196" t="str">
            <v>23.11.2023</v>
          </cell>
          <cell r="ED196" t="str">
            <v>CAT-2</v>
          </cell>
          <cell r="EE196"/>
          <cell r="EF196"/>
          <cell r="EG196"/>
          <cell r="EH196"/>
          <cell r="EI196"/>
          <cell r="EJ196"/>
          <cell r="EK196"/>
          <cell r="EL196"/>
          <cell r="EM196"/>
          <cell r="EN196">
            <v>5</v>
          </cell>
          <cell r="EO196">
            <v>2</v>
          </cell>
          <cell r="EP196">
            <v>5</v>
          </cell>
          <cell r="EQ196">
            <v>12</v>
          </cell>
          <cell r="ER196">
            <v>80</v>
          </cell>
          <cell r="ES196" t="str">
            <v>Yes</v>
          </cell>
          <cell r="ET196" t="str">
            <v>https://drive.google.com/open?id=1J_8lW-RDnrIGZHSKAjGmkfPIg9-dj6Is</v>
          </cell>
          <cell r="EU196" t="str">
            <v>IT + Core Companies</v>
          </cell>
          <cell r="EV196" t="str">
            <v>Yes</v>
          </cell>
          <cell r="EW196" t="str">
            <v>yes</v>
          </cell>
          <cell r="EX196"/>
          <cell r="EY196" t="str">
            <v>Present</v>
          </cell>
          <cell r="EZ196" t="str">
            <v>Golden Batch 2</v>
          </cell>
          <cell r="FA196" t="str">
            <v>20-COMPA72-23</v>
          </cell>
          <cell r="FB196" t="str">
            <v>COMP-A</v>
          </cell>
          <cell r="FC196">
            <v>72</v>
          </cell>
        </row>
        <row r="197">
          <cell r="C197" t="str">
            <v>19-COMPA36-23</v>
          </cell>
          <cell r="D197">
            <v>36</v>
          </cell>
          <cell r="E197" t="str">
            <v>DHERE DAKSHAL BABA JYOTSNA</v>
          </cell>
          <cell r="F197" t="str">
            <v>19-COMPA36-23</v>
          </cell>
          <cell r="G197" t="str">
            <v>Male</v>
          </cell>
          <cell r="H197">
            <v>36839</v>
          </cell>
          <cell r="I197">
            <v>9325118246</v>
          </cell>
          <cell r="J197"/>
          <cell r="K197" t="str">
            <v>dakshaldhere@gmail.com</v>
          </cell>
          <cell r="L197" t="str">
            <v>1032190750@tcetmumbai.in</v>
          </cell>
          <cell r="M197" t="str">
            <v>B-03/04, ADANI ELECTRICITY TOWNSHIP,POST DTPS, DAHANU ROAD,DAHANU ROAD,Maharashtra,DAHANU ROAD,401608</v>
          </cell>
          <cell r="N197" t="str">
            <v>Service</v>
          </cell>
          <cell r="O197" t="str">
            <v>10 Lacs to 20Lacs</v>
          </cell>
          <cell r="P197" t="str">
            <v>Normal</v>
          </cell>
          <cell r="Q197" t="str">
            <v>Open</v>
          </cell>
          <cell r="R197">
            <v>2019</v>
          </cell>
          <cell r="S197" t="str">
            <v>FE</v>
          </cell>
          <cell r="T197" t="str">
            <v>MHT-CET 2019</v>
          </cell>
          <cell r="U197" t="str">
            <v>MHT-CET</v>
          </cell>
          <cell r="V197">
            <v>200</v>
          </cell>
          <cell r="W197">
            <v>97.691243700000001</v>
          </cell>
          <cell r="X197" t="str">
            <v>GOPENS</v>
          </cell>
          <cell r="Y197">
            <v>404</v>
          </cell>
          <cell r="Z197">
            <v>500</v>
          </cell>
          <cell r="AA197">
            <v>80.8</v>
          </cell>
          <cell r="AB197">
            <v>2017</v>
          </cell>
          <cell r="AC197" t="str">
            <v>MAHARASHTRA STATE BOARD OF SECONDARY AND HIGHER SECONDARY EDUCATION</v>
          </cell>
          <cell r="AD197" t="str">
            <v>MOTHER TERESA SECONDARY ENGLISH SCHOOL CHARKOP KANDIVLI WEST MUMBAI</v>
          </cell>
          <cell r="AE197">
            <v>478</v>
          </cell>
          <cell r="AF197">
            <v>650</v>
          </cell>
          <cell r="AG197">
            <v>73.540000000000006</v>
          </cell>
          <cell r="AH197">
            <v>2019</v>
          </cell>
          <cell r="AI197" t="str">
            <v>MAHARASHTRA STATE BOARD OF SECONDARY AND HIGHER SECONDARY EDUCATION</v>
          </cell>
          <cell r="AJ197" t="str">
            <v>PACE JUNIOR SCIENCE COLLEGE BORIVALI WEST MUMBAI</v>
          </cell>
          <cell r="AK197">
            <v>173</v>
          </cell>
          <cell r="AL197">
            <v>23</v>
          </cell>
          <cell r="AM197">
            <v>7.5217391304347823</v>
          </cell>
          <cell r="AN197">
            <v>79.988344988344991</v>
          </cell>
          <cell r="AO197">
            <v>178</v>
          </cell>
          <cell r="AP197">
            <v>25</v>
          </cell>
          <cell r="AQ197">
            <v>7.12</v>
          </cell>
          <cell r="AR197">
            <v>81</v>
          </cell>
          <cell r="AS197">
            <v>351</v>
          </cell>
          <cell r="AT197">
            <v>48</v>
          </cell>
          <cell r="AU197">
            <v>7.3125</v>
          </cell>
          <cell r="AV197">
            <v>193</v>
          </cell>
          <cell r="AW197">
            <v>25</v>
          </cell>
          <cell r="AX197">
            <v>7.72</v>
          </cell>
          <cell r="AY197">
            <v>84</v>
          </cell>
          <cell r="AZ197">
            <v>247</v>
          </cell>
          <cell r="BA197">
            <v>29</v>
          </cell>
          <cell r="BB197">
            <v>8.5172413793103452</v>
          </cell>
          <cell r="BC197">
            <v>76</v>
          </cell>
          <cell r="BD197">
            <v>440</v>
          </cell>
          <cell r="BE197">
            <v>54</v>
          </cell>
          <cell r="BF197">
            <v>8.1481481481481488</v>
          </cell>
          <cell r="BG197">
            <v>203</v>
          </cell>
          <cell r="BH197">
            <v>24</v>
          </cell>
          <cell r="BI197">
            <v>8.4583333333333339</v>
          </cell>
          <cell r="BJ197">
            <v>80.247086247086244</v>
          </cell>
          <cell r="BK197">
            <v>250</v>
          </cell>
          <cell r="BL197">
            <v>29</v>
          </cell>
          <cell r="BM197">
            <v>8.6206896551724146</v>
          </cell>
          <cell r="BN197">
            <v>75</v>
          </cell>
          <cell r="BO197">
            <v>453</v>
          </cell>
          <cell r="BP197">
            <v>53</v>
          </cell>
          <cell r="BQ197">
            <v>8.5471698113207548</v>
          </cell>
          <cell r="BR197">
            <v>178</v>
          </cell>
          <cell r="BS197">
            <v>24</v>
          </cell>
          <cell r="BT197">
            <v>7.416666666666667</v>
          </cell>
          <cell r="BU197">
            <v>79.372571872571868</v>
          </cell>
          <cell r="BV197">
            <v>178</v>
          </cell>
          <cell r="BW197">
            <v>24</v>
          </cell>
          <cell r="BX197">
            <v>7.416666666666667</v>
          </cell>
          <cell r="BY197">
            <v>216</v>
          </cell>
          <cell r="BZ197">
            <v>26</v>
          </cell>
          <cell r="CA197">
            <v>8.3076923076923084</v>
          </cell>
          <cell r="CB197">
            <v>1638</v>
          </cell>
          <cell r="CC197">
            <v>205</v>
          </cell>
          <cell r="CD197">
            <v>7.9902439024390244</v>
          </cell>
          <cell r="CE197">
            <v>81</v>
          </cell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>
            <v>0</v>
          </cell>
          <cell r="DK197">
            <v>0</v>
          </cell>
          <cell r="DL197">
            <v>2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/>
          <cell r="DW197"/>
          <cell r="DX197"/>
          <cell r="DY197"/>
          <cell r="DZ197"/>
          <cell r="EA197" t="str">
            <v>Higher Studies</v>
          </cell>
          <cell r="EB197" t="str">
            <v>Higher Studies</v>
          </cell>
          <cell r="EC197"/>
          <cell r="ED197" t="str">
            <v>CAT-3</v>
          </cell>
          <cell r="EE197"/>
          <cell r="EF197"/>
          <cell r="EG197"/>
          <cell r="EH197"/>
          <cell r="EI197"/>
          <cell r="EJ197"/>
          <cell r="EK197"/>
          <cell r="EL197"/>
          <cell r="EM197"/>
          <cell r="EN197">
            <v>4</v>
          </cell>
          <cell r="EO197">
            <v>0</v>
          </cell>
          <cell r="EP197">
            <v>5</v>
          </cell>
          <cell r="EQ197">
            <v>9</v>
          </cell>
          <cell r="ER197">
            <v>60</v>
          </cell>
          <cell r="ES197" t="str">
            <v>Yes</v>
          </cell>
          <cell r="ET197" t="str">
            <v>https://drive.google.com/open?id=1bTUVR1ZmrVfbH-CccWZbldzKp7zLJ0OF</v>
          </cell>
          <cell r="EU197" t="str">
            <v>NA</v>
          </cell>
          <cell r="EV197" t="str">
            <v>No</v>
          </cell>
          <cell r="EW197"/>
          <cell r="EX197" t="str">
            <v>DHANSAL</v>
          </cell>
          <cell r="EY197" t="str">
            <v>AB</v>
          </cell>
          <cell r="EZ197"/>
          <cell r="FA197" t="str">
            <v>19-COMPA36-23</v>
          </cell>
          <cell r="FB197" t="str">
            <v>COMP-A</v>
          </cell>
          <cell r="FC197">
            <v>36</v>
          </cell>
        </row>
        <row r="198">
          <cell r="C198" t="str">
            <v>19-COMPA37-23</v>
          </cell>
          <cell r="D198">
            <v>37</v>
          </cell>
          <cell r="E198" t="str">
            <v>DIXIT AMITABH AMRESH POOJA</v>
          </cell>
          <cell r="F198" t="str">
            <v>19-COMPA37-23</v>
          </cell>
          <cell r="G198" t="str">
            <v>Male</v>
          </cell>
          <cell r="H198">
            <v>37101</v>
          </cell>
          <cell r="I198">
            <v>9004680657</v>
          </cell>
          <cell r="J198" t="str">
            <v>9004680657</v>
          </cell>
          <cell r="K198" t="str">
            <v>emailforamitabhdixit@gmail.com</v>
          </cell>
          <cell r="L198" t="str">
            <v>1032190123@tcetmumbai.in</v>
          </cell>
          <cell r="M198" t="str">
            <v>M4/ B wing, 704, Parijat CHS,Pratiksha Nagar, Sion (E),Mumbai,400022</v>
          </cell>
          <cell r="N198" t="str">
            <v>Self-employed</v>
          </cell>
          <cell r="O198" t="str">
            <v>5 Lacs to  10Lacs</v>
          </cell>
          <cell r="P198" t="str">
            <v>Normal</v>
          </cell>
          <cell r="Q198" t="str">
            <v>Open</v>
          </cell>
          <cell r="R198">
            <v>2019</v>
          </cell>
          <cell r="S198" t="str">
            <v>FE</v>
          </cell>
          <cell r="T198" t="str">
            <v>MHT-CET 2019</v>
          </cell>
          <cell r="U198" t="str">
            <v>MHT-CET</v>
          </cell>
          <cell r="V198">
            <v>200</v>
          </cell>
          <cell r="W198">
            <v>22.626246500000001</v>
          </cell>
          <cell r="X198" t="str">
            <v>MI</v>
          </cell>
          <cell r="Y198">
            <v>611</v>
          </cell>
          <cell r="Z198">
            <v>700</v>
          </cell>
          <cell r="AA198">
            <v>87.29</v>
          </cell>
          <cell r="AB198">
            <v>2017</v>
          </cell>
          <cell r="AC198" t="str">
            <v>International Board</v>
          </cell>
          <cell r="AD198" t="str">
            <v>TRINITY INTERNATIONAL SCHOOL</v>
          </cell>
          <cell r="AE198">
            <v>454</v>
          </cell>
          <cell r="AF198">
            <v>650</v>
          </cell>
          <cell r="AG198">
            <v>69.849999999999994</v>
          </cell>
          <cell r="AH198">
            <v>2019</v>
          </cell>
          <cell r="AI198" t="str">
            <v>MAHARASHTRA STATE BOARD OF SECONDARY AND HIGHER SECONDARY EDUCATION</v>
          </cell>
          <cell r="AJ198" t="str">
            <v>PAGE JR SCIENCE COLEGE</v>
          </cell>
          <cell r="AK198">
            <v>192</v>
          </cell>
          <cell r="AL198">
            <v>23</v>
          </cell>
          <cell r="AM198">
            <v>8.3478260869565215</v>
          </cell>
          <cell r="AN198">
            <v>75</v>
          </cell>
          <cell r="AO198">
            <v>224</v>
          </cell>
          <cell r="AP198">
            <v>25</v>
          </cell>
          <cell r="AQ198">
            <v>8.9600000000000009</v>
          </cell>
          <cell r="AR198">
            <v>100</v>
          </cell>
          <cell r="AS198">
            <v>416</v>
          </cell>
          <cell r="AT198">
            <v>48</v>
          </cell>
          <cell r="AU198">
            <v>8.6666666666666661</v>
          </cell>
          <cell r="AV198">
            <v>239</v>
          </cell>
          <cell r="AW198">
            <v>25</v>
          </cell>
          <cell r="AX198">
            <v>9.56</v>
          </cell>
          <cell r="AY198">
            <v>99</v>
          </cell>
          <cell r="AZ198">
            <v>290</v>
          </cell>
          <cell r="BA198">
            <v>29</v>
          </cell>
          <cell r="BB198">
            <v>10</v>
          </cell>
          <cell r="BC198">
            <v>100</v>
          </cell>
          <cell r="BD198">
            <v>529</v>
          </cell>
          <cell r="BE198">
            <v>54</v>
          </cell>
          <cell r="BF198">
            <v>9.7962962962962958</v>
          </cell>
          <cell r="BG198">
            <v>230</v>
          </cell>
          <cell r="BH198">
            <v>24</v>
          </cell>
          <cell r="BI198">
            <v>9.5833333333333339</v>
          </cell>
          <cell r="BJ198">
            <v>93.5</v>
          </cell>
          <cell r="BK198">
            <v>266</v>
          </cell>
          <cell r="BL198">
            <v>29</v>
          </cell>
          <cell r="BM198">
            <v>9.1724137931034484</v>
          </cell>
          <cell r="BN198">
            <v>90</v>
          </cell>
          <cell r="BO198">
            <v>496</v>
          </cell>
          <cell r="BP198">
            <v>53</v>
          </cell>
          <cell r="BQ198">
            <v>9.3584905660377355</v>
          </cell>
          <cell r="BR198">
            <v>202</v>
          </cell>
          <cell r="BS198">
            <v>24</v>
          </cell>
          <cell r="BT198">
            <v>8.4166666666666661</v>
          </cell>
          <cell r="BU198">
            <v>92.916666666666671</v>
          </cell>
          <cell r="BV198">
            <v>202</v>
          </cell>
          <cell r="BW198">
            <v>24</v>
          </cell>
          <cell r="BX198">
            <v>8.4166666666666661</v>
          </cell>
          <cell r="BY198">
            <v>240</v>
          </cell>
          <cell r="BZ198">
            <v>26</v>
          </cell>
          <cell r="CA198">
            <v>9.2307692307692299</v>
          </cell>
          <cell r="CB198">
            <v>1883</v>
          </cell>
          <cell r="CC198">
            <v>205</v>
          </cell>
          <cell r="CD198">
            <v>9.1853658536585368</v>
          </cell>
          <cell r="CE198">
            <v>94</v>
          </cell>
          <cell r="CF198"/>
          <cell r="CG198"/>
          <cell r="CH198"/>
          <cell r="CI198"/>
          <cell r="CJ198"/>
          <cell r="CK198"/>
          <cell r="CL198"/>
          <cell r="CM198"/>
          <cell r="CN198">
            <v>37</v>
          </cell>
          <cell r="CO198">
            <v>60</v>
          </cell>
          <cell r="CP198">
            <v>32</v>
          </cell>
          <cell r="CQ198">
            <v>50</v>
          </cell>
          <cell r="CR198">
            <v>23</v>
          </cell>
          <cell r="CS198">
            <v>1</v>
          </cell>
          <cell r="CT198">
            <v>96</v>
          </cell>
          <cell r="CU198">
            <v>7</v>
          </cell>
          <cell r="CV198">
            <v>9</v>
          </cell>
          <cell r="CW198">
            <v>44</v>
          </cell>
          <cell r="CX198">
            <v>378</v>
          </cell>
          <cell r="CY198">
            <v>54</v>
          </cell>
          <cell r="CZ198">
            <v>56.166419019316493</v>
          </cell>
          <cell r="DA198">
            <v>7</v>
          </cell>
          <cell r="DB198">
            <v>3</v>
          </cell>
          <cell r="DC198">
            <v>70</v>
          </cell>
          <cell r="DD198">
            <v>17</v>
          </cell>
          <cell r="DE198">
            <v>5</v>
          </cell>
          <cell r="DF198">
            <v>78</v>
          </cell>
          <cell r="DG198">
            <v>7</v>
          </cell>
          <cell r="DH198">
            <v>70</v>
          </cell>
          <cell r="DI198">
            <v>455</v>
          </cell>
          <cell r="DJ198">
            <v>23</v>
          </cell>
          <cell r="DK198">
            <v>1</v>
          </cell>
          <cell r="DL198">
            <v>1</v>
          </cell>
          <cell r="DM198">
            <v>50</v>
          </cell>
          <cell r="DN198">
            <v>70</v>
          </cell>
          <cell r="DO198" t="str">
            <v>100</v>
          </cell>
          <cell r="DP198">
            <v>70</v>
          </cell>
          <cell r="DQ198" t="str">
            <v>100</v>
          </cell>
          <cell r="DR198">
            <v>70</v>
          </cell>
          <cell r="DS198">
            <v>100</v>
          </cell>
          <cell r="DT198">
            <v>50</v>
          </cell>
          <cell r="DU198">
            <v>73</v>
          </cell>
          <cell r="DV198" t="str">
            <v>Zycus</v>
          </cell>
          <cell r="DW198"/>
          <cell r="DX198"/>
          <cell r="DY198" t="str">
            <v>Placed</v>
          </cell>
          <cell r="DZ198">
            <v>6.5</v>
          </cell>
          <cell r="EA198" t="str">
            <v>Placement</v>
          </cell>
          <cell r="EB198" t="str">
            <v>Placement</v>
          </cell>
          <cell r="EC198"/>
          <cell r="ED198" t="str">
            <v>CAT-2</v>
          </cell>
          <cell r="EE198"/>
          <cell r="EF198"/>
          <cell r="EG198"/>
          <cell r="EH198"/>
          <cell r="EI198"/>
          <cell r="EJ198"/>
          <cell r="EK198"/>
          <cell r="EL198"/>
          <cell r="EM198"/>
          <cell r="EN198">
            <v>5</v>
          </cell>
          <cell r="EO198">
            <v>4</v>
          </cell>
          <cell r="EP198">
            <v>5</v>
          </cell>
          <cell r="EQ198">
            <v>14</v>
          </cell>
          <cell r="ER198">
            <v>93.333333333333329</v>
          </cell>
          <cell r="ES198" t="str">
            <v>Yes</v>
          </cell>
          <cell r="ET198" t="str">
            <v>https://drive.google.com/open?id=1OWOdS_JnInhJYDFo4xj_7IhFGYAchyO0</v>
          </cell>
          <cell r="EU198" t="str">
            <v>IT + Core Companies</v>
          </cell>
          <cell r="EV198" t="str">
            <v>Yes</v>
          </cell>
          <cell r="EW198" t="str">
            <v>pay_Hy962xfVCIF2aD</v>
          </cell>
          <cell r="EX198" t="str">
            <v>-</v>
          </cell>
          <cell r="EY198" t="str">
            <v>AB</v>
          </cell>
          <cell r="EZ198" t="str">
            <v>Golden Batch 1</v>
          </cell>
          <cell r="FA198" t="str">
            <v>19-COMPA37-23</v>
          </cell>
          <cell r="FB198" t="str">
            <v>COMP-A</v>
          </cell>
          <cell r="FC198">
            <v>37</v>
          </cell>
        </row>
        <row r="199">
          <cell r="C199" t="str">
            <v>20-COMPB70-23</v>
          </cell>
          <cell r="D199">
            <v>70</v>
          </cell>
          <cell r="E199" t="str">
            <v>DIXIT SHIVAM RAJENDRAKUMAR</v>
          </cell>
          <cell r="F199" t="str">
            <v>20-COMPB70-23</v>
          </cell>
          <cell r="G199" t="str">
            <v>Male</v>
          </cell>
          <cell r="H199">
            <v>37165</v>
          </cell>
          <cell r="I199">
            <v>9619635742</v>
          </cell>
          <cell r="J199"/>
          <cell r="K199" t="str">
            <v>dshivam625@gmail.com</v>
          </cell>
          <cell r="L199" t="str">
            <v>1032200938@tcetmumbai.in</v>
          </cell>
          <cell r="M199" t="str">
            <v>162, D-42, Bhagyoday ChS Sector-1, Charkop Pin-400067</v>
          </cell>
          <cell r="N199" t="str">
            <v>Self-employed</v>
          </cell>
          <cell r="O199" t="str">
            <v>5 Lacs to  10Lacs</v>
          </cell>
          <cell r="P199" t="str">
            <v>Normal</v>
          </cell>
          <cell r="Q199" t="str">
            <v>Open</v>
          </cell>
          <cell r="R199">
            <v>2019</v>
          </cell>
          <cell r="S199" t="str">
            <v>DSE</v>
          </cell>
          <cell r="T199" t="str">
            <v>NA</v>
          </cell>
          <cell r="U199" t="str">
            <v>DSE</v>
          </cell>
          <cell r="V199" t="str">
            <v>NA</v>
          </cell>
          <cell r="W199" t="str">
            <v>NA</v>
          </cell>
          <cell r="X199" t="str">
            <v>CAP-Minority</v>
          </cell>
          <cell r="Y199">
            <v>421</v>
          </cell>
          <cell r="Z199">
            <v>500</v>
          </cell>
          <cell r="AA199">
            <v>84.2</v>
          </cell>
          <cell r="AB199">
            <v>2017</v>
          </cell>
          <cell r="AC199" t="str">
            <v>MAHARASHTRA STATE BOARD OF SECONDARY AND HIGHER SECONDARY EDUCATION</v>
          </cell>
          <cell r="AD199" t="str">
            <v>Oxford Public School</v>
          </cell>
          <cell r="AE199">
            <v>1393</v>
          </cell>
          <cell r="AF199">
            <v>1500</v>
          </cell>
          <cell r="AG199">
            <v>92.86666666666666</v>
          </cell>
          <cell r="AH199">
            <v>2020</v>
          </cell>
          <cell r="AI199" t="str">
            <v>Autonomous</v>
          </cell>
          <cell r="AJ199" t="str">
            <v>Shri Bhagubhai Mofatlal Polytechnic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 t="str">
            <v>o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245</v>
          </cell>
          <cell r="AW199">
            <v>25</v>
          </cell>
          <cell r="AX199">
            <v>9.8000000000000007</v>
          </cell>
          <cell r="AY199">
            <v>84</v>
          </cell>
          <cell r="AZ199">
            <v>269</v>
          </cell>
          <cell r="BA199">
            <v>29</v>
          </cell>
          <cell r="BB199">
            <v>9.2758620689655178</v>
          </cell>
          <cell r="BC199">
            <v>96</v>
          </cell>
          <cell r="BD199">
            <v>514</v>
          </cell>
          <cell r="BE199">
            <v>54</v>
          </cell>
          <cell r="BF199">
            <v>9.518518518518519</v>
          </cell>
          <cell r="BG199">
            <v>232</v>
          </cell>
          <cell r="BH199">
            <v>24</v>
          </cell>
          <cell r="BI199">
            <v>9.6666666666666661</v>
          </cell>
          <cell r="BJ199">
            <v>90</v>
          </cell>
          <cell r="BK199">
            <v>284</v>
          </cell>
          <cell r="BL199">
            <v>29</v>
          </cell>
          <cell r="BM199">
            <v>9.7931034482758612</v>
          </cell>
          <cell r="BN199">
            <v>97</v>
          </cell>
          <cell r="BO199">
            <v>516</v>
          </cell>
          <cell r="BP199">
            <v>53</v>
          </cell>
          <cell r="BQ199">
            <v>9.7358490566037741</v>
          </cell>
          <cell r="BR199">
            <v>219</v>
          </cell>
          <cell r="BS199">
            <v>24</v>
          </cell>
          <cell r="BT199">
            <v>9.125</v>
          </cell>
          <cell r="BU199">
            <v>91.75</v>
          </cell>
          <cell r="BV199">
            <v>219</v>
          </cell>
          <cell r="BW199">
            <v>24</v>
          </cell>
          <cell r="BX199">
            <v>9.125</v>
          </cell>
          <cell r="BY199">
            <v>254</v>
          </cell>
          <cell r="BZ199">
            <v>26</v>
          </cell>
          <cell r="CA199">
            <v>9.7692307692307701</v>
          </cell>
          <cell r="CB199">
            <v>1503</v>
          </cell>
          <cell r="CC199">
            <v>157</v>
          </cell>
          <cell r="CD199">
            <v>9.5732484076433124</v>
          </cell>
          <cell r="CE199">
            <v>90</v>
          </cell>
          <cell r="CF199"/>
          <cell r="CG199"/>
          <cell r="CH199"/>
          <cell r="CI199"/>
          <cell r="CJ199"/>
          <cell r="CK199"/>
          <cell r="CL199"/>
          <cell r="CM199"/>
          <cell r="CN199"/>
          <cell r="CO199"/>
          <cell r="CP199"/>
          <cell r="CQ199"/>
          <cell r="CR199"/>
          <cell r="CS199"/>
          <cell r="CT199"/>
          <cell r="CU199"/>
          <cell r="CV199"/>
          <cell r="CW199"/>
          <cell r="CX199"/>
          <cell r="CY199"/>
          <cell r="CZ199"/>
          <cell r="DA199"/>
          <cell r="DB199"/>
          <cell r="DC199"/>
          <cell r="DD199"/>
          <cell r="DE199"/>
          <cell r="DF199"/>
          <cell r="DG199"/>
          <cell r="DH199"/>
          <cell r="DI199"/>
          <cell r="DJ199">
            <v>0</v>
          </cell>
          <cell r="DK199">
            <v>0</v>
          </cell>
          <cell r="DL199">
            <v>2</v>
          </cell>
          <cell r="DM199">
            <v>0</v>
          </cell>
          <cell r="DN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/>
          <cell r="DW199"/>
          <cell r="DX199"/>
          <cell r="DY199"/>
          <cell r="DZ199"/>
          <cell r="EA199" t="str">
            <v>Higher Studies</v>
          </cell>
          <cell r="EB199" t="str">
            <v>Higher Studies</v>
          </cell>
          <cell r="EC199"/>
          <cell r="ED199" t="str">
            <v>CAT-3</v>
          </cell>
          <cell r="EE199"/>
          <cell r="EF199"/>
          <cell r="EG199"/>
          <cell r="EH199"/>
          <cell r="EI199"/>
          <cell r="EJ199"/>
          <cell r="EK199"/>
          <cell r="EL199"/>
          <cell r="EM199"/>
          <cell r="EN199">
            <v>5</v>
          </cell>
          <cell r="EO199">
            <v>0</v>
          </cell>
          <cell r="EP199">
            <v>5</v>
          </cell>
          <cell r="EQ199">
            <v>10</v>
          </cell>
          <cell r="ER199">
            <v>66.666666666666657</v>
          </cell>
          <cell r="ES199" t="str">
            <v>Yes</v>
          </cell>
          <cell r="ET199" t="str">
            <v>https://drive.google.com/open?id=1tXgxfKD2yGUBt2kz8mkQiIXBF61CfikG</v>
          </cell>
          <cell r="EU199" t="str">
            <v>NA</v>
          </cell>
          <cell r="EV199" t="str">
            <v>No</v>
          </cell>
          <cell r="EW199"/>
          <cell r="EX199"/>
          <cell r="EY199" t="str">
            <v>AB</v>
          </cell>
          <cell r="EZ199"/>
          <cell r="FA199" t="str">
            <v>20-COMPB70-23</v>
          </cell>
          <cell r="FB199" t="str">
            <v>COMP-B</v>
          </cell>
          <cell r="FC199">
            <v>70</v>
          </cell>
        </row>
        <row r="200">
          <cell r="C200" t="str">
            <v>19-COMPA38-23</v>
          </cell>
          <cell r="D200">
            <v>38</v>
          </cell>
          <cell r="E200" t="str">
            <v>DOSHI HITANSH KALPESH SEJAL</v>
          </cell>
          <cell r="F200" t="str">
            <v>19-COMPA38-23</v>
          </cell>
          <cell r="G200" t="str">
            <v>Male</v>
          </cell>
          <cell r="H200">
            <v>37149</v>
          </cell>
          <cell r="I200">
            <v>8898444993</v>
          </cell>
          <cell r="J200" t="str">
            <v>8898444993</v>
          </cell>
          <cell r="K200" t="str">
            <v>hkd159@gmail.com</v>
          </cell>
          <cell r="L200" t="str">
            <v>1032190124@tcetmumbai.in</v>
          </cell>
          <cell r="M200" t="str">
            <v>B-16,plot no.132,vrindavan CHS,gorai-2,borivali-west,near sangam banglow,borivali,400091</v>
          </cell>
          <cell r="N200" t="str">
            <v>Self-employed</v>
          </cell>
          <cell r="O200" t="str">
            <v>Below  5 Lacs</v>
          </cell>
          <cell r="P200" t="str">
            <v>Normal</v>
          </cell>
          <cell r="Q200" t="str">
            <v>Open</v>
          </cell>
          <cell r="R200">
            <v>2019</v>
          </cell>
          <cell r="S200" t="str">
            <v>FE</v>
          </cell>
          <cell r="T200" t="str">
            <v>MHT-CET 2019</v>
          </cell>
          <cell r="U200" t="str">
            <v>MHT-CET</v>
          </cell>
          <cell r="V200">
            <v>200</v>
          </cell>
          <cell r="W200">
            <v>98.418700000000001</v>
          </cell>
          <cell r="X200" t="str">
            <v>GOPENS</v>
          </cell>
          <cell r="Y200">
            <v>446</v>
          </cell>
          <cell r="Z200">
            <v>500</v>
          </cell>
          <cell r="AA200">
            <v>89.2</v>
          </cell>
          <cell r="AB200">
            <v>2017</v>
          </cell>
          <cell r="AC200" t="str">
            <v>MAHARASHTRA STATE BOARD OF SECONDARY AND HIGHER SECONDARY EDUCATION</v>
          </cell>
          <cell r="AD200" t="str">
            <v>M.K.N. BHATIA HIGH SCHOOL</v>
          </cell>
          <cell r="AE200">
            <v>541</v>
          </cell>
          <cell r="AF200">
            <v>650</v>
          </cell>
          <cell r="AG200">
            <v>83.23</v>
          </cell>
          <cell r="AH200">
            <v>2019</v>
          </cell>
          <cell r="AI200" t="str">
            <v>MAHARASHTRA STATE BOARD OF SECONDARY AND HIGHER SECONDARY EDUCATION</v>
          </cell>
          <cell r="AJ200" t="str">
            <v>MITHIBAI COLLEGE</v>
          </cell>
          <cell r="AK200">
            <v>228</v>
          </cell>
          <cell r="AL200">
            <v>23</v>
          </cell>
          <cell r="AM200">
            <v>9.9130434782608692</v>
          </cell>
          <cell r="AN200">
            <v>82.137529137529143</v>
          </cell>
          <cell r="AO200">
            <v>244</v>
          </cell>
          <cell r="AP200">
            <v>25</v>
          </cell>
          <cell r="AQ200">
            <v>9.76</v>
          </cell>
          <cell r="AR200">
            <v>98</v>
          </cell>
          <cell r="AS200">
            <v>472</v>
          </cell>
          <cell r="AT200">
            <v>48</v>
          </cell>
          <cell r="AU200">
            <v>9.8333333333333339</v>
          </cell>
          <cell r="AV200">
            <v>241</v>
          </cell>
          <cell r="AW200">
            <v>25</v>
          </cell>
          <cell r="AX200">
            <v>9.64</v>
          </cell>
          <cell r="AY200">
            <v>97</v>
          </cell>
          <cell r="AZ200">
            <v>265</v>
          </cell>
          <cell r="BA200">
            <v>29</v>
          </cell>
          <cell r="BB200">
            <v>9.137931034482758</v>
          </cell>
          <cell r="BC200">
            <v>98</v>
          </cell>
          <cell r="BD200">
            <v>506</v>
          </cell>
          <cell r="BE200">
            <v>54</v>
          </cell>
          <cell r="BF200">
            <v>9.3703703703703702</v>
          </cell>
          <cell r="BG200">
            <v>213</v>
          </cell>
          <cell r="BH200">
            <v>24</v>
          </cell>
          <cell r="BI200">
            <v>8.875</v>
          </cell>
          <cell r="BJ200">
            <v>93.784382284382289</v>
          </cell>
          <cell r="BK200">
            <v>277</v>
          </cell>
          <cell r="BL200">
            <v>29</v>
          </cell>
          <cell r="BM200">
            <v>9.5517241379310338</v>
          </cell>
          <cell r="BN200">
            <v>96</v>
          </cell>
          <cell r="BO200">
            <v>490</v>
          </cell>
          <cell r="BP200">
            <v>53</v>
          </cell>
          <cell r="BQ200">
            <v>9.2452830188679247</v>
          </cell>
          <cell r="BR200">
            <v>224</v>
          </cell>
          <cell r="BS200">
            <v>24</v>
          </cell>
          <cell r="BT200">
            <v>9.3333333333333339</v>
          </cell>
          <cell r="BU200">
            <v>94.153651903651905</v>
          </cell>
          <cell r="BV200">
            <v>224</v>
          </cell>
          <cell r="BW200">
            <v>24</v>
          </cell>
          <cell r="BX200">
            <v>9.3333333333333339</v>
          </cell>
          <cell r="BY200">
            <v>257</v>
          </cell>
          <cell r="BZ200">
            <v>26</v>
          </cell>
          <cell r="CA200">
            <v>9.884615384615385</v>
          </cell>
          <cell r="CB200">
            <v>1949</v>
          </cell>
          <cell r="CC200">
            <v>205</v>
          </cell>
          <cell r="CD200">
            <v>9.5073170731707322</v>
          </cell>
          <cell r="CE200">
            <v>94</v>
          </cell>
          <cell r="CF200"/>
          <cell r="CG200"/>
          <cell r="CH200"/>
          <cell r="CI200"/>
          <cell r="CJ200"/>
          <cell r="CK200"/>
          <cell r="CL200"/>
          <cell r="CM200"/>
          <cell r="CN200">
            <v>19</v>
          </cell>
          <cell r="CO200">
            <v>60</v>
          </cell>
          <cell r="CP200">
            <v>32</v>
          </cell>
          <cell r="CQ200">
            <v>50</v>
          </cell>
          <cell r="CR200">
            <v>22</v>
          </cell>
          <cell r="CS200">
            <v>2</v>
          </cell>
          <cell r="CT200">
            <v>92</v>
          </cell>
          <cell r="CU200">
            <v>12</v>
          </cell>
          <cell r="CV200">
            <v>4</v>
          </cell>
          <cell r="CW200">
            <v>75</v>
          </cell>
          <cell r="CX200">
            <v>598</v>
          </cell>
          <cell r="CY200">
            <v>59.8</v>
          </cell>
          <cell r="CZ200">
            <v>88.855869242199105</v>
          </cell>
          <cell r="DA200">
            <v>10</v>
          </cell>
          <cell r="DB200">
            <v>0</v>
          </cell>
          <cell r="DC200">
            <v>100</v>
          </cell>
          <cell r="DD200">
            <v>21</v>
          </cell>
          <cell r="DE200">
            <v>1</v>
          </cell>
          <cell r="DF200">
            <v>96</v>
          </cell>
          <cell r="DG200">
            <v>10</v>
          </cell>
          <cell r="DH200">
            <v>100</v>
          </cell>
          <cell r="DI200">
            <v>1577</v>
          </cell>
          <cell r="DJ200">
            <v>79</v>
          </cell>
          <cell r="DK200">
            <v>2</v>
          </cell>
          <cell r="DL200">
            <v>0</v>
          </cell>
          <cell r="DM200">
            <v>100</v>
          </cell>
          <cell r="DN200">
            <v>100</v>
          </cell>
          <cell r="DO200" t="str">
            <v>100</v>
          </cell>
          <cell r="DP200">
            <v>90</v>
          </cell>
          <cell r="DQ200" t="str">
            <v>100</v>
          </cell>
          <cell r="DR200">
            <v>95</v>
          </cell>
          <cell r="DS200">
            <v>100</v>
          </cell>
          <cell r="DT200">
            <v>90</v>
          </cell>
          <cell r="DU200">
            <v>95</v>
          </cell>
          <cell r="DV200" t="str">
            <v>Oracle / J.P. Morgan</v>
          </cell>
          <cell r="DW200"/>
          <cell r="DX200"/>
          <cell r="DY200" t="str">
            <v>Placed</v>
          </cell>
          <cell r="DZ200" t="str">
            <v xml:space="preserve">8.8 / 17.75 </v>
          </cell>
          <cell r="EA200" t="str">
            <v>Placement</v>
          </cell>
          <cell r="EB200" t="str">
            <v>Placement</v>
          </cell>
          <cell r="EC200"/>
          <cell r="ED200" t="str">
            <v>CAT-1</v>
          </cell>
          <cell r="EE200"/>
          <cell r="EF200"/>
          <cell r="EG200"/>
          <cell r="EH200"/>
          <cell r="EI200"/>
          <cell r="EJ200"/>
          <cell r="EK200"/>
          <cell r="EL200"/>
          <cell r="EM200"/>
          <cell r="EN200">
            <v>5</v>
          </cell>
          <cell r="EO200">
            <v>5</v>
          </cell>
          <cell r="EP200">
            <v>5</v>
          </cell>
          <cell r="EQ200">
            <v>15</v>
          </cell>
          <cell r="ER200">
            <v>100</v>
          </cell>
          <cell r="ES200" t="str">
            <v>Yes</v>
          </cell>
          <cell r="ET200" t="str">
            <v>https://drive.google.com/open?id=1eoVZjk9mADoiuXYc1wCoBWL4XJT7b-pT</v>
          </cell>
          <cell r="EU200" t="str">
            <v>IT + Core Companies</v>
          </cell>
          <cell r="EV200" t="str">
            <v>Yes</v>
          </cell>
          <cell r="EW200" t="str">
            <v>pay_HyR0lsRU529gE8</v>
          </cell>
          <cell r="EX200" t="str">
            <v>mumbai</v>
          </cell>
          <cell r="EY200" t="str">
            <v>AB</v>
          </cell>
          <cell r="EZ200" t="str">
            <v>Golden Batch 1</v>
          </cell>
          <cell r="FA200" t="str">
            <v>19-COMPA38-23</v>
          </cell>
          <cell r="FB200" t="str">
            <v>COMP-A</v>
          </cell>
          <cell r="FC200">
            <v>38</v>
          </cell>
        </row>
        <row r="201">
          <cell r="C201" t="str">
            <v>19-COMPA39-23</v>
          </cell>
          <cell r="D201">
            <v>39</v>
          </cell>
          <cell r="E201" t="str">
            <v>DUBEY ADITYA SHIVKUMAR SHOBHA</v>
          </cell>
          <cell r="F201" t="str">
            <v>19-COMPA39-23</v>
          </cell>
          <cell r="G201" t="str">
            <v>Male</v>
          </cell>
          <cell r="H201">
            <v>37427</v>
          </cell>
          <cell r="I201">
            <v>8169909565</v>
          </cell>
          <cell r="J201" t="str">
            <v>8169909565</v>
          </cell>
          <cell r="K201" t="str">
            <v>adi8169909565@gmail.com</v>
          </cell>
          <cell r="L201" t="str">
            <v>1032190125@tcetmumbai.in</v>
          </cell>
          <cell r="M201" t="str">
            <v>B-01parvatiKrupaniwas ,Chimaji Nagar, penkar pada,Mira road (e),Nirbadevi temple,Mumbai,401107</v>
          </cell>
          <cell r="N201" t="str">
            <v>Service</v>
          </cell>
          <cell r="O201" t="str">
            <v>5 Lacs to  10Lacs</v>
          </cell>
          <cell r="P201" t="str">
            <v>Normal</v>
          </cell>
          <cell r="Q201" t="str">
            <v>Open</v>
          </cell>
          <cell r="R201">
            <v>2019</v>
          </cell>
          <cell r="S201" t="str">
            <v>FE</v>
          </cell>
          <cell r="T201" t="str">
            <v>MHT-CET 2019</v>
          </cell>
          <cell r="U201" t="str">
            <v>MHT-CET</v>
          </cell>
          <cell r="V201">
            <v>200</v>
          </cell>
          <cell r="W201">
            <v>96.122259799999995</v>
          </cell>
          <cell r="X201" t="str">
            <v>MI</v>
          </cell>
          <cell r="Y201">
            <v>413</v>
          </cell>
          <cell r="Z201">
            <v>500</v>
          </cell>
          <cell r="AA201">
            <v>82.6</v>
          </cell>
          <cell r="AB201">
            <v>2017</v>
          </cell>
          <cell r="AC201" t="str">
            <v>MAHARASHTRA STATE BOARD OF SECONDARY AND HIGHER SECONDARY EDUCATION</v>
          </cell>
          <cell r="AD201" t="str">
            <v>GRACIOUS ENGLISH HIGH SCHOOL</v>
          </cell>
          <cell r="AE201">
            <v>558</v>
          </cell>
          <cell r="AF201">
            <v>650</v>
          </cell>
          <cell r="AG201">
            <v>85.85</v>
          </cell>
          <cell r="AH201">
            <v>2019</v>
          </cell>
          <cell r="AI201" t="str">
            <v>MAHARASHTRA STATE BOARD OF SECONDARY AND HIGHER SECONDARY EDUCATION</v>
          </cell>
          <cell r="AJ201" t="str">
            <v>THAKUR COLLEGE OF SCIENCE AND COMMERCE</v>
          </cell>
          <cell r="AK201">
            <v>222</v>
          </cell>
          <cell r="AL201">
            <v>23</v>
          </cell>
          <cell r="AM201">
            <v>9.6521739130434785</v>
          </cell>
          <cell r="AN201">
            <v>76.955710955710956</v>
          </cell>
          <cell r="AO201">
            <v>242</v>
          </cell>
          <cell r="AP201">
            <v>25</v>
          </cell>
          <cell r="AQ201">
            <v>9.68</v>
          </cell>
          <cell r="AR201">
            <v>98</v>
          </cell>
          <cell r="AS201">
            <v>464</v>
          </cell>
          <cell r="AT201">
            <v>48</v>
          </cell>
          <cell r="AU201">
            <v>9.6666666666666661</v>
          </cell>
          <cell r="AV201">
            <v>232</v>
          </cell>
          <cell r="AW201">
            <v>25</v>
          </cell>
          <cell r="AX201">
            <v>9.2799999999999994</v>
          </cell>
          <cell r="AY201">
            <v>93</v>
          </cell>
          <cell r="AZ201">
            <v>284</v>
          </cell>
          <cell r="BA201">
            <v>29</v>
          </cell>
          <cell r="BB201">
            <v>9.7931034482758612</v>
          </cell>
          <cell r="BC201">
            <v>90</v>
          </cell>
          <cell r="BD201">
            <v>516</v>
          </cell>
          <cell r="BE201">
            <v>54</v>
          </cell>
          <cell r="BF201">
            <v>9.5555555555555554</v>
          </cell>
          <cell r="BG201">
            <v>220</v>
          </cell>
          <cell r="BH201">
            <v>24</v>
          </cell>
          <cell r="BI201">
            <v>9.1666666666666661</v>
          </cell>
          <cell r="BJ201">
            <v>89.488927738927742</v>
          </cell>
          <cell r="BK201">
            <v>281</v>
          </cell>
          <cell r="BL201">
            <v>29</v>
          </cell>
          <cell r="BM201">
            <v>9.6896551724137936</v>
          </cell>
          <cell r="BN201">
            <v>88</v>
          </cell>
          <cell r="BO201">
            <v>501</v>
          </cell>
          <cell r="BP201">
            <v>53</v>
          </cell>
          <cell r="BQ201">
            <v>9.4528301886792452</v>
          </cell>
          <cell r="BR201">
            <v>225</v>
          </cell>
          <cell r="BS201">
            <v>24</v>
          </cell>
          <cell r="BT201">
            <v>9.375</v>
          </cell>
          <cell r="BU201">
            <v>89.240773115773109</v>
          </cell>
          <cell r="BV201">
            <v>225</v>
          </cell>
          <cell r="BW201">
            <v>24</v>
          </cell>
          <cell r="BX201">
            <v>9.375</v>
          </cell>
          <cell r="BY201">
            <v>260</v>
          </cell>
          <cell r="BZ201">
            <v>26</v>
          </cell>
          <cell r="CA201">
            <v>10</v>
          </cell>
          <cell r="CB201">
            <v>1966</v>
          </cell>
          <cell r="CC201">
            <v>205</v>
          </cell>
          <cell r="CD201">
            <v>9.590243902439024</v>
          </cell>
          <cell r="CE201">
            <v>90</v>
          </cell>
          <cell r="CF201"/>
          <cell r="CG201"/>
          <cell r="CH201"/>
          <cell r="CI201"/>
          <cell r="CJ201"/>
          <cell r="CK201"/>
          <cell r="CL201"/>
          <cell r="CM201"/>
          <cell r="CN201">
            <v>19</v>
          </cell>
          <cell r="CO201">
            <v>60</v>
          </cell>
          <cell r="CP201">
            <v>15</v>
          </cell>
          <cell r="CQ201">
            <v>50</v>
          </cell>
          <cell r="CR201">
            <v>21</v>
          </cell>
          <cell r="CS201">
            <v>3</v>
          </cell>
          <cell r="CT201">
            <v>88</v>
          </cell>
          <cell r="CU201">
            <v>6</v>
          </cell>
          <cell r="CV201">
            <v>10</v>
          </cell>
          <cell r="CW201">
            <v>38</v>
          </cell>
          <cell r="CX201">
            <v>190</v>
          </cell>
          <cell r="CY201">
            <v>38</v>
          </cell>
          <cell r="CZ201">
            <v>28.231797919762258</v>
          </cell>
          <cell r="DA201">
            <v>5</v>
          </cell>
          <cell r="DB201">
            <v>5</v>
          </cell>
          <cell r="DC201">
            <v>50</v>
          </cell>
          <cell r="DD201">
            <v>20</v>
          </cell>
          <cell r="DE201">
            <v>2</v>
          </cell>
          <cell r="DF201">
            <v>91</v>
          </cell>
          <cell r="DG201">
            <v>9</v>
          </cell>
          <cell r="DH201">
            <v>90</v>
          </cell>
          <cell r="DI201">
            <v>620</v>
          </cell>
          <cell r="DJ201">
            <v>31</v>
          </cell>
          <cell r="DK201">
            <v>1</v>
          </cell>
          <cell r="DL201">
            <v>1</v>
          </cell>
          <cell r="DM201">
            <v>50</v>
          </cell>
          <cell r="DN201">
            <v>60</v>
          </cell>
          <cell r="DO201">
            <v>100</v>
          </cell>
          <cell r="DP201">
            <v>70</v>
          </cell>
          <cell r="DQ201" t="str">
            <v>100</v>
          </cell>
          <cell r="DR201">
            <v>65</v>
          </cell>
          <cell r="DS201">
            <v>100</v>
          </cell>
          <cell r="DT201">
            <v>40</v>
          </cell>
          <cell r="DU201">
            <v>73</v>
          </cell>
          <cell r="DV201" t="str">
            <v>Oracle/Toothsi</v>
          </cell>
          <cell r="DW201"/>
          <cell r="DX201"/>
          <cell r="DY201" t="str">
            <v>Placed</v>
          </cell>
          <cell r="DZ201">
            <v>8.8000000000000007</v>
          </cell>
          <cell r="EA201" t="str">
            <v>Placement</v>
          </cell>
          <cell r="EB201" t="str">
            <v>Placement</v>
          </cell>
          <cell r="EC201"/>
          <cell r="ED201" t="str">
            <v>CAT-2</v>
          </cell>
          <cell r="EE201"/>
          <cell r="EF201"/>
          <cell r="EG201"/>
          <cell r="EH201"/>
          <cell r="EI201"/>
          <cell r="EJ201"/>
          <cell r="EK201"/>
          <cell r="EL201"/>
          <cell r="EM201"/>
          <cell r="EN201">
            <v>5</v>
          </cell>
          <cell r="EO201">
            <v>4</v>
          </cell>
          <cell r="EP201">
            <v>5</v>
          </cell>
          <cell r="EQ201">
            <v>14</v>
          </cell>
          <cell r="ER201">
            <v>93.333333333333329</v>
          </cell>
          <cell r="ES201" t="str">
            <v>Yes</v>
          </cell>
          <cell r="ET201" t="str">
            <v>https://drive.google.com/open?id=1mSh9HWgg7Q1zw6bsNU9YApENG5cQRo1f</v>
          </cell>
          <cell r="EU201" t="str">
            <v>IT + Core Companies</v>
          </cell>
          <cell r="EV201" t="str">
            <v>Yes</v>
          </cell>
          <cell r="EW201">
            <v>125812404890</v>
          </cell>
          <cell r="EX201" t="str">
            <v>Up</v>
          </cell>
          <cell r="EY201" t="str">
            <v>AB</v>
          </cell>
          <cell r="EZ201" t="str">
            <v>Batch 2</v>
          </cell>
          <cell r="FA201" t="str">
            <v>19-COMPA39-23</v>
          </cell>
          <cell r="FB201" t="str">
            <v>COMP-A</v>
          </cell>
          <cell r="FC201">
            <v>39</v>
          </cell>
        </row>
        <row r="202">
          <cell r="C202" t="str">
            <v>19-COMPA40-23</v>
          </cell>
          <cell r="D202">
            <v>40</v>
          </cell>
          <cell r="E202" t="str">
            <v>DUBEY SHIVAM PRAVIN SUMAN</v>
          </cell>
          <cell r="F202" t="str">
            <v>19-COMPA40-23</v>
          </cell>
          <cell r="G202" t="str">
            <v>Male</v>
          </cell>
          <cell r="H202">
            <v>36634</v>
          </cell>
          <cell r="I202">
            <v>8422949165</v>
          </cell>
          <cell r="J202" t="str">
            <v>8422949165</v>
          </cell>
          <cell r="K202" t="str">
            <v>Sd822949165@gmail.com</v>
          </cell>
          <cell r="L202" t="str">
            <v>1032190126@tcetmumbai.in</v>
          </cell>
          <cell r="M202" t="str">
            <v>04 Mumbadevi chawl  Janupada,Thakur village,Kandivali,Near Sai mandir,Mumbai,400101</v>
          </cell>
          <cell r="N202" t="str">
            <v>Any other</v>
          </cell>
          <cell r="O202" t="str">
            <v>Below  5 Lacs</v>
          </cell>
          <cell r="P202" t="str">
            <v>Normal</v>
          </cell>
          <cell r="Q202" t="str">
            <v>Open</v>
          </cell>
          <cell r="R202">
            <v>2019</v>
          </cell>
          <cell r="S202" t="str">
            <v>FE</v>
          </cell>
          <cell r="T202" t="str">
            <v>MHT-CET 2019</v>
          </cell>
          <cell r="U202" t="str">
            <v>MHT-CET</v>
          </cell>
          <cell r="V202">
            <v>200</v>
          </cell>
          <cell r="W202">
            <v>94.122013600000002</v>
          </cell>
          <cell r="X202" t="str">
            <v>MI</v>
          </cell>
          <cell r="Y202">
            <v>452</v>
          </cell>
          <cell r="Z202">
            <v>500</v>
          </cell>
          <cell r="AA202">
            <v>90.4</v>
          </cell>
          <cell r="AB202">
            <v>2017</v>
          </cell>
          <cell r="AC202" t="str">
            <v>MAHARASHTRA STATE BOARD OF SECONDARY AND HIGHER SECONDARY EDUCATION</v>
          </cell>
          <cell r="AD202" t="str">
            <v>TVMHSJC</v>
          </cell>
          <cell r="AE202">
            <v>457</v>
          </cell>
          <cell r="AF202">
            <v>650</v>
          </cell>
          <cell r="AG202">
            <v>70.02</v>
          </cell>
          <cell r="AH202">
            <v>2019</v>
          </cell>
          <cell r="AI202" t="str">
            <v>MAHARASHTRA STATE BOARD OF SECONDARY AND HIGHER SECONDARY EDUCATION</v>
          </cell>
          <cell r="AJ202" t="str">
            <v>TCSE</v>
          </cell>
          <cell r="AK202">
            <v>205</v>
          </cell>
          <cell r="AL202">
            <v>23</v>
          </cell>
          <cell r="AM202">
            <v>8.9130434782608692</v>
          </cell>
          <cell r="AN202">
            <v>89.351981351981351</v>
          </cell>
          <cell r="AO202">
            <v>237</v>
          </cell>
          <cell r="AP202">
            <v>25</v>
          </cell>
          <cell r="AQ202">
            <v>9.48</v>
          </cell>
          <cell r="AR202">
            <v>94</v>
          </cell>
          <cell r="AS202">
            <v>442</v>
          </cell>
          <cell r="AT202">
            <v>48</v>
          </cell>
          <cell r="AU202">
            <v>9.2083333333333339</v>
          </cell>
          <cell r="AV202">
            <v>211</v>
          </cell>
          <cell r="AW202">
            <v>25</v>
          </cell>
          <cell r="AX202">
            <v>8.44</v>
          </cell>
          <cell r="AY202">
            <v>93</v>
          </cell>
          <cell r="AZ202">
            <v>268</v>
          </cell>
          <cell r="BA202">
            <v>29</v>
          </cell>
          <cell r="BB202">
            <v>9.2413793103448274</v>
          </cell>
          <cell r="BC202">
            <v>88</v>
          </cell>
          <cell r="BD202">
            <v>479</v>
          </cell>
          <cell r="BE202">
            <v>54</v>
          </cell>
          <cell r="BF202">
            <v>8.8703703703703702</v>
          </cell>
          <cell r="BG202">
            <v>199</v>
          </cell>
          <cell r="BH202">
            <v>24</v>
          </cell>
          <cell r="BI202">
            <v>8.2916666666666661</v>
          </cell>
          <cell r="BJ202">
            <v>91.087995337995338</v>
          </cell>
          <cell r="BK202">
            <v>260</v>
          </cell>
          <cell r="BL202">
            <v>29</v>
          </cell>
          <cell r="BM202">
            <v>8.9655172413793096</v>
          </cell>
          <cell r="BN202">
            <v>89</v>
          </cell>
          <cell r="BO202">
            <v>459</v>
          </cell>
          <cell r="BP202">
            <v>53</v>
          </cell>
          <cell r="BQ202">
            <v>8.6603773584905657</v>
          </cell>
          <cell r="BR202">
            <v>225</v>
          </cell>
          <cell r="BS202">
            <v>24</v>
          </cell>
          <cell r="BT202">
            <v>9.375</v>
          </cell>
          <cell r="BU202">
            <v>90.739996114996117</v>
          </cell>
          <cell r="BV202">
            <v>225</v>
          </cell>
          <cell r="BW202">
            <v>24</v>
          </cell>
          <cell r="BX202">
            <v>9.375</v>
          </cell>
          <cell r="BY202">
            <v>249</v>
          </cell>
          <cell r="BZ202">
            <v>26</v>
          </cell>
          <cell r="CA202">
            <v>9.5769230769230766</v>
          </cell>
          <cell r="CB202">
            <v>1854</v>
          </cell>
          <cell r="CC202">
            <v>205</v>
          </cell>
          <cell r="CD202">
            <v>9.0439024390243894</v>
          </cell>
          <cell r="CE202">
            <v>92</v>
          </cell>
          <cell r="CF202"/>
          <cell r="CG202"/>
          <cell r="CH202"/>
          <cell r="CI202"/>
          <cell r="CJ202"/>
          <cell r="CK202"/>
          <cell r="CL202"/>
          <cell r="CM202"/>
          <cell r="CN202">
            <v>18</v>
          </cell>
          <cell r="CO202">
            <v>60</v>
          </cell>
          <cell r="CP202">
            <v>17</v>
          </cell>
          <cell r="CQ202">
            <v>50</v>
          </cell>
          <cell r="CR202">
            <v>22</v>
          </cell>
          <cell r="CS202">
            <v>2</v>
          </cell>
          <cell r="CT202">
            <v>92</v>
          </cell>
          <cell r="CU202">
            <v>12</v>
          </cell>
          <cell r="CV202">
            <v>4</v>
          </cell>
          <cell r="CW202">
            <v>75</v>
          </cell>
          <cell r="CX202">
            <v>230</v>
          </cell>
          <cell r="CY202">
            <v>46</v>
          </cell>
          <cell r="CZ202">
            <v>34.175334323922733</v>
          </cell>
          <cell r="DA202">
            <v>5</v>
          </cell>
          <cell r="DB202">
            <v>5</v>
          </cell>
          <cell r="DC202">
            <v>50</v>
          </cell>
          <cell r="DD202">
            <v>18</v>
          </cell>
          <cell r="DE202">
            <v>4</v>
          </cell>
          <cell r="DF202">
            <v>82</v>
          </cell>
          <cell r="DG202">
            <v>8</v>
          </cell>
          <cell r="DH202">
            <v>80</v>
          </cell>
          <cell r="DI202">
            <v>390</v>
          </cell>
          <cell r="DJ202">
            <v>20</v>
          </cell>
          <cell r="DK202">
            <v>2</v>
          </cell>
          <cell r="DL202">
            <v>0</v>
          </cell>
          <cell r="DM202">
            <v>100</v>
          </cell>
          <cell r="DN202">
            <v>0</v>
          </cell>
          <cell r="DO202" t="str">
            <v>0</v>
          </cell>
          <cell r="DP202">
            <v>60</v>
          </cell>
          <cell r="DQ202" t="str">
            <v>100</v>
          </cell>
          <cell r="DR202">
            <v>30</v>
          </cell>
          <cell r="DS202">
            <v>50</v>
          </cell>
          <cell r="DT202">
            <v>19</v>
          </cell>
          <cell r="DU202">
            <v>76</v>
          </cell>
          <cell r="DV202" t="str">
            <v>IDFC/Sportz Interactive</v>
          </cell>
          <cell r="DW202"/>
          <cell r="DX202"/>
          <cell r="DY202" t="str">
            <v>Placed</v>
          </cell>
          <cell r="DZ202" t="str">
            <v>10.20/4.5</v>
          </cell>
          <cell r="EA202" t="str">
            <v>Placement</v>
          </cell>
          <cell r="EB202" t="str">
            <v>Placement</v>
          </cell>
          <cell r="EC202"/>
          <cell r="ED202" t="str">
            <v>CAT-1</v>
          </cell>
          <cell r="EE202"/>
          <cell r="EF202"/>
          <cell r="EG202"/>
          <cell r="EH202"/>
          <cell r="EI202"/>
          <cell r="EJ202"/>
          <cell r="EK202"/>
          <cell r="EL202"/>
          <cell r="EM202"/>
          <cell r="EN202">
            <v>5</v>
          </cell>
          <cell r="EO202">
            <v>4</v>
          </cell>
          <cell r="EP202">
            <v>5</v>
          </cell>
          <cell r="EQ202">
            <v>14</v>
          </cell>
          <cell r="ER202">
            <v>93.333333333333329</v>
          </cell>
          <cell r="ES202" t="str">
            <v>Yes</v>
          </cell>
          <cell r="ET202" t="str">
            <v>https://drive.google.com/open?id=1G5wAYKReHJhodAPwUAwmCvFN5Yl2pvZu</v>
          </cell>
          <cell r="EU202" t="str">
            <v>IT + Core Companies</v>
          </cell>
          <cell r="EV202" t="str">
            <v>Yes</v>
          </cell>
          <cell r="EW202" t="str">
            <v>pay_HyOWVIlgIzqVxI</v>
          </cell>
          <cell r="EX202" t="str">
            <v>Bhadohi</v>
          </cell>
          <cell r="EY202" t="str">
            <v>AB</v>
          </cell>
          <cell r="EZ202" t="str">
            <v>Batch 2</v>
          </cell>
          <cell r="FA202" t="str">
            <v>19-COMPA40-23</v>
          </cell>
          <cell r="FB202" t="str">
            <v>COMP-A</v>
          </cell>
          <cell r="FC202">
            <v>40</v>
          </cell>
        </row>
        <row r="203">
          <cell r="C203" t="str">
            <v>19-COMPA41-23</v>
          </cell>
          <cell r="D203">
            <v>41</v>
          </cell>
          <cell r="E203" t="str">
            <v>DUBEY SHRUTI UDAYPRAKASH MAMATA</v>
          </cell>
          <cell r="F203" t="str">
            <v>19-COMPA41-23</v>
          </cell>
          <cell r="G203" t="str">
            <v>Female</v>
          </cell>
          <cell r="H203">
            <v>37412</v>
          </cell>
          <cell r="I203">
            <v>9265935117</v>
          </cell>
          <cell r="J203" t="str">
            <v>9265935117</v>
          </cell>
          <cell r="K203" t="str">
            <v>shrutiupkd@gmail.com</v>
          </cell>
          <cell r="L203" t="str">
            <v>1032190127@tcetmumbai.in</v>
          </cell>
          <cell r="M203" t="str">
            <v>RoomNo-203,BuildingNo-A/12,Anand Vaibhav,Sector-7,Shanti Nagar, Mira Road(E) ,Near reliance bill collection centre,Mira road,401107</v>
          </cell>
          <cell r="N203" t="str">
            <v>Self-employed</v>
          </cell>
          <cell r="O203" t="str">
            <v>20 Lacs &amp; above</v>
          </cell>
          <cell r="P203" t="str">
            <v>Normal</v>
          </cell>
          <cell r="Q203" t="str">
            <v>Open</v>
          </cell>
          <cell r="R203">
            <v>2019</v>
          </cell>
          <cell r="S203" t="str">
            <v>FE</v>
          </cell>
          <cell r="T203" t="str">
            <v>MHT-CET 2019</v>
          </cell>
          <cell r="U203" t="str">
            <v>MHT-CET</v>
          </cell>
          <cell r="V203">
            <v>200</v>
          </cell>
          <cell r="W203">
            <v>94.696667899999994</v>
          </cell>
          <cell r="X203" t="str">
            <v>MI</v>
          </cell>
          <cell r="Y203">
            <v>460</v>
          </cell>
          <cell r="Z203">
            <v>500</v>
          </cell>
          <cell r="AA203">
            <v>92</v>
          </cell>
          <cell r="AB203">
            <v>2017</v>
          </cell>
          <cell r="AC203" t="str">
            <v>MAHARASHTRA STATE BOARD OF SECONDARY AND HIGHER SECONDARY EDUCATION</v>
          </cell>
          <cell r="AD203" t="str">
            <v>SMTPKGANGERHINDISECONDRYSCHOOL</v>
          </cell>
          <cell r="AE203">
            <v>476</v>
          </cell>
          <cell r="AF203">
            <v>650</v>
          </cell>
          <cell r="AG203">
            <v>73.23</v>
          </cell>
          <cell r="AH203">
            <v>2019</v>
          </cell>
          <cell r="AI203" t="str">
            <v>MAHARASHTRA STATE BOARD OF SECONDARY AND HIGHER SECONDARY EDUCATION</v>
          </cell>
          <cell r="AJ203" t="str">
            <v>SARDAAR VALLABHBHAI PATEL JUNIOR COLLEGE OFF SCIENCE AND COMMERCE</v>
          </cell>
          <cell r="AK203">
            <v>199</v>
          </cell>
          <cell r="AL203">
            <v>23</v>
          </cell>
          <cell r="AM203">
            <v>8.6521739130434785</v>
          </cell>
          <cell r="AN203">
            <v>75</v>
          </cell>
          <cell r="AO203">
            <v>221</v>
          </cell>
          <cell r="AP203">
            <v>25</v>
          </cell>
          <cell r="AQ203">
            <v>8.84</v>
          </cell>
          <cell r="AR203">
            <v>99</v>
          </cell>
          <cell r="AS203">
            <v>420</v>
          </cell>
          <cell r="AT203">
            <v>48</v>
          </cell>
          <cell r="AU203">
            <v>8.75</v>
          </cell>
          <cell r="AV203">
            <v>242</v>
          </cell>
          <cell r="AW203">
            <v>25</v>
          </cell>
          <cell r="AX203">
            <v>9.68</v>
          </cell>
          <cell r="AY203">
            <v>100</v>
          </cell>
          <cell r="AZ203">
            <v>283</v>
          </cell>
          <cell r="BA203">
            <v>29</v>
          </cell>
          <cell r="BB203">
            <v>9.7586206896551726</v>
          </cell>
          <cell r="BC203">
            <v>95</v>
          </cell>
          <cell r="BD203">
            <v>525</v>
          </cell>
          <cell r="BE203">
            <v>54</v>
          </cell>
          <cell r="BF203">
            <v>9.7222222222222214</v>
          </cell>
          <cell r="BG203">
            <v>230</v>
          </cell>
          <cell r="BH203">
            <v>24</v>
          </cell>
          <cell r="BI203">
            <v>9.5833333333333339</v>
          </cell>
          <cell r="BJ203">
            <v>92.25</v>
          </cell>
          <cell r="BK203">
            <v>282</v>
          </cell>
          <cell r="BL203">
            <v>29</v>
          </cell>
          <cell r="BM203">
            <v>9.7241379310344822</v>
          </cell>
          <cell r="BN203">
            <v>94</v>
          </cell>
          <cell r="BO203">
            <v>512</v>
          </cell>
          <cell r="BP203">
            <v>53</v>
          </cell>
          <cell r="BQ203">
            <v>9.6603773584905657</v>
          </cell>
          <cell r="BR203">
            <v>237</v>
          </cell>
          <cell r="BS203">
            <v>24</v>
          </cell>
          <cell r="BT203">
            <v>9.875</v>
          </cell>
          <cell r="BU203">
            <v>92.541666666666671</v>
          </cell>
          <cell r="BV203">
            <v>237</v>
          </cell>
          <cell r="BW203">
            <v>24</v>
          </cell>
          <cell r="BX203">
            <v>9.875</v>
          </cell>
          <cell r="BY203">
            <v>260</v>
          </cell>
          <cell r="BZ203">
            <v>26</v>
          </cell>
          <cell r="CA203">
            <v>10</v>
          </cell>
          <cell r="CB203">
            <v>1954</v>
          </cell>
          <cell r="CC203">
            <v>205</v>
          </cell>
          <cell r="CD203">
            <v>9.5317073170731703</v>
          </cell>
          <cell r="CE203">
            <v>93</v>
          </cell>
          <cell r="CF203"/>
          <cell r="CG203"/>
          <cell r="CH203"/>
          <cell r="CI203"/>
          <cell r="CJ203"/>
          <cell r="CK203"/>
          <cell r="CL203"/>
          <cell r="CM203"/>
          <cell r="CN203">
            <v>38</v>
          </cell>
          <cell r="CO203">
            <v>60</v>
          </cell>
          <cell r="CP203">
            <v>30</v>
          </cell>
          <cell r="CQ203">
            <v>50</v>
          </cell>
          <cell r="CR203">
            <v>22</v>
          </cell>
          <cell r="CS203">
            <v>2</v>
          </cell>
          <cell r="CT203">
            <v>92</v>
          </cell>
          <cell r="CU203">
            <v>7</v>
          </cell>
          <cell r="CV203">
            <v>9</v>
          </cell>
          <cell r="CW203">
            <v>44</v>
          </cell>
          <cell r="CX203">
            <v>244</v>
          </cell>
          <cell r="CY203">
            <v>48.8</v>
          </cell>
          <cell r="CZ203">
            <v>36.2555720653789</v>
          </cell>
          <cell r="DA203">
            <v>5</v>
          </cell>
          <cell r="DB203">
            <v>5</v>
          </cell>
          <cell r="DC203">
            <v>50</v>
          </cell>
          <cell r="DD203">
            <v>17</v>
          </cell>
          <cell r="DE203">
            <v>5</v>
          </cell>
          <cell r="DF203">
            <v>78</v>
          </cell>
          <cell r="DG203">
            <v>2</v>
          </cell>
          <cell r="DH203">
            <v>20</v>
          </cell>
          <cell r="DI203">
            <v>100</v>
          </cell>
          <cell r="DJ203">
            <v>5</v>
          </cell>
          <cell r="DK203">
            <v>1</v>
          </cell>
          <cell r="DL203">
            <v>1</v>
          </cell>
          <cell r="DM203">
            <v>50</v>
          </cell>
          <cell r="DN203">
            <v>0</v>
          </cell>
          <cell r="DO203" t="str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14</v>
          </cell>
          <cell r="DU203">
            <v>48</v>
          </cell>
          <cell r="DV203"/>
          <cell r="DW203"/>
          <cell r="DX203"/>
          <cell r="DY203"/>
          <cell r="DZ203"/>
          <cell r="EA203" t="str">
            <v>Higher Studies</v>
          </cell>
          <cell r="EB203" t="str">
            <v>Higher Studies</v>
          </cell>
          <cell r="EC203">
            <v>44746</v>
          </cell>
          <cell r="ED203" t="str">
            <v>CAT-3</v>
          </cell>
          <cell r="EE203"/>
          <cell r="EF203"/>
          <cell r="EG203"/>
          <cell r="EH203"/>
          <cell r="EI203"/>
          <cell r="EJ203"/>
          <cell r="EK203"/>
          <cell r="EL203"/>
          <cell r="EM203"/>
          <cell r="EN203">
            <v>5</v>
          </cell>
          <cell r="EO203">
            <v>1</v>
          </cell>
          <cell r="EP203">
            <v>5</v>
          </cell>
          <cell r="EQ203">
            <v>11</v>
          </cell>
          <cell r="ER203">
            <v>73.333333333333329</v>
          </cell>
          <cell r="ES203" t="str">
            <v>Yes</v>
          </cell>
          <cell r="ET203" t="str">
            <v>https://drive.google.com/open?id=1P2UKBaS6jf0XTvaQzi5WEaLUjZVp4UoN</v>
          </cell>
          <cell r="EU203" t="str">
            <v>IT + Core Companies</v>
          </cell>
          <cell r="EV203" t="str">
            <v>Yes</v>
          </cell>
          <cell r="EW203" t="str">
            <v>pay_HyBeIUtEsTnNsy</v>
          </cell>
          <cell r="EX203" t="str">
            <v>Udaichandpur</v>
          </cell>
          <cell r="EY203" t="str">
            <v>Present</v>
          </cell>
          <cell r="EZ203" t="str">
            <v>Golden Batch 1</v>
          </cell>
          <cell r="FA203" t="str">
            <v>19-COMPA41-23</v>
          </cell>
          <cell r="FB203" t="str">
            <v>COMP-A</v>
          </cell>
          <cell r="FC203">
            <v>41</v>
          </cell>
        </row>
        <row r="204">
          <cell r="C204" t="str">
            <v>19-COMPA42-23</v>
          </cell>
          <cell r="D204">
            <v>42</v>
          </cell>
          <cell r="E204" t="str">
            <v>DUBEY SUMEET PREMSHANKAR RITA</v>
          </cell>
          <cell r="F204" t="str">
            <v>19-COMPA42-23</v>
          </cell>
          <cell r="G204" t="str">
            <v>Male</v>
          </cell>
          <cell r="H204">
            <v>36726</v>
          </cell>
          <cell r="I204">
            <v>7400289488</v>
          </cell>
          <cell r="J204" t="str">
            <v>7400289488</v>
          </cell>
          <cell r="K204" t="str">
            <v>dsumeet2020@gmail.com</v>
          </cell>
          <cell r="L204" t="str">
            <v>1032190128@tcetmumbai.in</v>
          </cell>
          <cell r="M204" t="str">
            <v>Anand Chawl gokul nagar,Lokhandwala,Kandivali east,MUMBAI,400101</v>
          </cell>
          <cell r="N204" t="str">
            <v>Self-employed</v>
          </cell>
          <cell r="O204" t="str">
            <v>Below  5 Lacs</v>
          </cell>
          <cell r="P204" t="str">
            <v>Normal</v>
          </cell>
          <cell r="Q204" t="str">
            <v>Open</v>
          </cell>
          <cell r="R204">
            <v>2019</v>
          </cell>
          <cell r="S204" t="str">
            <v>FE</v>
          </cell>
          <cell r="T204" t="str">
            <v>MHT-CET 2019</v>
          </cell>
          <cell r="U204" t="str">
            <v>MHT-CET</v>
          </cell>
          <cell r="V204">
            <v>200</v>
          </cell>
          <cell r="W204">
            <v>95.504877500000006</v>
          </cell>
          <cell r="X204" t="str">
            <v>MI</v>
          </cell>
          <cell r="Y204">
            <v>358</v>
          </cell>
          <cell r="Z204">
            <v>500</v>
          </cell>
          <cell r="AA204">
            <v>71.599999999999994</v>
          </cell>
          <cell r="AB204">
            <v>2016</v>
          </cell>
          <cell r="AC204" t="str">
            <v>MAHARASHTRA STATE BOARD OF SECONDARY AND HIGHER SECONDARY EDUCATION</v>
          </cell>
          <cell r="AD204" t="str">
            <v>SHRIRAM ENGLISH HIGH SCHOOL</v>
          </cell>
          <cell r="AE204">
            <v>460</v>
          </cell>
          <cell r="AF204">
            <v>650</v>
          </cell>
          <cell r="AG204">
            <v>70.77</v>
          </cell>
          <cell r="AH204">
            <v>2018</v>
          </cell>
          <cell r="AI204" t="str">
            <v>MAHARASHTRA STATE BOARD OF SECONDARY AND HIGHER SECONDARY EDUCATION</v>
          </cell>
          <cell r="AJ204" t="str">
            <v>THAKUR VIDYA MANDIR HIGH SCHOOL AND JR COLLEGE</v>
          </cell>
          <cell r="AK204">
            <v>194</v>
          </cell>
          <cell r="AL204">
            <v>23</v>
          </cell>
          <cell r="AM204">
            <v>8.4347826086956523</v>
          </cell>
          <cell r="AN204">
            <v>80.337995337995338</v>
          </cell>
          <cell r="AO204">
            <v>207</v>
          </cell>
          <cell r="AP204">
            <v>25</v>
          </cell>
          <cell r="AQ204">
            <v>8.2799999999999994</v>
          </cell>
          <cell r="AR204">
            <v>98</v>
          </cell>
          <cell r="AS204">
            <v>401</v>
          </cell>
          <cell r="AT204">
            <v>48</v>
          </cell>
          <cell r="AU204">
            <v>8.3541666666666661</v>
          </cell>
          <cell r="AV204">
            <v>236</v>
          </cell>
          <cell r="AW204">
            <v>25</v>
          </cell>
          <cell r="AX204">
            <v>9.44</v>
          </cell>
          <cell r="AY204">
            <v>89</v>
          </cell>
          <cell r="AZ204">
            <v>278</v>
          </cell>
          <cell r="BA204">
            <v>29</v>
          </cell>
          <cell r="BB204">
            <v>9.5862068965517242</v>
          </cell>
          <cell r="BC204">
            <v>92</v>
          </cell>
          <cell r="BD204">
            <v>514</v>
          </cell>
          <cell r="BE204">
            <v>54</v>
          </cell>
          <cell r="BF204">
            <v>9.518518518518519</v>
          </cell>
          <cell r="BG204">
            <v>230</v>
          </cell>
          <cell r="BH204">
            <v>24</v>
          </cell>
          <cell r="BI204">
            <v>9.5833333333333339</v>
          </cell>
          <cell r="BJ204">
            <v>89.834498834498831</v>
          </cell>
          <cell r="BK204">
            <v>258</v>
          </cell>
          <cell r="BL204">
            <v>29</v>
          </cell>
          <cell r="BM204">
            <v>8.8965517241379306</v>
          </cell>
          <cell r="BN204">
            <v>94</v>
          </cell>
          <cell r="BO204">
            <v>488</v>
          </cell>
          <cell r="BP204">
            <v>53</v>
          </cell>
          <cell r="BQ204">
            <v>9.2075471698113205</v>
          </cell>
          <cell r="BR204">
            <v>202</v>
          </cell>
          <cell r="BS204">
            <v>24</v>
          </cell>
          <cell r="BT204">
            <v>8.4166666666666661</v>
          </cell>
          <cell r="BU204">
            <v>90.528749028749033</v>
          </cell>
          <cell r="BV204">
            <v>202</v>
          </cell>
          <cell r="BW204">
            <v>24</v>
          </cell>
          <cell r="BX204">
            <v>8.4166666666666661</v>
          </cell>
          <cell r="BY204">
            <v>249</v>
          </cell>
          <cell r="BZ204">
            <v>26</v>
          </cell>
          <cell r="CA204">
            <v>9.5769230769230766</v>
          </cell>
          <cell r="CB204">
            <v>1854</v>
          </cell>
          <cell r="CC204">
            <v>205</v>
          </cell>
          <cell r="CD204">
            <v>9.0439024390243894</v>
          </cell>
          <cell r="CE204">
            <v>90</v>
          </cell>
          <cell r="CF204"/>
          <cell r="CG204"/>
          <cell r="CH204"/>
          <cell r="CI204"/>
          <cell r="CJ204"/>
          <cell r="CK204"/>
          <cell r="CL204"/>
          <cell r="CM204"/>
          <cell r="CN204">
            <v>11</v>
          </cell>
          <cell r="CO204">
            <v>60</v>
          </cell>
          <cell r="CP204">
            <v>25</v>
          </cell>
          <cell r="CQ204">
            <v>50</v>
          </cell>
          <cell r="CR204">
            <v>24</v>
          </cell>
          <cell r="CS204">
            <v>0</v>
          </cell>
          <cell r="CT204">
            <v>100</v>
          </cell>
          <cell r="CU204">
            <v>16</v>
          </cell>
          <cell r="CV204">
            <v>0</v>
          </cell>
          <cell r="CW204">
            <v>100</v>
          </cell>
          <cell r="CX204">
            <v>672</v>
          </cell>
          <cell r="CY204">
            <v>67.2</v>
          </cell>
          <cell r="CZ204">
            <v>99.851411589895989</v>
          </cell>
          <cell r="DA204">
            <v>10</v>
          </cell>
          <cell r="DB204">
            <v>0</v>
          </cell>
          <cell r="DC204">
            <v>100</v>
          </cell>
          <cell r="DD204">
            <v>21</v>
          </cell>
          <cell r="DE204">
            <v>1</v>
          </cell>
          <cell r="DF204">
            <v>96</v>
          </cell>
          <cell r="DG204">
            <v>9</v>
          </cell>
          <cell r="DH204">
            <v>90</v>
          </cell>
          <cell r="DI204">
            <v>1120</v>
          </cell>
          <cell r="DJ204">
            <v>56</v>
          </cell>
          <cell r="DK204">
            <v>2</v>
          </cell>
          <cell r="DL204">
            <v>0</v>
          </cell>
          <cell r="DM204">
            <v>100</v>
          </cell>
          <cell r="DN204">
            <v>0</v>
          </cell>
          <cell r="DO204" t="str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52</v>
          </cell>
          <cell r="DU204">
            <v>84</v>
          </cell>
          <cell r="DV204" t="str">
            <v>Tech Mahindra/Wisdom Lab</v>
          </cell>
          <cell r="DW204"/>
          <cell r="DX204"/>
          <cell r="DY204" t="str">
            <v>Placed</v>
          </cell>
          <cell r="DZ204" t="str">
            <v>5.00/3.25</v>
          </cell>
          <cell r="EA204" t="str">
            <v>Placement</v>
          </cell>
          <cell r="EB204" t="str">
            <v>Placement</v>
          </cell>
          <cell r="EC204"/>
          <cell r="ED204" t="str">
            <v>CAT-1</v>
          </cell>
          <cell r="EE204"/>
          <cell r="EF204"/>
          <cell r="EG204"/>
          <cell r="EH204"/>
          <cell r="EI204"/>
          <cell r="EJ204"/>
          <cell r="EK204"/>
          <cell r="EL204"/>
          <cell r="EM204"/>
          <cell r="EN204">
            <v>5</v>
          </cell>
          <cell r="EO204">
            <v>5</v>
          </cell>
          <cell r="EP204">
            <v>5</v>
          </cell>
          <cell r="EQ204">
            <v>15</v>
          </cell>
          <cell r="ER204">
            <v>100</v>
          </cell>
          <cell r="ES204" t="str">
            <v>Yes</v>
          </cell>
          <cell r="ET204" t="str">
            <v>https://drive.google.com/open?id=15R71uzUit5YIGinsLONGYkFySYVBiJxL</v>
          </cell>
          <cell r="EU204" t="str">
            <v>IT + Core Companies</v>
          </cell>
          <cell r="EV204" t="str">
            <v>Yes</v>
          </cell>
          <cell r="EW204" t="str">
            <v>pay_HySCB9aHjN77xG</v>
          </cell>
          <cell r="EX204" t="str">
            <v>Allahabad</v>
          </cell>
          <cell r="EY204" t="str">
            <v>Present</v>
          </cell>
          <cell r="EZ204" t="str">
            <v>Golden Batch 2</v>
          </cell>
          <cell r="FA204" t="str">
            <v>19-COMPA42-23</v>
          </cell>
          <cell r="FB204" t="str">
            <v>COMP-A</v>
          </cell>
          <cell r="FC204">
            <v>42</v>
          </cell>
        </row>
        <row r="205">
          <cell r="C205" t="str">
            <v>19-COMPA43-23</v>
          </cell>
          <cell r="D205">
            <v>43</v>
          </cell>
          <cell r="E205" t="str">
            <v>DUBEY VIKASKUMAR RAJESHKUMAR REKHA</v>
          </cell>
          <cell r="F205" t="str">
            <v>19-COMPA43-23</v>
          </cell>
          <cell r="G205" t="str">
            <v>Male</v>
          </cell>
          <cell r="H205">
            <v>36927</v>
          </cell>
          <cell r="I205">
            <v>8779651792</v>
          </cell>
          <cell r="J205" t="str">
            <v>8097440042</v>
          </cell>
          <cell r="K205" t="str">
            <v>dubeyvikasku@gmail.com</v>
          </cell>
          <cell r="L205" t="str">
            <v>1032190129@tcetmumbai.in</v>
          </cell>
          <cell r="M205" t="str">
            <v>27,Durgaganj road,Bihiyapur,Suriyawan,221404</v>
          </cell>
          <cell r="N205" t="str">
            <v>Service</v>
          </cell>
          <cell r="O205" t="str">
            <v>Below  5 Lacs</v>
          </cell>
          <cell r="P205" t="str">
            <v>Normal</v>
          </cell>
          <cell r="Q205" t="str">
            <v>Open</v>
          </cell>
          <cell r="R205">
            <v>2019</v>
          </cell>
          <cell r="S205" t="str">
            <v>FE</v>
          </cell>
          <cell r="T205" t="str">
            <v>MHT-CET 2019</v>
          </cell>
          <cell r="U205" t="str">
            <v>MHT-CET</v>
          </cell>
          <cell r="V205">
            <v>200</v>
          </cell>
          <cell r="W205">
            <v>89.718502599999994</v>
          </cell>
          <cell r="X205" t="str">
            <v>MI</v>
          </cell>
          <cell r="Y205">
            <v>387</v>
          </cell>
          <cell r="Z205">
            <v>500</v>
          </cell>
          <cell r="AA205">
            <v>77.400000000000006</v>
          </cell>
          <cell r="AB205">
            <v>2017</v>
          </cell>
          <cell r="AC205" t="str">
            <v>MAHARASHTRA STATE BOARD OF SECONDARY AND HIGHER SECONDARY EDUCATION</v>
          </cell>
          <cell r="AD205" t="str">
            <v>ST. SEBASTIANS ENGLISH SCHOOL</v>
          </cell>
          <cell r="AE205">
            <v>412</v>
          </cell>
          <cell r="AF205">
            <v>650</v>
          </cell>
          <cell r="AG205">
            <v>63.38</v>
          </cell>
          <cell r="AH205">
            <v>2019</v>
          </cell>
          <cell r="AI205" t="str">
            <v>MAHARASHTRA STATE BOARD OF SECONDARY AND HIGHER SECONDARY EDUCATION</v>
          </cell>
          <cell r="AJ205" t="str">
            <v>THAKUR COLLEGE OF SCIENCE AND COMMERCE</v>
          </cell>
          <cell r="AK205">
            <v>223</v>
          </cell>
          <cell r="AL205">
            <v>23</v>
          </cell>
          <cell r="AM205">
            <v>9.695652173913043</v>
          </cell>
          <cell r="AN205">
            <v>87.202797202797214</v>
          </cell>
          <cell r="AO205">
            <v>243</v>
          </cell>
          <cell r="AP205">
            <v>25</v>
          </cell>
          <cell r="AQ205">
            <v>9.7200000000000006</v>
          </cell>
          <cell r="AR205">
            <v>92</v>
          </cell>
          <cell r="AS205">
            <v>466</v>
          </cell>
          <cell r="AT205">
            <v>48</v>
          </cell>
          <cell r="AU205">
            <v>9.7083333333333339</v>
          </cell>
          <cell r="AV205">
            <v>236</v>
          </cell>
          <cell r="AW205">
            <v>25</v>
          </cell>
          <cell r="AX205">
            <v>9.44</v>
          </cell>
          <cell r="AY205">
            <v>97</v>
          </cell>
          <cell r="AZ205">
            <v>290</v>
          </cell>
          <cell r="BA205">
            <v>29</v>
          </cell>
          <cell r="BB205">
            <v>10</v>
          </cell>
          <cell r="BC205">
            <v>100</v>
          </cell>
          <cell r="BD205">
            <v>526</v>
          </cell>
          <cell r="BE205">
            <v>54</v>
          </cell>
          <cell r="BF205">
            <v>9.7407407407407405</v>
          </cell>
          <cell r="BG205">
            <v>233</v>
          </cell>
          <cell r="BH205">
            <v>24</v>
          </cell>
          <cell r="BI205">
            <v>9.7083333333333339</v>
          </cell>
          <cell r="BJ205">
            <v>94.050699300699307</v>
          </cell>
          <cell r="BK205">
            <v>270</v>
          </cell>
          <cell r="BL205">
            <v>29</v>
          </cell>
          <cell r="BM205">
            <v>9.3103448275862064</v>
          </cell>
          <cell r="BN205">
            <v>96</v>
          </cell>
          <cell r="BO205">
            <v>503</v>
          </cell>
          <cell r="BP205">
            <v>53</v>
          </cell>
          <cell r="BQ205">
            <v>9.4905660377358494</v>
          </cell>
          <cell r="BR205">
            <v>222</v>
          </cell>
          <cell r="BS205">
            <v>24</v>
          </cell>
          <cell r="BT205">
            <v>9.25</v>
          </cell>
          <cell r="BU205">
            <v>94.375582750582751</v>
          </cell>
          <cell r="BV205">
            <v>222</v>
          </cell>
          <cell r="BW205">
            <v>24</v>
          </cell>
          <cell r="BX205">
            <v>9.25</v>
          </cell>
          <cell r="BY205">
            <v>257</v>
          </cell>
          <cell r="BZ205">
            <v>26</v>
          </cell>
          <cell r="CA205">
            <v>9.884615384615385</v>
          </cell>
          <cell r="CB205">
            <v>1974</v>
          </cell>
          <cell r="CC205">
            <v>205</v>
          </cell>
          <cell r="CD205">
            <v>9.6292682926829265</v>
          </cell>
          <cell r="CE205">
            <v>95</v>
          </cell>
          <cell r="CF205"/>
          <cell r="CG205"/>
          <cell r="CH205"/>
          <cell r="CI205"/>
          <cell r="CJ205"/>
          <cell r="CK205"/>
          <cell r="CL205"/>
          <cell r="CM205"/>
          <cell r="CN205">
            <v>27</v>
          </cell>
          <cell r="CO205">
            <v>60</v>
          </cell>
          <cell r="CP205">
            <v>30</v>
          </cell>
          <cell r="CQ205">
            <v>50</v>
          </cell>
          <cell r="CR205">
            <v>24</v>
          </cell>
          <cell r="CS205">
            <v>0</v>
          </cell>
          <cell r="CT205">
            <v>100</v>
          </cell>
          <cell r="CU205">
            <v>14</v>
          </cell>
          <cell r="CV205">
            <v>2</v>
          </cell>
          <cell r="CW205">
            <v>88</v>
          </cell>
          <cell r="CX205">
            <v>665</v>
          </cell>
          <cell r="CY205">
            <v>66.5</v>
          </cell>
          <cell r="CZ205">
            <v>98.811292719167909</v>
          </cell>
          <cell r="DA205">
            <v>10</v>
          </cell>
          <cell r="DB205">
            <v>0</v>
          </cell>
          <cell r="DC205">
            <v>100</v>
          </cell>
          <cell r="DD205">
            <v>22</v>
          </cell>
          <cell r="DE205">
            <v>0</v>
          </cell>
          <cell r="DF205">
            <v>100</v>
          </cell>
          <cell r="DG205">
            <v>9</v>
          </cell>
          <cell r="DH205">
            <v>90</v>
          </cell>
          <cell r="DI205">
            <v>1015</v>
          </cell>
          <cell r="DJ205">
            <v>51</v>
          </cell>
          <cell r="DK205">
            <v>2</v>
          </cell>
          <cell r="DL205">
            <v>0</v>
          </cell>
          <cell r="DM205">
            <v>100</v>
          </cell>
          <cell r="DN205">
            <v>80</v>
          </cell>
          <cell r="DO205" t="str">
            <v>100</v>
          </cell>
          <cell r="DP205">
            <v>70</v>
          </cell>
          <cell r="DQ205" t="str">
            <v>100</v>
          </cell>
          <cell r="DR205">
            <v>75</v>
          </cell>
          <cell r="DS205">
            <v>100</v>
          </cell>
          <cell r="DT205">
            <v>77</v>
          </cell>
          <cell r="DU205">
            <v>97</v>
          </cell>
          <cell r="DV205" t="str">
            <v>TCS-Ninga/Capgemini/HWI(SE)</v>
          </cell>
          <cell r="DW205"/>
          <cell r="DX205"/>
          <cell r="DY205" t="str">
            <v>Placed</v>
          </cell>
          <cell r="DZ205" t="str">
            <v>5.75/3.6/3.36</v>
          </cell>
          <cell r="EA205" t="str">
            <v>Placement</v>
          </cell>
          <cell r="EB205" t="str">
            <v>Placement</v>
          </cell>
          <cell r="EC205"/>
          <cell r="ED205" t="str">
            <v>CAT-1</v>
          </cell>
          <cell r="EE205"/>
          <cell r="EF205"/>
          <cell r="EG205"/>
          <cell r="EH205"/>
          <cell r="EI205"/>
          <cell r="EJ205"/>
          <cell r="EK205"/>
          <cell r="EL205"/>
          <cell r="EM205"/>
          <cell r="EN205">
            <v>5</v>
          </cell>
          <cell r="EO205">
            <v>5</v>
          </cell>
          <cell r="EP205">
            <v>5</v>
          </cell>
          <cell r="EQ205">
            <v>15</v>
          </cell>
          <cell r="ER205">
            <v>100</v>
          </cell>
          <cell r="ES205" t="str">
            <v>Yes</v>
          </cell>
          <cell r="ET205" t="str">
            <v>https://drive.google.com/open?id=1UNbkTKAZyCmmnsiJqhW9kjToFtCoRzvC</v>
          </cell>
          <cell r="EU205" t="str">
            <v>IT + Core Companies</v>
          </cell>
          <cell r="EV205" t="str">
            <v>Yes</v>
          </cell>
          <cell r="EW205" t="str">
            <v>pay_HyTtK63JnPgdRp</v>
          </cell>
          <cell r="EX205" t="str">
            <v>BIHIYAPUR</v>
          </cell>
          <cell r="EY205" t="str">
            <v>Present</v>
          </cell>
          <cell r="EZ205" t="str">
            <v>Golden Batch 1</v>
          </cell>
          <cell r="FA205" t="str">
            <v>19-COMPA43-23</v>
          </cell>
          <cell r="FB205" t="str">
            <v>COMP-A</v>
          </cell>
          <cell r="FC205">
            <v>43</v>
          </cell>
        </row>
        <row r="206">
          <cell r="C206" t="str">
            <v>20-COMPB71-23</v>
          </cell>
          <cell r="D206">
            <v>71</v>
          </cell>
          <cell r="E206" t="str">
            <v>DUBEY YASH CHANDRAMANI ASHA</v>
          </cell>
          <cell r="F206" t="str">
            <v>20-COMPB71-23</v>
          </cell>
          <cell r="G206" t="str">
            <v>Male</v>
          </cell>
          <cell r="H206">
            <v>37068</v>
          </cell>
          <cell r="I206">
            <v>8104824298</v>
          </cell>
          <cell r="J206" t="str">
            <v>8104824298</v>
          </cell>
          <cell r="K206" t="str">
            <v>dyash9149@gmail.com</v>
          </cell>
          <cell r="L206" t="str">
            <v>1032200938@tcetmumbai.in</v>
          </cell>
          <cell r="M206" t="str">
            <v>204, Sai Kirti Building, Murdha Village Uttan Road, Bhayender (W), Pin-401105</v>
          </cell>
          <cell r="N206" t="str">
            <v>Service</v>
          </cell>
          <cell r="O206" t="str">
            <v>Below  5 Lacs</v>
          </cell>
          <cell r="P206" t="str">
            <v>Normal</v>
          </cell>
          <cell r="Q206" t="str">
            <v>Open</v>
          </cell>
          <cell r="R206">
            <v>2019</v>
          </cell>
          <cell r="S206" t="str">
            <v>DSE</v>
          </cell>
          <cell r="T206" t="str">
            <v>NA</v>
          </cell>
          <cell r="U206" t="str">
            <v>DSE</v>
          </cell>
          <cell r="V206" t="str">
            <v>NA</v>
          </cell>
          <cell r="W206" t="str">
            <v>NA</v>
          </cell>
          <cell r="X206" t="str">
            <v>CAP-Minority</v>
          </cell>
          <cell r="Y206">
            <v>347</v>
          </cell>
          <cell r="Z206">
            <v>500</v>
          </cell>
          <cell r="AA206">
            <v>69.399999999999991</v>
          </cell>
          <cell r="AB206">
            <v>2017</v>
          </cell>
          <cell r="AC206" t="str">
            <v>MAHARASHTRA STATE BOARD OF SECONDARY AND HIGHER SECONDARY EDUCATION</v>
          </cell>
          <cell r="AD206" t="str">
            <v>Infant Jesus English School, Bhayendar</v>
          </cell>
          <cell r="AE206">
            <v>1640</v>
          </cell>
          <cell r="AF206">
            <v>1750</v>
          </cell>
          <cell r="AG206">
            <v>93.714285714285722</v>
          </cell>
          <cell r="AH206">
            <v>2020</v>
          </cell>
          <cell r="AI206" t="str">
            <v>Maharashtra State Board of Technical Education</v>
          </cell>
          <cell r="AJ206" t="str">
            <v>Vartak Polytechnic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 t="str">
            <v>o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230</v>
          </cell>
          <cell r="AW206">
            <v>25</v>
          </cell>
          <cell r="AX206">
            <v>9.1999999999999993</v>
          </cell>
          <cell r="AY206">
            <v>79</v>
          </cell>
          <cell r="AZ206">
            <v>277</v>
          </cell>
          <cell r="BA206">
            <v>29</v>
          </cell>
          <cell r="BB206">
            <v>9.5517241379310338</v>
          </cell>
          <cell r="BC206">
            <v>93</v>
          </cell>
          <cell r="BD206">
            <v>507</v>
          </cell>
          <cell r="BE206">
            <v>54</v>
          </cell>
          <cell r="BF206">
            <v>9.3888888888888893</v>
          </cell>
          <cell r="BG206">
            <v>225</v>
          </cell>
          <cell r="BH206">
            <v>24</v>
          </cell>
          <cell r="BI206">
            <v>9.375</v>
          </cell>
          <cell r="BJ206">
            <v>86</v>
          </cell>
          <cell r="BK206">
            <v>278</v>
          </cell>
          <cell r="BL206">
            <v>29</v>
          </cell>
          <cell r="BM206">
            <v>9.5862068965517242</v>
          </cell>
          <cell r="BN206">
            <v>99</v>
          </cell>
          <cell r="BO206">
            <v>503</v>
          </cell>
          <cell r="BP206">
            <v>53</v>
          </cell>
          <cell r="BQ206">
            <v>9.4905660377358494</v>
          </cell>
          <cell r="BR206">
            <v>228</v>
          </cell>
          <cell r="BS206">
            <v>24</v>
          </cell>
          <cell r="BT206">
            <v>9.5</v>
          </cell>
          <cell r="BU206">
            <v>89.25</v>
          </cell>
          <cell r="BV206">
            <v>228</v>
          </cell>
          <cell r="BW206">
            <v>24</v>
          </cell>
          <cell r="BX206">
            <v>9.5</v>
          </cell>
          <cell r="BY206">
            <v>254</v>
          </cell>
          <cell r="BZ206">
            <v>26</v>
          </cell>
          <cell r="CA206">
            <v>9.7692307692307701</v>
          </cell>
          <cell r="CB206">
            <v>1492</v>
          </cell>
          <cell r="CC206">
            <v>157</v>
          </cell>
          <cell r="CD206">
            <v>9.5031847133757967</v>
          </cell>
          <cell r="CE206">
            <v>86</v>
          </cell>
          <cell r="CF206"/>
          <cell r="CG206"/>
          <cell r="CH206"/>
          <cell r="CI206"/>
          <cell r="CJ206"/>
          <cell r="CK206"/>
          <cell r="CL206"/>
          <cell r="CM206"/>
          <cell r="CN206">
            <v>19</v>
          </cell>
          <cell r="CO206">
            <v>60</v>
          </cell>
          <cell r="CP206">
            <v>23</v>
          </cell>
          <cell r="CQ206">
            <v>50</v>
          </cell>
          <cell r="CR206">
            <v>24</v>
          </cell>
          <cell r="CS206">
            <v>0</v>
          </cell>
          <cell r="CT206">
            <v>100</v>
          </cell>
          <cell r="CU206">
            <v>14</v>
          </cell>
          <cell r="CV206">
            <v>2</v>
          </cell>
          <cell r="CW206">
            <v>88</v>
          </cell>
          <cell r="CX206">
            <v>550</v>
          </cell>
          <cell r="CY206">
            <v>55</v>
          </cell>
          <cell r="CZ206">
            <v>81.723625557206532</v>
          </cell>
          <cell r="DA206">
            <v>10</v>
          </cell>
          <cell r="DB206">
            <v>0</v>
          </cell>
          <cell r="DC206">
            <v>100</v>
          </cell>
          <cell r="DD206">
            <v>22</v>
          </cell>
          <cell r="DE206">
            <v>0</v>
          </cell>
          <cell r="DF206">
            <v>100</v>
          </cell>
          <cell r="DG206">
            <v>10</v>
          </cell>
          <cell r="DH206">
            <v>100</v>
          </cell>
          <cell r="DI206">
            <v>831</v>
          </cell>
          <cell r="DJ206">
            <v>42</v>
          </cell>
          <cell r="DK206">
            <v>2</v>
          </cell>
          <cell r="DL206">
            <v>0</v>
          </cell>
          <cell r="DM206">
            <v>100</v>
          </cell>
          <cell r="DN206">
            <v>90</v>
          </cell>
          <cell r="DO206" t="str">
            <v>100</v>
          </cell>
          <cell r="DP206">
            <v>80</v>
          </cell>
          <cell r="DQ206" t="str">
            <v>100</v>
          </cell>
          <cell r="DR206">
            <v>85</v>
          </cell>
          <cell r="DS206">
            <v>100</v>
          </cell>
          <cell r="DT206">
            <v>72</v>
          </cell>
          <cell r="DU206">
            <v>99</v>
          </cell>
          <cell r="DV206" t="str">
            <v>Kalyan Jewellers(Enovate Lifestyles Private Ltd.)</v>
          </cell>
          <cell r="DW206"/>
          <cell r="DX206"/>
          <cell r="DY206" t="str">
            <v>Placed</v>
          </cell>
          <cell r="DZ206">
            <v>3.6</v>
          </cell>
          <cell r="EA206" t="str">
            <v>Placement</v>
          </cell>
          <cell r="EB206" t="str">
            <v>Placement</v>
          </cell>
          <cell r="EC206"/>
          <cell r="ED206" t="str">
            <v>CAT-1</v>
          </cell>
          <cell r="EE206"/>
          <cell r="EF206"/>
          <cell r="EG206"/>
          <cell r="EH206"/>
          <cell r="EI206"/>
          <cell r="EJ206"/>
          <cell r="EK206"/>
          <cell r="EL206"/>
          <cell r="EM206"/>
          <cell r="EN206">
            <v>5</v>
          </cell>
          <cell r="EO206">
            <v>5</v>
          </cell>
          <cell r="EP206">
            <v>5</v>
          </cell>
          <cell r="EQ206">
            <v>15</v>
          </cell>
          <cell r="ER206">
            <v>100</v>
          </cell>
          <cell r="ES206" t="str">
            <v>Yes</v>
          </cell>
          <cell r="ET206" t="str">
            <v>https://drive.google.com/open?id=1mhF9dfsEHhXL1e_Rp4Zn9FVw2cDhUyqT</v>
          </cell>
          <cell r="EU206" t="str">
            <v>IT + Core Companies</v>
          </cell>
          <cell r="EV206" t="str">
            <v>Yes</v>
          </cell>
          <cell r="EW206" t="str">
            <v>pay_HySaANtIHTmDbv</v>
          </cell>
          <cell r="EX206"/>
          <cell r="EY206" t="str">
            <v>Present</v>
          </cell>
          <cell r="EZ206" t="str">
            <v>Batch 1</v>
          </cell>
          <cell r="FA206" t="str">
            <v>20-COMPB71-23</v>
          </cell>
          <cell r="FB206" t="str">
            <v>COMP-B</v>
          </cell>
          <cell r="FC206">
            <v>71</v>
          </cell>
        </row>
        <row r="207">
          <cell r="C207" t="str">
            <v>19-COMPA44-23</v>
          </cell>
          <cell r="D207">
            <v>44</v>
          </cell>
          <cell r="E207" t="str">
            <v>DWIVEDI PRASHANT JITENDRA SUSHMA</v>
          </cell>
          <cell r="F207" t="str">
            <v>19-COMPA44-23</v>
          </cell>
          <cell r="G207" t="str">
            <v>Male</v>
          </cell>
          <cell r="H207">
            <v>37113</v>
          </cell>
          <cell r="I207">
            <v>9082765110</v>
          </cell>
          <cell r="J207" t="str">
            <v>9082765110</v>
          </cell>
          <cell r="K207" t="str">
            <v>prashantdwivedi194@gmail.com</v>
          </cell>
          <cell r="L207" t="str">
            <v>1032190130@tcetmumbai.in</v>
          </cell>
          <cell r="M207" t="str">
            <v>'A' Wing 301, Bhadra Nagar Complex,Lodha Heritage,Near Navneet Nagar,Dombivli East,421201</v>
          </cell>
          <cell r="N207" t="str">
            <v>Service</v>
          </cell>
          <cell r="O207" t="str">
            <v>Below  5 Lacs</v>
          </cell>
          <cell r="P207" t="str">
            <v>Normal</v>
          </cell>
          <cell r="Q207" t="str">
            <v>Open</v>
          </cell>
          <cell r="R207">
            <v>2019</v>
          </cell>
          <cell r="S207" t="str">
            <v>FE</v>
          </cell>
          <cell r="T207" t="str">
            <v>MHT-CET 2019</v>
          </cell>
          <cell r="U207" t="str">
            <v>MHT-CET</v>
          </cell>
          <cell r="V207">
            <v>200</v>
          </cell>
          <cell r="W207">
            <v>98.7246801</v>
          </cell>
          <cell r="X207" t="str">
            <v>GOPENS</v>
          </cell>
          <cell r="Y207">
            <v>471</v>
          </cell>
          <cell r="Z207">
            <v>500</v>
          </cell>
          <cell r="AA207">
            <v>94.2</v>
          </cell>
          <cell r="AB207">
            <v>2016</v>
          </cell>
          <cell r="AC207" t="str">
            <v>MAHARASHTRA STATE BOARD OF SECONDARY AND HIGHER SECONDARY EDUCATION</v>
          </cell>
          <cell r="AD207" t="str">
            <v>OMKAR ENGLISH MEDIUM SCHOOL</v>
          </cell>
          <cell r="AE207">
            <v>581</v>
          </cell>
          <cell r="AF207">
            <v>650</v>
          </cell>
          <cell r="AG207">
            <v>89.38</v>
          </cell>
          <cell r="AH207">
            <v>2018</v>
          </cell>
          <cell r="AI207" t="str">
            <v>MAHARASHTRA STATE BOARD OF SECONDARY AND HIGHER SECONDARY EDUCATION</v>
          </cell>
          <cell r="AJ207" t="str">
            <v>PRAGATI COLLEGE</v>
          </cell>
          <cell r="AK207">
            <v>227</v>
          </cell>
          <cell r="AL207">
            <v>23</v>
          </cell>
          <cell r="AM207">
            <v>9.8695652173913047</v>
          </cell>
          <cell r="AN207">
            <v>77.337995337995338</v>
          </cell>
          <cell r="AO207">
            <v>244</v>
          </cell>
          <cell r="AP207">
            <v>25</v>
          </cell>
          <cell r="AQ207">
            <v>9.76</v>
          </cell>
          <cell r="AR207">
            <v>99</v>
          </cell>
          <cell r="AS207">
            <v>471</v>
          </cell>
          <cell r="AT207">
            <v>48</v>
          </cell>
          <cell r="AU207">
            <v>9.8125</v>
          </cell>
          <cell r="AV207">
            <v>247</v>
          </cell>
          <cell r="AW207">
            <v>25</v>
          </cell>
          <cell r="AX207">
            <v>9.8800000000000008</v>
          </cell>
          <cell r="AY207">
            <v>98</v>
          </cell>
          <cell r="AZ207">
            <v>290</v>
          </cell>
          <cell r="BA207">
            <v>29</v>
          </cell>
          <cell r="BB207">
            <v>10</v>
          </cell>
          <cell r="BC207">
            <v>100</v>
          </cell>
          <cell r="BD207">
            <v>537</v>
          </cell>
          <cell r="BE207">
            <v>54</v>
          </cell>
          <cell r="BF207">
            <v>9.9444444444444446</v>
          </cell>
          <cell r="BG207">
            <v>234</v>
          </cell>
          <cell r="BH207">
            <v>24</v>
          </cell>
          <cell r="BI207">
            <v>9.75</v>
          </cell>
          <cell r="BJ207">
            <v>93.584498834498831</v>
          </cell>
          <cell r="BK207">
            <v>282</v>
          </cell>
          <cell r="BL207">
            <v>29</v>
          </cell>
          <cell r="BM207">
            <v>9.7241379310344822</v>
          </cell>
          <cell r="BN207">
            <v>97</v>
          </cell>
          <cell r="BO207">
            <v>516</v>
          </cell>
          <cell r="BP207">
            <v>53</v>
          </cell>
          <cell r="BQ207">
            <v>9.7358490566037741</v>
          </cell>
          <cell r="BR207">
            <v>239</v>
          </cell>
          <cell r="BS207">
            <v>24</v>
          </cell>
          <cell r="BT207">
            <v>9.9583333333333339</v>
          </cell>
          <cell r="BU207">
            <v>94.153749028749033</v>
          </cell>
          <cell r="BV207">
            <v>239</v>
          </cell>
          <cell r="BW207">
            <v>24</v>
          </cell>
          <cell r="BX207">
            <v>9.9583333333333339</v>
          </cell>
          <cell r="BY207">
            <v>260</v>
          </cell>
          <cell r="BZ207">
            <v>26</v>
          </cell>
          <cell r="CA207">
            <v>10</v>
          </cell>
          <cell r="CB207">
            <v>2023</v>
          </cell>
          <cell r="CC207">
            <v>205</v>
          </cell>
          <cell r="CD207">
            <v>9.86829268292683</v>
          </cell>
          <cell r="CE207">
            <v>94</v>
          </cell>
          <cell r="CF207"/>
          <cell r="CG207"/>
          <cell r="CH207"/>
          <cell r="CI207"/>
          <cell r="CJ207"/>
          <cell r="CK207"/>
          <cell r="CL207"/>
          <cell r="CM207"/>
          <cell r="CN207">
            <v>21</v>
          </cell>
          <cell r="CO207">
            <v>60</v>
          </cell>
          <cell r="CP207">
            <v>28</v>
          </cell>
          <cell r="CQ207">
            <v>50</v>
          </cell>
          <cell r="CR207">
            <v>22</v>
          </cell>
          <cell r="CS207">
            <v>2</v>
          </cell>
          <cell r="CT207">
            <v>92</v>
          </cell>
          <cell r="CU207">
            <v>15</v>
          </cell>
          <cell r="CV207">
            <v>1</v>
          </cell>
          <cell r="CW207">
            <v>94</v>
          </cell>
          <cell r="CX207">
            <v>541</v>
          </cell>
          <cell r="CY207">
            <v>54.1</v>
          </cell>
          <cell r="CZ207">
            <v>80.38632986627043</v>
          </cell>
          <cell r="DA207">
            <v>10</v>
          </cell>
          <cell r="DB207">
            <v>0</v>
          </cell>
          <cell r="DC207">
            <v>100</v>
          </cell>
          <cell r="DD207">
            <v>18</v>
          </cell>
          <cell r="DE207">
            <v>4</v>
          </cell>
          <cell r="DF207">
            <v>82</v>
          </cell>
          <cell r="DG207">
            <v>10</v>
          </cell>
          <cell r="DH207">
            <v>100</v>
          </cell>
          <cell r="DI207">
            <v>1049</v>
          </cell>
          <cell r="DJ207">
            <v>53</v>
          </cell>
          <cell r="DK207">
            <v>2</v>
          </cell>
          <cell r="DL207">
            <v>0</v>
          </cell>
          <cell r="DM207">
            <v>100</v>
          </cell>
          <cell r="DN207">
            <v>80</v>
          </cell>
          <cell r="DO207" t="str">
            <v>100</v>
          </cell>
          <cell r="DP207">
            <v>90</v>
          </cell>
          <cell r="DQ207" t="str">
            <v>100</v>
          </cell>
          <cell r="DR207">
            <v>85</v>
          </cell>
          <cell r="DS207">
            <v>100</v>
          </cell>
          <cell r="DT207">
            <v>72</v>
          </cell>
          <cell r="DU207">
            <v>96</v>
          </cell>
          <cell r="DV207" t="str">
            <v>J.P. Morgan</v>
          </cell>
          <cell r="DW207"/>
          <cell r="DX207"/>
          <cell r="DY207" t="str">
            <v>Placed</v>
          </cell>
          <cell r="DZ207">
            <v>17.75</v>
          </cell>
          <cell r="EA207" t="str">
            <v>Placement</v>
          </cell>
          <cell r="EB207" t="str">
            <v>Placement</v>
          </cell>
          <cell r="EC207"/>
          <cell r="ED207" t="str">
            <v>CAT-1</v>
          </cell>
          <cell r="EE207"/>
          <cell r="EF207"/>
          <cell r="EG207"/>
          <cell r="EH207"/>
          <cell r="EI207"/>
          <cell r="EJ207"/>
          <cell r="EK207"/>
          <cell r="EL207"/>
          <cell r="EM207"/>
          <cell r="EN207">
            <v>5</v>
          </cell>
          <cell r="EO207">
            <v>5</v>
          </cell>
          <cell r="EP207">
            <v>5</v>
          </cell>
          <cell r="EQ207">
            <v>15</v>
          </cell>
          <cell r="ER207">
            <v>100</v>
          </cell>
          <cell r="ES207" t="str">
            <v>Yes</v>
          </cell>
          <cell r="ET207" t="str">
            <v>https://drive.google.com/open?id=1klD4JEpWPsqjwyjXcosAzS0TYu9lzeUR</v>
          </cell>
          <cell r="EU207" t="str">
            <v>IT + Core Companies</v>
          </cell>
          <cell r="EV207" t="str">
            <v>Yes</v>
          </cell>
          <cell r="EW207">
            <v>126037859778</v>
          </cell>
          <cell r="EX207" t="str">
            <v>Jaunpur</v>
          </cell>
          <cell r="EY207" t="str">
            <v>Present</v>
          </cell>
          <cell r="EZ207" t="str">
            <v>Golden Batch 1</v>
          </cell>
          <cell r="FA207" t="str">
            <v>19-COMPA44-23</v>
          </cell>
          <cell r="FB207" t="str">
            <v>COMP-A</v>
          </cell>
          <cell r="FC207">
            <v>44</v>
          </cell>
        </row>
        <row r="208">
          <cell r="C208" t="str">
            <v>19-COMPA45-23</v>
          </cell>
          <cell r="D208">
            <v>45</v>
          </cell>
          <cell r="E208" t="str">
            <v>GAIKWAD ARYAN RAMESH NEETA</v>
          </cell>
          <cell r="F208" t="str">
            <v>19-COMPA45-23</v>
          </cell>
          <cell r="G208" t="str">
            <v>Male</v>
          </cell>
          <cell r="H208">
            <v>37291</v>
          </cell>
          <cell r="I208">
            <v>8080902205</v>
          </cell>
          <cell r="J208" t="str">
            <v>8080902205</v>
          </cell>
          <cell r="K208" t="str">
            <v>aryangaikwad0402@gmail.com</v>
          </cell>
          <cell r="L208" t="str">
            <v>1032190131@tcetmumbai.in</v>
          </cell>
          <cell r="M208" t="str">
            <v>136 Garden View, Flat No: 201,Sector-2 ,Charkop, Kandivali (W),Near Hanuman Mandir Bus Stop,Mumbai,400067</v>
          </cell>
          <cell r="N208" t="str">
            <v>Family Business</v>
          </cell>
          <cell r="O208" t="str">
            <v>Below  5 Lacs</v>
          </cell>
          <cell r="P208" t="str">
            <v>Normal</v>
          </cell>
          <cell r="Q208" t="str">
            <v>Open</v>
          </cell>
          <cell r="R208">
            <v>2019</v>
          </cell>
          <cell r="S208" t="str">
            <v>FE</v>
          </cell>
          <cell r="T208" t="str">
            <v>MHT-CET 2019</v>
          </cell>
          <cell r="U208" t="str">
            <v>MHT-CET</v>
          </cell>
          <cell r="V208">
            <v>200</v>
          </cell>
          <cell r="W208">
            <v>60.207990799999997</v>
          </cell>
          <cell r="X208" t="str">
            <v>IL</v>
          </cell>
          <cell r="Y208">
            <v>425</v>
          </cell>
          <cell r="Z208">
            <v>500</v>
          </cell>
          <cell r="AA208">
            <v>85</v>
          </cell>
          <cell r="AB208">
            <v>2017</v>
          </cell>
          <cell r="AC208" t="str">
            <v>MAHARASHTRA STATE BOARD OF SECONDARY AND HIGHER SECONDARY EDUCATION</v>
          </cell>
          <cell r="AD208" t="str">
            <v>OXFORD PUBLIC SCHOOL</v>
          </cell>
          <cell r="AE208">
            <v>471</v>
          </cell>
          <cell r="AF208">
            <v>650</v>
          </cell>
          <cell r="AG208">
            <v>72.459999999999994</v>
          </cell>
          <cell r="AH208">
            <v>2019</v>
          </cell>
          <cell r="AI208" t="str">
            <v>MAHARASHTRA STATE BOARD OF SECONDARY AND HIGHER SECONDARY EDUCATION</v>
          </cell>
          <cell r="AJ208" t="str">
            <v>SHRI T.P. BHATIA COLLEGE OF SCIENCE</v>
          </cell>
          <cell r="AK208">
            <v>210</v>
          </cell>
          <cell r="AL208">
            <v>23</v>
          </cell>
          <cell r="AM208">
            <v>9.1304347826086953</v>
          </cell>
          <cell r="AN208">
            <v>85.536130536130543</v>
          </cell>
          <cell r="AO208">
            <v>197</v>
          </cell>
          <cell r="AP208">
            <v>25</v>
          </cell>
          <cell r="AQ208">
            <v>7.88</v>
          </cell>
          <cell r="AR208">
            <v>100</v>
          </cell>
          <cell r="AS208">
            <v>407</v>
          </cell>
          <cell r="AT208">
            <v>48</v>
          </cell>
          <cell r="AU208">
            <v>8.4791666666666661</v>
          </cell>
          <cell r="AV208">
            <v>225</v>
          </cell>
          <cell r="AW208">
            <v>25</v>
          </cell>
          <cell r="AX208">
            <v>9</v>
          </cell>
          <cell r="AY208">
            <v>96</v>
          </cell>
          <cell r="AZ208">
            <v>289</v>
          </cell>
          <cell r="BA208">
            <v>29</v>
          </cell>
          <cell r="BB208">
            <v>9.9655172413793096</v>
          </cell>
          <cell r="BC208">
            <v>100</v>
          </cell>
          <cell r="BD208">
            <v>514</v>
          </cell>
          <cell r="BE208">
            <v>54</v>
          </cell>
          <cell r="BF208">
            <v>9.518518518518519</v>
          </cell>
          <cell r="BG208">
            <v>217</v>
          </cell>
          <cell r="BH208">
            <v>24</v>
          </cell>
          <cell r="BI208">
            <v>9.0416666666666661</v>
          </cell>
          <cell r="BJ208">
            <v>95.384032634032636</v>
          </cell>
          <cell r="BK208">
            <v>260</v>
          </cell>
          <cell r="BL208">
            <v>29</v>
          </cell>
          <cell r="BM208">
            <v>8.9655172413793096</v>
          </cell>
          <cell r="BN208">
            <v>99</v>
          </cell>
          <cell r="BO208">
            <v>477</v>
          </cell>
          <cell r="BP208">
            <v>53</v>
          </cell>
          <cell r="BQ208">
            <v>9</v>
          </cell>
          <cell r="BR208">
            <v>223</v>
          </cell>
          <cell r="BS208">
            <v>24</v>
          </cell>
          <cell r="BT208">
            <v>9.2916666666666661</v>
          </cell>
          <cell r="BU208">
            <v>95.986693861693865</v>
          </cell>
          <cell r="BV208">
            <v>223</v>
          </cell>
          <cell r="BW208">
            <v>24</v>
          </cell>
          <cell r="BX208">
            <v>9.2916666666666661</v>
          </cell>
          <cell r="BY208">
            <v>256</v>
          </cell>
          <cell r="BZ208">
            <v>26</v>
          </cell>
          <cell r="CA208">
            <v>9.8461538461538467</v>
          </cell>
          <cell r="CB208">
            <v>1877</v>
          </cell>
          <cell r="CC208">
            <v>205</v>
          </cell>
          <cell r="CD208">
            <v>9.1560975609756099</v>
          </cell>
          <cell r="CE208">
            <v>96</v>
          </cell>
          <cell r="CF208"/>
          <cell r="CG208"/>
          <cell r="CH208"/>
          <cell r="CI208"/>
          <cell r="CJ208"/>
          <cell r="CK208"/>
          <cell r="CL208"/>
          <cell r="CM208"/>
          <cell r="CN208">
            <v>27</v>
          </cell>
          <cell r="CO208">
            <v>60</v>
          </cell>
          <cell r="CP208">
            <v>21</v>
          </cell>
          <cell r="CQ208">
            <v>50</v>
          </cell>
          <cell r="CR208">
            <v>24</v>
          </cell>
          <cell r="CS208">
            <v>0</v>
          </cell>
          <cell r="CT208">
            <v>100</v>
          </cell>
          <cell r="CU208">
            <v>12</v>
          </cell>
          <cell r="CV208">
            <v>4</v>
          </cell>
          <cell r="CW208">
            <v>75</v>
          </cell>
          <cell r="CX208">
            <v>648</v>
          </cell>
          <cell r="CY208">
            <v>64.8</v>
          </cell>
          <cell r="CZ208">
            <v>96.285289747399702</v>
          </cell>
          <cell r="DA208">
            <v>10</v>
          </cell>
          <cell r="DB208">
            <v>0</v>
          </cell>
          <cell r="DC208">
            <v>100</v>
          </cell>
          <cell r="DD208">
            <v>22</v>
          </cell>
          <cell r="DE208">
            <v>0</v>
          </cell>
          <cell r="DF208">
            <v>100</v>
          </cell>
          <cell r="DG208">
            <v>10</v>
          </cell>
          <cell r="DH208">
            <v>100</v>
          </cell>
          <cell r="DI208">
            <v>591</v>
          </cell>
          <cell r="DJ208">
            <v>30</v>
          </cell>
          <cell r="DK208">
            <v>2</v>
          </cell>
          <cell r="DL208">
            <v>0</v>
          </cell>
          <cell r="DM208">
            <v>100</v>
          </cell>
          <cell r="DN208">
            <v>40</v>
          </cell>
          <cell r="DO208" t="str">
            <v>100</v>
          </cell>
          <cell r="DP208">
            <v>0</v>
          </cell>
          <cell r="DQ208">
            <v>0</v>
          </cell>
          <cell r="DR208">
            <v>20</v>
          </cell>
          <cell r="DS208">
            <v>50</v>
          </cell>
          <cell r="DT208">
            <v>56</v>
          </cell>
          <cell r="DU208">
            <v>90</v>
          </cell>
          <cell r="DV208" t="str">
            <v>Capgemini</v>
          </cell>
          <cell r="DW208"/>
          <cell r="DX208"/>
          <cell r="DY208" t="str">
            <v>Placed</v>
          </cell>
          <cell r="DZ208">
            <v>4.25</v>
          </cell>
          <cell r="EA208" t="str">
            <v>Placement</v>
          </cell>
          <cell r="EB208" t="str">
            <v>Placement</v>
          </cell>
          <cell r="EC208"/>
          <cell r="ED208" t="str">
            <v>CAT-1</v>
          </cell>
          <cell r="EE208"/>
          <cell r="EF208"/>
          <cell r="EG208"/>
          <cell r="EH208"/>
          <cell r="EI208"/>
          <cell r="EJ208"/>
          <cell r="EK208"/>
          <cell r="EL208"/>
          <cell r="EM208"/>
          <cell r="EN208">
            <v>5</v>
          </cell>
          <cell r="EO208">
            <v>5</v>
          </cell>
          <cell r="EP208">
            <v>5</v>
          </cell>
          <cell r="EQ208">
            <v>15</v>
          </cell>
          <cell r="ER208">
            <v>100</v>
          </cell>
          <cell r="ES208" t="str">
            <v>Yes</v>
          </cell>
          <cell r="ET208" t="str">
            <v>https://drive.google.com/open?id=1o_m_FJnS0MScKB5xaKuV6536mscrxe9H</v>
          </cell>
          <cell r="EU208" t="str">
            <v>IT + Core Companies</v>
          </cell>
          <cell r="EV208" t="str">
            <v>Yes</v>
          </cell>
          <cell r="EW208" t="str">
            <v xml:space="preserve"> pay_HyQOWeH2gqQcAx</v>
          </cell>
          <cell r="EX208" t="str">
            <v>MUMBAI</v>
          </cell>
          <cell r="EY208" t="str">
            <v>Present</v>
          </cell>
          <cell r="EZ208" t="str">
            <v>Batch 1</v>
          </cell>
          <cell r="FA208" t="str">
            <v>19-COMPA45-23</v>
          </cell>
          <cell r="FB208" t="str">
            <v>COMP-A</v>
          </cell>
          <cell r="FC208">
            <v>45</v>
          </cell>
        </row>
        <row r="209">
          <cell r="C209" t="str">
            <v>19-COMPA46-23</v>
          </cell>
          <cell r="D209">
            <v>46</v>
          </cell>
          <cell r="E209" t="str">
            <v>GANGWAL VRUSHTI BHAVESH KIRAN</v>
          </cell>
          <cell r="F209" t="str">
            <v>19-COMPA46-23</v>
          </cell>
          <cell r="G209" t="str">
            <v>Female</v>
          </cell>
          <cell r="H209">
            <v>37226</v>
          </cell>
          <cell r="I209">
            <v>9619195125</v>
          </cell>
          <cell r="J209"/>
          <cell r="K209" t="str">
            <v>vgangwal@icloud.com</v>
          </cell>
          <cell r="L209" t="str">
            <v>1032190132@tcetmumbai.in</v>
          </cell>
          <cell r="M209" t="str">
            <v>B-101, Dhavalgiri Apartment,Liberty garden road number 1,Malad west,Near sai sarovar restaurant ,Mumbai,400064</v>
          </cell>
          <cell r="N209" t="str">
            <v>Self-employed</v>
          </cell>
          <cell r="O209" t="str">
            <v>5 Lacs to  10Lacs</v>
          </cell>
          <cell r="P209" t="str">
            <v>Normal</v>
          </cell>
          <cell r="Q209" t="str">
            <v>Open</v>
          </cell>
          <cell r="R209">
            <v>2019</v>
          </cell>
          <cell r="S209" t="str">
            <v>FE</v>
          </cell>
          <cell r="T209" t="str">
            <v>MHT-CET 2019</v>
          </cell>
          <cell r="U209" t="str">
            <v>MHT-CET</v>
          </cell>
          <cell r="V209">
            <v>200</v>
          </cell>
          <cell r="W209">
            <v>75.154436099999998</v>
          </cell>
          <cell r="X209" t="str">
            <v>IL</v>
          </cell>
          <cell r="Y209">
            <v>439</v>
          </cell>
          <cell r="Z209">
            <v>500</v>
          </cell>
          <cell r="AA209">
            <v>87.8</v>
          </cell>
          <cell r="AB209">
            <v>2017</v>
          </cell>
          <cell r="AC209" t="str">
            <v>MAHARASHTRA STATE BOARD OF SECONDARY AND HIGHER SECONDARY EDUCATION</v>
          </cell>
          <cell r="AD209" t="str">
            <v>ST JOSEPHS SCHOOL</v>
          </cell>
          <cell r="AE209">
            <v>406</v>
          </cell>
          <cell r="AF209">
            <v>650</v>
          </cell>
          <cell r="AG209">
            <v>62.46</v>
          </cell>
          <cell r="AH209">
            <v>2019</v>
          </cell>
          <cell r="AI209" t="str">
            <v>MAHARASHTRA STATE BOARD OF SECONDARY AND HIGHER SECONDARY EDUCATION</v>
          </cell>
          <cell r="AJ209" t="str">
            <v>SMT SHANTIDEVI SHUKLA COLLEGE</v>
          </cell>
          <cell r="AK209">
            <v>176</v>
          </cell>
          <cell r="AL209">
            <v>23</v>
          </cell>
          <cell r="AM209">
            <v>7.6521739130434785</v>
          </cell>
          <cell r="AN209">
            <v>78.32167832167832</v>
          </cell>
          <cell r="AO209">
            <v>186</v>
          </cell>
          <cell r="AP209">
            <v>25</v>
          </cell>
          <cell r="AQ209">
            <v>7.44</v>
          </cell>
          <cell r="AR209">
            <v>96</v>
          </cell>
          <cell r="AS209">
            <v>362</v>
          </cell>
          <cell r="AT209">
            <v>48</v>
          </cell>
          <cell r="AU209">
            <v>7.541666666666667</v>
          </cell>
          <cell r="AV209">
            <v>222</v>
          </cell>
          <cell r="AW209">
            <v>25</v>
          </cell>
          <cell r="AX209">
            <v>8.8800000000000008</v>
          </cell>
          <cell r="AY209">
            <v>85</v>
          </cell>
          <cell r="AZ209">
            <v>281</v>
          </cell>
          <cell r="BA209">
            <v>29</v>
          </cell>
          <cell r="BB209">
            <v>9.6896551724137936</v>
          </cell>
          <cell r="BC209">
            <v>85</v>
          </cell>
          <cell r="BD209">
            <v>503</v>
          </cell>
          <cell r="BE209">
            <v>54</v>
          </cell>
          <cell r="BF209">
            <v>9.3148148148148149</v>
          </cell>
          <cell r="BG209">
            <v>220</v>
          </cell>
          <cell r="BH209">
            <v>24</v>
          </cell>
          <cell r="BI209">
            <v>9.1666666666666661</v>
          </cell>
          <cell r="BJ209">
            <v>86.080419580419573</v>
          </cell>
          <cell r="BK209">
            <v>236</v>
          </cell>
          <cell r="BL209">
            <v>29</v>
          </cell>
          <cell r="BM209">
            <v>8.137931034482758</v>
          </cell>
          <cell r="BN209">
            <v>85</v>
          </cell>
          <cell r="BO209">
            <v>456</v>
          </cell>
          <cell r="BP209">
            <v>53</v>
          </cell>
          <cell r="BQ209">
            <v>8.6037735849056602</v>
          </cell>
          <cell r="BR209">
            <v>198</v>
          </cell>
          <cell r="BS209">
            <v>24</v>
          </cell>
          <cell r="BT209">
            <v>8.25</v>
          </cell>
          <cell r="BU209">
            <v>85.900349650349654</v>
          </cell>
          <cell r="BV209">
            <v>198</v>
          </cell>
          <cell r="BW209">
            <v>24</v>
          </cell>
          <cell r="BX209">
            <v>8.25</v>
          </cell>
          <cell r="BY209">
            <v>226</v>
          </cell>
          <cell r="BZ209">
            <v>26</v>
          </cell>
          <cell r="CA209">
            <v>8.6923076923076916</v>
          </cell>
          <cell r="CB209">
            <v>1745</v>
          </cell>
          <cell r="CC209">
            <v>205</v>
          </cell>
          <cell r="CD209">
            <v>8.5121951219512191</v>
          </cell>
          <cell r="CE209">
            <v>87</v>
          </cell>
          <cell r="CF209"/>
          <cell r="CG209"/>
          <cell r="CH209"/>
          <cell r="CI209"/>
          <cell r="CJ209"/>
          <cell r="CK209"/>
          <cell r="CL209"/>
          <cell r="CM209"/>
          <cell r="CN209">
            <v>19</v>
          </cell>
          <cell r="CO209">
            <v>60</v>
          </cell>
          <cell r="CP209">
            <v>38</v>
          </cell>
          <cell r="CQ209">
            <v>50</v>
          </cell>
          <cell r="CR209">
            <v>10</v>
          </cell>
          <cell r="CS209">
            <v>14</v>
          </cell>
          <cell r="CT209">
            <v>42</v>
          </cell>
          <cell r="CU209">
            <v>10</v>
          </cell>
          <cell r="CV209">
            <v>6</v>
          </cell>
          <cell r="CW209">
            <v>63</v>
          </cell>
          <cell r="CX209">
            <v>175</v>
          </cell>
          <cell r="CY209">
            <v>43.75</v>
          </cell>
          <cell r="CZ209">
            <v>26.002971768202084</v>
          </cell>
          <cell r="DA209">
            <v>4</v>
          </cell>
          <cell r="DB209">
            <v>6</v>
          </cell>
          <cell r="DC209">
            <v>40</v>
          </cell>
          <cell r="DD209">
            <v>1</v>
          </cell>
          <cell r="DE209">
            <v>21</v>
          </cell>
          <cell r="DF209">
            <v>5</v>
          </cell>
          <cell r="DG209">
            <v>0</v>
          </cell>
          <cell r="DH209">
            <v>0</v>
          </cell>
          <cell r="DI209">
            <v>0</v>
          </cell>
          <cell r="DJ209">
            <v>0</v>
          </cell>
          <cell r="DK209">
            <v>0</v>
          </cell>
          <cell r="DL209">
            <v>2</v>
          </cell>
          <cell r="DM209">
            <v>0</v>
          </cell>
          <cell r="DN209">
            <v>0</v>
          </cell>
          <cell r="DO209" t="str">
            <v>0</v>
          </cell>
          <cell r="DP209">
            <v>0</v>
          </cell>
          <cell r="DQ209">
            <v>0</v>
          </cell>
          <cell r="DR209">
            <v>0</v>
          </cell>
          <cell r="DS209">
            <v>0</v>
          </cell>
          <cell r="DT209">
            <v>9</v>
          </cell>
          <cell r="DU209">
            <v>22</v>
          </cell>
          <cell r="DV209"/>
          <cell r="DW209"/>
          <cell r="DX209"/>
          <cell r="DY209"/>
          <cell r="DZ209"/>
          <cell r="EA209" t="str">
            <v>Higher Studies</v>
          </cell>
          <cell r="EB209" t="str">
            <v>Higher Studies</v>
          </cell>
          <cell r="EC209">
            <v>44746</v>
          </cell>
          <cell r="ED209" t="str">
            <v>CAT-3</v>
          </cell>
          <cell r="EE209"/>
          <cell r="EF209"/>
          <cell r="EG209"/>
          <cell r="EH209"/>
          <cell r="EI209"/>
          <cell r="EJ209"/>
          <cell r="EK209"/>
          <cell r="EL209"/>
          <cell r="EM209"/>
          <cell r="EN209">
            <v>5</v>
          </cell>
          <cell r="EO209">
            <v>1</v>
          </cell>
          <cell r="EP209">
            <v>5</v>
          </cell>
          <cell r="EQ209">
            <v>11</v>
          </cell>
          <cell r="ER209">
            <v>73.333333333333329</v>
          </cell>
          <cell r="ES209" t="str">
            <v>Yes</v>
          </cell>
          <cell r="ET209" t="str">
            <v>https://drive.google.com/open?id=1vnXGINhMPMiYzyQnHRUe1EX99Yx5yYAY</v>
          </cell>
          <cell r="EU209" t="str">
            <v>IT + Core Companies</v>
          </cell>
          <cell r="EV209" t="str">
            <v>Yes</v>
          </cell>
          <cell r="EW209" t="str">
            <v>pay_HyQZfC4E10K5b7</v>
          </cell>
          <cell r="EX209" t="str">
            <v>Mumbai</v>
          </cell>
          <cell r="EY209" t="str">
            <v>AB</v>
          </cell>
          <cell r="EZ209" t="str">
            <v>Golden Batch 2</v>
          </cell>
          <cell r="FA209" t="str">
            <v>19-COMPA46-23</v>
          </cell>
          <cell r="FB209" t="str">
            <v>COMP-A</v>
          </cell>
          <cell r="FC209">
            <v>46</v>
          </cell>
        </row>
        <row r="210">
          <cell r="C210" t="str">
            <v>19-COMPB37-23</v>
          </cell>
          <cell r="D210">
            <v>37</v>
          </cell>
          <cell r="E210" t="str">
            <v>GHARAT MIHIR MOHAN  NEHA</v>
          </cell>
          <cell r="F210" t="str">
            <v>19-COMPB37-23</v>
          </cell>
          <cell r="G210" t="str">
            <v>Male</v>
          </cell>
          <cell r="H210">
            <v>37112</v>
          </cell>
          <cell r="I210">
            <v>9869461751</v>
          </cell>
          <cell r="J210"/>
          <cell r="K210" t="str">
            <v>GHARATMIHIRMOHAN@GMAIL.COM</v>
          </cell>
          <cell r="L210" t="str">
            <v>1032190181@tcetmumbai.in</v>
          </cell>
          <cell r="M210" t="str">
            <v>203 PUSHP,TPS III SHIMPOLI CHIKUWADI ,BORIVALI WEST,GULMOHOR SOCIETY,MUMBAI,400092</v>
          </cell>
          <cell r="N210" t="str">
            <v>Self-employed</v>
          </cell>
          <cell r="O210" t="str">
            <v>5 Lacs to  10Lacs</v>
          </cell>
          <cell r="P210" t="str">
            <v>Normal</v>
          </cell>
          <cell r="Q210" t="str">
            <v>Open</v>
          </cell>
          <cell r="R210">
            <v>2019</v>
          </cell>
          <cell r="S210" t="str">
            <v>FE</v>
          </cell>
          <cell r="T210" t="str">
            <v>MHT-CET 2019</v>
          </cell>
          <cell r="U210" t="str">
            <v>MHT-CET</v>
          </cell>
          <cell r="V210">
            <v>200</v>
          </cell>
          <cell r="W210">
            <v>99.057088899999997</v>
          </cell>
          <cell r="X210" t="str">
            <v>GOPENS</v>
          </cell>
          <cell r="Y210">
            <v>473</v>
          </cell>
          <cell r="Z210">
            <v>500</v>
          </cell>
          <cell r="AA210">
            <v>94.6</v>
          </cell>
          <cell r="AB210">
            <v>2017</v>
          </cell>
          <cell r="AC210" t="str">
            <v>MAHARASHTRA STATE BOARD OF SECONDARY AND HIGHER SECONDARY EDUCATION</v>
          </cell>
          <cell r="AD210" t="str">
            <v>DR SARVEPALLI RADHAKRISHNAN VIDYALAYA</v>
          </cell>
          <cell r="AE210">
            <v>565</v>
          </cell>
          <cell r="AF210">
            <v>650</v>
          </cell>
          <cell r="AG210">
            <v>86.92</v>
          </cell>
          <cell r="AH210">
            <v>2019</v>
          </cell>
          <cell r="AI210" t="str">
            <v>MAHARASHTRA STATE BOARD OF SECONDARY AND HIGHER SECONDARY EDUCATION</v>
          </cell>
          <cell r="AJ210" t="str">
            <v>R R INTERNATIONAL JR AND SR COLLEGE OF COMMERCE AND SCIENCE</v>
          </cell>
          <cell r="AK210">
            <v>230</v>
          </cell>
          <cell r="AL210">
            <v>23</v>
          </cell>
          <cell r="AM210">
            <v>10</v>
          </cell>
          <cell r="AN210">
            <v>75</v>
          </cell>
          <cell r="AO210">
            <v>250</v>
          </cell>
          <cell r="AP210">
            <v>25</v>
          </cell>
          <cell r="AQ210">
            <v>10</v>
          </cell>
          <cell r="AR210">
            <v>84</v>
          </cell>
          <cell r="AS210">
            <v>480</v>
          </cell>
          <cell r="AT210">
            <v>48</v>
          </cell>
          <cell r="AU210">
            <v>10</v>
          </cell>
          <cell r="AV210">
            <v>250</v>
          </cell>
          <cell r="AW210">
            <v>25</v>
          </cell>
          <cell r="AX210">
            <v>10</v>
          </cell>
          <cell r="AY210">
            <v>100</v>
          </cell>
          <cell r="AZ210">
            <v>288</v>
          </cell>
          <cell r="BA210">
            <v>29</v>
          </cell>
          <cell r="BB210">
            <v>9.931034482758621</v>
          </cell>
          <cell r="BC210">
            <v>100</v>
          </cell>
          <cell r="BD210">
            <v>538</v>
          </cell>
          <cell r="BE210">
            <v>54</v>
          </cell>
          <cell r="BF210">
            <v>9.9629629629629637</v>
          </cell>
          <cell r="BG210">
            <v>234</v>
          </cell>
          <cell r="BH210">
            <v>24</v>
          </cell>
          <cell r="BI210">
            <v>9.75</v>
          </cell>
          <cell r="BJ210">
            <v>89.75</v>
          </cell>
          <cell r="BK210">
            <v>290</v>
          </cell>
          <cell r="BL210">
            <v>29</v>
          </cell>
          <cell r="BM210">
            <v>10</v>
          </cell>
          <cell r="BN210">
            <v>100</v>
          </cell>
          <cell r="BO210">
            <v>524</v>
          </cell>
          <cell r="BP210">
            <v>53</v>
          </cell>
          <cell r="BQ210">
            <v>9.8867924528301891</v>
          </cell>
          <cell r="BR210">
            <v>240</v>
          </cell>
          <cell r="BS210">
            <v>24</v>
          </cell>
          <cell r="BT210">
            <v>10</v>
          </cell>
          <cell r="BU210">
            <v>91.458333333333329</v>
          </cell>
          <cell r="BV210">
            <v>240</v>
          </cell>
          <cell r="BW210">
            <v>24</v>
          </cell>
          <cell r="BX210">
            <v>10</v>
          </cell>
          <cell r="BY210">
            <v>260</v>
          </cell>
          <cell r="BZ210">
            <v>26</v>
          </cell>
          <cell r="CA210">
            <v>10</v>
          </cell>
          <cell r="CB210">
            <v>2042</v>
          </cell>
          <cell r="CC210">
            <v>205</v>
          </cell>
          <cell r="CD210">
            <v>9.9609756097560975</v>
          </cell>
          <cell r="CE210">
            <v>90</v>
          </cell>
          <cell r="CF210"/>
          <cell r="CG210"/>
          <cell r="CH210"/>
          <cell r="CI210"/>
          <cell r="CJ210"/>
          <cell r="CK210"/>
          <cell r="CL210"/>
          <cell r="CM210"/>
          <cell r="CN210">
            <v>22</v>
          </cell>
          <cell r="CO210">
            <v>60</v>
          </cell>
          <cell r="CP210">
            <v>20</v>
          </cell>
          <cell r="CQ210">
            <v>50</v>
          </cell>
          <cell r="CR210">
            <v>24</v>
          </cell>
          <cell r="CS210">
            <v>0</v>
          </cell>
          <cell r="CT210">
            <v>100</v>
          </cell>
          <cell r="CU210">
            <v>15</v>
          </cell>
          <cell r="CV210">
            <v>1</v>
          </cell>
          <cell r="CW210">
            <v>94</v>
          </cell>
          <cell r="CX210">
            <v>573</v>
          </cell>
          <cell r="CY210">
            <v>57.3</v>
          </cell>
          <cell r="CZ210">
            <v>85.141158989598807</v>
          </cell>
          <cell r="DA210">
            <v>10</v>
          </cell>
          <cell r="DB210">
            <v>0</v>
          </cell>
          <cell r="DC210">
            <v>100</v>
          </cell>
          <cell r="DD210">
            <v>22</v>
          </cell>
          <cell r="DE210">
            <v>0</v>
          </cell>
          <cell r="DF210">
            <v>100</v>
          </cell>
          <cell r="DG210">
            <v>9</v>
          </cell>
          <cell r="DH210">
            <v>90</v>
          </cell>
          <cell r="DI210">
            <v>1112</v>
          </cell>
          <cell r="DJ210">
            <v>56</v>
          </cell>
          <cell r="DK210">
            <v>2</v>
          </cell>
          <cell r="DL210">
            <v>0</v>
          </cell>
          <cell r="DM210">
            <v>100</v>
          </cell>
          <cell r="DN210">
            <v>80</v>
          </cell>
          <cell r="DO210" t="str">
            <v>100</v>
          </cell>
          <cell r="DP210">
            <v>70</v>
          </cell>
          <cell r="DQ210" t="str">
            <v>100</v>
          </cell>
          <cell r="DR210">
            <v>75</v>
          </cell>
          <cell r="DS210">
            <v>100</v>
          </cell>
          <cell r="DT210">
            <v>74</v>
          </cell>
          <cell r="DU210">
            <v>98</v>
          </cell>
          <cell r="DV210" t="str">
            <v>J.P. Morgan</v>
          </cell>
          <cell r="DW210"/>
          <cell r="DX210"/>
          <cell r="DY210" t="str">
            <v>Placed</v>
          </cell>
          <cell r="DZ210">
            <v>17.75</v>
          </cell>
          <cell r="EA210" t="str">
            <v>Placement</v>
          </cell>
          <cell r="EB210" t="str">
            <v>Placement</v>
          </cell>
          <cell r="EC210"/>
          <cell r="ED210" t="str">
            <v>CAT-1</v>
          </cell>
          <cell r="EE210"/>
          <cell r="EF210"/>
          <cell r="EG210"/>
          <cell r="EH210"/>
          <cell r="EI210"/>
          <cell r="EJ210"/>
          <cell r="EK210"/>
          <cell r="EL210"/>
          <cell r="EM210"/>
          <cell r="EN210">
            <v>5</v>
          </cell>
          <cell r="EO210">
            <v>5</v>
          </cell>
          <cell r="EP210">
            <v>5</v>
          </cell>
          <cell r="EQ210">
            <v>15</v>
          </cell>
          <cell r="ER210">
            <v>100</v>
          </cell>
          <cell r="ES210" t="str">
            <v>Yes</v>
          </cell>
          <cell r="ET210" t="str">
            <v>https://drive.google.com/open?id=1J_cKpQ52KoJquifObz4nbUzQfB81n1VM</v>
          </cell>
          <cell r="EU210" t="str">
            <v>IT + Core Companies</v>
          </cell>
          <cell r="EV210" t="str">
            <v>Yes</v>
          </cell>
          <cell r="EW210" t="str">
            <v>pay_Hy968YeqD1XGwe</v>
          </cell>
          <cell r="EX210" t="str">
            <v>ALIBAG - RAIGAD</v>
          </cell>
          <cell r="EY210" t="str">
            <v>AB</v>
          </cell>
          <cell r="EZ210" t="str">
            <v>Batch 1</v>
          </cell>
          <cell r="FA210" t="str">
            <v>19-COMPB37-23</v>
          </cell>
          <cell r="FB210" t="str">
            <v>COMP-B</v>
          </cell>
          <cell r="FC210">
            <v>37</v>
          </cell>
        </row>
        <row r="211">
          <cell r="C211" t="str">
            <v>19-COMPA47-23</v>
          </cell>
          <cell r="D211">
            <v>47</v>
          </cell>
          <cell r="E211" t="str">
            <v>GOENKA ANUJ ASHOK ARCHANA</v>
          </cell>
          <cell r="F211" t="str">
            <v>19-COMPA47-23</v>
          </cell>
          <cell r="G211" t="str">
            <v>Male</v>
          </cell>
          <cell r="H211">
            <v>37051</v>
          </cell>
          <cell r="I211">
            <v>7021435453</v>
          </cell>
          <cell r="J211"/>
          <cell r="K211" t="str">
            <v>anujgoenka06@gmail.com</v>
          </cell>
          <cell r="L211" t="str">
            <v>1032190133@tcetmumbai.in</v>
          </cell>
          <cell r="M211" t="str">
            <v>A-804, Radha Vallabh, behind dmart,off 150ft Road,Bhayander West,DMart,Bhayander,401101</v>
          </cell>
          <cell r="N211" t="str">
            <v>Service</v>
          </cell>
          <cell r="O211" t="str">
            <v>10 Lacs to 20Lacs</v>
          </cell>
          <cell r="P211" t="str">
            <v>Normal</v>
          </cell>
          <cell r="Q211" t="str">
            <v>Open</v>
          </cell>
          <cell r="R211">
            <v>2019</v>
          </cell>
          <cell r="S211" t="str">
            <v>FE</v>
          </cell>
          <cell r="T211" t="str">
            <v>MHT-CET 2019</v>
          </cell>
          <cell r="U211" t="str">
            <v>MHT-CET</v>
          </cell>
          <cell r="V211">
            <v>200</v>
          </cell>
          <cell r="W211">
            <v>74.358175900000006</v>
          </cell>
          <cell r="X211" t="str">
            <v>ACAP</v>
          </cell>
          <cell r="Y211">
            <v>548</v>
          </cell>
          <cell r="Z211">
            <v>600</v>
          </cell>
          <cell r="AA211">
            <v>91.33</v>
          </cell>
          <cell r="AB211">
            <v>2017</v>
          </cell>
          <cell r="AC211" t="str">
            <v>COUNCIL FOR THE INDIAN SCHOOL CERTIFICATE EXAMINATIONS</v>
          </cell>
          <cell r="AD211" t="str">
            <v>UNIVERSAL HIGH SCHOOL</v>
          </cell>
          <cell r="AE211">
            <v>444</v>
          </cell>
          <cell r="AF211">
            <v>650</v>
          </cell>
          <cell r="AG211">
            <v>68.31</v>
          </cell>
          <cell r="AH211">
            <v>2019</v>
          </cell>
          <cell r="AI211" t="str">
            <v>MAHARASHTRA STATE BOARD OF SECONDARY AND HIGHER SECONDARY EDUCATION</v>
          </cell>
          <cell r="AJ211" t="str">
            <v>PACE JUNIOR SCIENCE COLLEGE</v>
          </cell>
          <cell r="AK211">
            <v>211</v>
          </cell>
          <cell r="AL211">
            <v>23</v>
          </cell>
          <cell r="AM211">
            <v>9.1739130434782616</v>
          </cell>
          <cell r="AN211">
            <v>92.303030303030297</v>
          </cell>
          <cell r="AO211">
            <v>200</v>
          </cell>
          <cell r="AP211">
            <v>25</v>
          </cell>
          <cell r="AQ211">
            <v>8</v>
          </cell>
          <cell r="AR211">
            <v>100</v>
          </cell>
          <cell r="AS211">
            <v>411</v>
          </cell>
          <cell r="AT211">
            <v>48</v>
          </cell>
          <cell r="AU211">
            <v>8.5625</v>
          </cell>
          <cell r="AV211">
            <v>215</v>
          </cell>
          <cell r="AW211">
            <v>25</v>
          </cell>
          <cell r="AX211">
            <v>8.6</v>
          </cell>
          <cell r="AY211">
            <v>98</v>
          </cell>
          <cell r="AZ211">
            <v>280</v>
          </cell>
          <cell r="BA211">
            <v>29</v>
          </cell>
          <cell r="BB211">
            <v>9.6551724137931032</v>
          </cell>
          <cell r="BC211">
            <v>93</v>
          </cell>
          <cell r="BD211">
            <v>495</v>
          </cell>
          <cell r="BE211">
            <v>54</v>
          </cell>
          <cell r="BF211">
            <v>9.1666666666666661</v>
          </cell>
          <cell r="BG211">
            <v>227</v>
          </cell>
          <cell r="BH211">
            <v>24</v>
          </cell>
          <cell r="BI211">
            <v>9.4583333333333339</v>
          </cell>
          <cell r="BJ211">
            <v>95.825757575757578</v>
          </cell>
          <cell r="BK211">
            <v>272.89</v>
          </cell>
          <cell r="BL211">
            <v>29</v>
          </cell>
          <cell r="BM211">
            <v>9.41</v>
          </cell>
          <cell r="BN211">
            <v>92</v>
          </cell>
          <cell r="BO211">
            <v>499.89</v>
          </cell>
          <cell r="BP211">
            <v>53</v>
          </cell>
          <cell r="BQ211">
            <v>9.4318867924528291</v>
          </cell>
          <cell r="BR211">
            <v>221</v>
          </cell>
          <cell r="BS211">
            <v>24</v>
          </cell>
          <cell r="BT211">
            <v>9.2083333333333339</v>
          </cell>
          <cell r="BU211">
            <v>95.188131313131308</v>
          </cell>
          <cell r="BV211">
            <v>221</v>
          </cell>
          <cell r="BW211">
            <v>24</v>
          </cell>
          <cell r="BX211">
            <v>9.2083333333333339</v>
          </cell>
          <cell r="BY211">
            <v>247</v>
          </cell>
          <cell r="BZ211">
            <v>26</v>
          </cell>
          <cell r="CA211">
            <v>9.5</v>
          </cell>
          <cell r="CB211">
            <v>1873.8899999999999</v>
          </cell>
          <cell r="CC211">
            <v>205</v>
          </cell>
          <cell r="CD211">
            <v>9.1409268292682917</v>
          </cell>
          <cell r="CE211">
            <v>96</v>
          </cell>
          <cell r="CF211"/>
          <cell r="CG211"/>
          <cell r="CH211"/>
          <cell r="CI211"/>
          <cell r="CJ211"/>
          <cell r="CK211"/>
          <cell r="CL211"/>
          <cell r="CM211"/>
          <cell r="CN211">
            <v>30</v>
          </cell>
          <cell r="CO211">
            <v>60</v>
          </cell>
          <cell r="CP211">
            <v>25</v>
          </cell>
          <cell r="CQ211">
            <v>50</v>
          </cell>
          <cell r="CR211">
            <v>9</v>
          </cell>
          <cell r="CS211">
            <v>15</v>
          </cell>
          <cell r="CT211">
            <v>38</v>
          </cell>
          <cell r="CU211">
            <v>1</v>
          </cell>
          <cell r="CV211">
            <v>15</v>
          </cell>
          <cell r="CW211">
            <v>7</v>
          </cell>
          <cell r="CX211"/>
          <cell r="CY211"/>
          <cell r="CZ211"/>
          <cell r="DA211">
            <v>0</v>
          </cell>
          <cell r="DB211">
            <v>10</v>
          </cell>
          <cell r="DC211">
            <v>0</v>
          </cell>
          <cell r="DD211">
            <v>6</v>
          </cell>
          <cell r="DE211">
            <v>16</v>
          </cell>
          <cell r="DF211">
            <v>28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1</v>
          </cell>
          <cell r="DL211">
            <v>1</v>
          </cell>
          <cell r="DM211">
            <v>50</v>
          </cell>
          <cell r="DN211">
            <v>0</v>
          </cell>
          <cell r="DO211" t="str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18</v>
          </cell>
          <cell r="DV211"/>
          <cell r="DW211"/>
          <cell r="DX211"/>
          <cell r="DY211"/>
          <cell r="DZ211"/>
          <cell r="EA211" t="str">
            <v>Higher Studies</v>
          </cell>
          <cell r="EB211" t="str">
            <v>Higher Studies</v>
          </cell>
          <cell r="EC211">
            <v>44746</v>
          </cell>
          <cell r="ED211" t="str">
            <v>CAT-3</v>
          </cell>
          <cell r="EE211"/>
          <cell r="EF211"/>
          <cell r="EG211"/>
          <cell r="EH211"/>
          <cell r="EI211"/>
          <cell r="EJ211"/>
          <cell r="EK211"/>
          <cell r="EL211"/>
          <cell r="EM211"/>
          <cell r="EN211">
            <v>5</v>
          </cell>
          <cell r="EO211">
            <v>1</v>
          </cell>
          <cell r="EP211">
            <v>5</v>
          </cell>
          <cell r="EQ211">
            <v>11</v>
          </cell>
          <cell r="ER211">
            <v>73.333333333333329</v>
          </cell>
          <cell r="ES211" t="str">
            <v>Yes</v>
          </cell>
          <cell r="ET211" t="str">
            <v>https://drive.google.com/open?id=1wRAM1a2iJ8EapE_nR8f2sJlcEv-Jrdde</v>
          </cell>
          <cell r="EU211" t="str">
            <v>IT + Core Companies</v>
          </cell>
          <cell r="EV211" t="str">
            <v>Yes</v>
          </cell>
          <cell r="EW211" t="str">
            <v>pay_HyRVfgB6XSc4wJ</v>
          </cell>
          <cell r="EX211" t="str">
            <v>Kalyan</v>
          </cell>
          <cell r="EY211" t="str">
            <v>AB</v>
          </cell>
          <cell r="EZ211" t="str">
            <v>Golden Batch 1</v>
          </cell>
          <cell r="FA211" t="str">
            <v>19-COMPA47-23</v>
          </cell>
          <cell r="FB211" t="str">
            <v>COMP-A</v>
          </cell>
          <cell r="FC211">
            <v>47</v>
          </cell>
        </row>
        <row r="212">
          <cell r="C212" t="str">
            <v>19-COMPA48-23</v>
          </cell>
          <cell r="D212">
            <v>48</v>
          </cell>
          <cell r="E212" t="str">
            <v>GOND VIKAS RAJESH SUMAN</v>
          </cell>
          <cell r="F212" t="str">
            <v>19-COMPA48-23</v>
          </cell>
          <cell r="G212" t="str">
            <v>Male</v>
          </cell>
          <cell r="H212">
            <v>37447</v>
          </cell>
          <cell r="I212">
            <v>8451824732</v>
          </cell>
          <cell r="J212" t="str">
            <v>8451824732</v>
          </cell>
          <cell r="K212" t="str">
            <v>vikasgond807@gmail.com</v>
          </cell>
          <cell r="L212" t="str">
            <v>1032190134@tcetmumbai.in</v>
          </cell>
          <cell r="M212" t="str">
            <v>RAM ADHAR YADAV CHAWL HANUMAN NAGAR ,Akurli Road,Kandivali,Near Durga mandir ,Mumbai,400101</v>
          </cell>
          <cell r="N212" t="str">
            <v>Service</v>
          </cell>
          <cell r="O212" t="str">
            <v>5 Lacs to  10Lacs</v>
          </cell>
          <cell r="P212" t="str">
            <v>Normal</v>
          </cell>
          <cell r="Q212" t="str">
            <v>Open</v>
          </cell>
          <cell r="R212">
            <v>2019</v>
          </cell>
          <cell r="S212" t="str">
            <v>FE</v>
          </cell>
          <cell r="T212" t="str">
            <v>MHT-CET 2019</v>
          </cell>
          <cell r="U212" t="str">
            <v>MHT-CET</v>
          </cell>
          <cell r="V212">
            <v>200</v>
          </cell>
          <cell r="W212">
            <v>98.911524200000002</v>
          </cell>
          <cell r="X212" t="str">
            <v>TFWS</v>
          </cell>
          <cell r="Y212">
            <v>415</v>
          </cell>
          <cell r="Z212">
            <v>500</v>
          </cell>
          <cell r="AA212">
            <v>83</v>
          </cell>
          <cell r="AB212">
            <v>2017</v>
          </cell>
          <cell r="AC212" t="str">
            <v>MAHARASHTRA STATE BOARD OF SECONDARY AND HIGHER SECONDARY EDUCATION</v>
          </cell>
          <cell r="AD212" t="str">
            <v>SHRI TIKAMDAS PURSHOTAM BHATIA COLLEGE OF SCIENCE</v>
          </cell>
          <cell r="AE212">
            <v>546</v>
          </cell>
          <cell r="AF212">
            <v>650</v>
          </cell>
          <cell r="AG212">
            <v>84</v>
          </cell>
          <cell r="AH212">
            <v>2019</v>
          </cell>
          <cell r="AI212" t="str">
            <v>MAHARASHTRA STATE BOARD OF SECONDARY AND HIGHER SECONDARY EDUCATION</v>
          </cell>
          <cell r="AJ212" t="str">
            <v>SHRI TIKAMDAS PURSHOTAM BHATIA COLLEGE OF SCIENCE</v>
          </cell>
          <cell r="AK212">
            <v>219</v>
          </cell>
          <cell r="AL212">
            <v>23</v>
          </cell>
          <cell r="AM212">
            <v>9.5217391304347831</v>
          </cell>
          <cell r="AN212">
            <v>78.188811188811187</v>
          </cell>
          <cell r="AO212">
            <v>240</v>
          </cell>
          <cell r="AP212">
            <v>25</v>
          </cell>
          <cell r="AQ212">
            <v>9.6</v>
          </cell>
          <cell r="AR212">
            <v>90</v>
          </cell>
          <cell r="AS212">
            <v>459</v>
          </cell>
          <cell r="AT212">
            <v>48</v>
          </cell>
          <cell r="AU212">
            <v>9.5625</v>
          </cell>
          <cell r="AV212">
            <v>213</v>
          </cell>
          <cell r="AW212">
            <v>25</v>
          </cell>
          <cell r="AX212">
            <v>8.52</v>
          </cell>
          <cell r="AY212">
            <v>93</v>
          </cell>
          <cell r="AZ212">
            <v>282</v>
          </cell>
          <cell r="BA212">
            <v>29</v>
          </cell>
          <cell r="BB212">
            <v>9.7241379310344822</v>
          </cell>
          <cell r="BC212">
            <v>95</v>
          </cell>
          <cell r="BD212">
            <v>495</v>
          </cell>
          <cell r="BE212">
            <v>54</v>
          </cell>
          <cell r="BF212">
            <v>9.1666666666666661</v>
          </cell>
          <cell r="BG212">
            <v>215</v>
          </cell>
          <cell r="BH212">
            <v>24</v>
          </cell>
          <cell r="BI212">
            <v>8.9583333333333339</v>
          </cell>
          <cell r="BJ212">
            <v>89.0472027972028</v>
          </cell>
          <cell r="BK212">
            <v>272</v>
          </cell>
          <cell r="BL212">
            <v>29</v>
          </cell>
          <cell r="BM212">
            <v>9.3793103448275854</v>
          </cell>
          <cell r="BN212">
            <v>93</v>
          </cell>
          <cell r="BO212">
            <v>487</v>
          </cell>
          <cell r="BP212">
            <v>53</v>
          </cell>
          <cell r="BQ212">
            <v>9.1886792452830193</v>
          </cell>
          <cell r="BR212">
            <v>228</v>
          </cell>
          <cell r="BS212">
            <v>24</v>
          </cell>
          <cell r="BT212">
            <v>9.5</v>
          </cell>
          <cell r="BU212">
            <v>89.706002331002324</v>
          </cell>
          <cell r="BV212">
            <v>228</v>
          </cell>
          <cell r="BW212">
            <v>24</v>
          </cell>
          <cell r="BX212">
            <v>9.5</v>
          </cell>
          <cell r="BY212">
            <v>260</v>
          </cell>
          <cell r="BZ212">
            <v>26</v>
          </cell>
          <cell r="CA212">
            <v>10</v>
          </cell>
          <cell r="CB212">
            <v>1929</v>
          </cell>
          <cell r="CC212">
            <v>205</v>
          </cell>
          <cell r="CD212">
            <v>9.409756097560976</v>
          </cell>
          <cell r="CE212">
            <v>90</v>
          </cell>
          <cell r="CF212"/>
          <cell r="CG212"/>
          <cell r="CH212"/>
          <cell r="CI212"/>
          <cell r="CJ212"/>
          <cell r="CK212"/>
          <cell r="CL212"/>
          <cell r="CM212"/>
          <cell r="CN212">
            <v>16</v>
          </cell>
          <cell r="CO212">
            <v>60</v>
          </cell>
          <cell r="CP212">
            <v>24</v>
          </cell>
          <cell r="CQ212">
            <v>50</v>
          </cell>
          <cell r="CR212">
            <v>13</v>
          </cell>
          <cell r="CS212">
            <v>11</v>
          </cell>
          <cell r="CT212">
            <v>55</v>
          </cell>
          <cell r="CU212">
            <v>12</v>
          </cell>
          <cell r="CV212">
            <v>4</v>
          </cell>
          <cell r="CW212">
            <v>75</v>
          </cell>
          <cell r="CX212">
            <v>591</v>
          </cell>
          <cell r="CY212">
            <v>65.666666666666671</v>
          </cell>
          <cell r="CZ212">
            <v>87.815750371471026</v>
          </cell>
          <cell r="DA212">
            <v>9</v>
          </cell>
          <cell r="DB212">
            <v>1</v>
          </cell>
          <cell r="DC212">
            <v>90</v>
          </cell>
          <cell r="DD212">
            <v>17</v>
          </cell>
          <cell r="DE212">
            <v>5</v>
          </cell>
          <cell r="DF212">
            <v>78</v>
          </cell>
          <cell r="DG212">
            <v>9</v>
          </cell>
          <cell r="DH212">
            <v>90</v>
          </cell>
          <cell r="DI212">
            <v>308</v>
          </cell>
          <cell r="DJ212">
            <v>16</v>
          </cell>
          <cell r="DK212">
            <v>1</v>
          </cell>
          <cell r="DL212">
            <v>1</v>
          </cell>
          <cell r="DM212">
            <v>50</v>
          </cell>
          <cell r="DN212">
            <v>40</v>
          </cell>
          <cell r="DO212" t="str">
            <v>100</v>
          </cell>
          <cell r="DP212">
            <v>80</v>
          </cell>
          <cell r="DQ212" t="str">
            <v>100</v>
          </cell>
          <cell r="DR212">
            <v>60</v>
          </cell>
          <cell r="DS212">
            <v>100</v>
          </cell>
          <cell r="DT212">
            <v>48</v>
          </cell>
          <cell r="DU212">
            <v>77</v>
          </cell>
          <cell r="DV212" t="str">
            <v>J.P. Morgan</v>
          </cell>
          <cell r="DW212"/>
          <cell r="DX212"/>
          <cell r="DY212" t="str">
            <v>Placed</v>
          </cell>
          <cell r="DZ212">
            <v>17.75</v>
          </cell>
          <cell r="EA212" t="str">
            <v>Placement</v>
          </cell>
          <cell r="EB212" t="str">
            <v>Placement</v>
          </cell>
          <cell r="EC212"/>
          <cell r="ED212" t="str">
            <v>CAT-2</v>
          </cell>
          <cell r="EE212"/>
          <cell r="EF212"/>
          <cell r="EG212"/>
          <cell r="EH212"/>
          <cell r="EI212"/>
          <cell r="EJ212"/>
          <cell r="EK212"/>
          <cell r="EL212"/>
          <cell r="EM212"/>
          <cell r="EN212">
            <v>5</v>
          </cell>
          <cell r="EO212">
            <v>4</v>
          </cell>
          <cell r="EP212">
            <v>5</v>
          </cell>
          <cell r="EQ212">
            <v>14</v>
          </cell>
          <cell r="ER212">
            <v>93.333333333333329</v>
          </cell>
          <cell r="ES212" t="str">
            <v>Yes</v>
          </cell>
          <cell r="ET212" t="str">
            <v>https://drive.google.com/open?id=1heQlPTgKDS9GD0y3M3x3n2oN9cPdj9bM</v>
          </cell>
          <cell r="EU212" t="str">
            <v>IT + Core Companies</v>
          </cell>
          <cell r="EV212" t="str">
            <v>Yes</v>
          </cell>
          <cell r="EW212" t="str">
            <v>pay_HyR82p9Qn34Iak</v>
          </cell>
          <cell r="EX212" t="str">
            <v>Mumbai</v>
          </cell>
          <cell r="EY212" t="str">
            <v>Present</v>
          </cell>
          <cell r="EZ212" t="str">
            <v>Golden Batch 1</v>
          </cell>
          <cell r="FA212" t="str">
            <v>19-COMPA48-23</v>
          </cell>
          <cell r="FB212" t="str">
            <v>COMP-A</v>
          </cell>
          <cell r="FC212">
            <v>48</v>
          </cell>
        </row>
        <row r="213">
          <cell r="C213" t="str">
            <v>19-COMPA49-23</v>
          </cell>
          <cell r="D213">
            <v>49</v>
          </cell>
          <cell r="E213" t="str">
            <v>GUPTA AAKASH ASHOKKUMAR KUSUM</v>
          </cell>
          <cell r="F213" t="str">
            <v>19-COMPA49-23</v>
          </cell>
          <cell r="G213" t="str">
            <v>Male</v>
          </cell>
          <cell r="H213">
            <v>37332</v>
          </cell>
          <cell r="I213">
            <v>9172006966</v>
          </cell>
          <cell r="J213" t="str">
            <v>9172006966</v>
          </cell>
          <cell r="K213" t="str">
            <v>aakagupta375@gmail.com</v>
          </cell>
          <cell r="L213" t="str">
            <v>1032190135@tcetmumbai.in</v>
          </cell>
          <cell r="M213" t="str">
            <v>B101 Subodh Sagar Residency,4th Road Sriprastha,Nallasopara,Near Shani Mandir,Nallasopara,401203</v>
          </cell>
          <cell r="N213" t="str">
            <v>Family Business</v>
          </cell>
          <cell r="O213" t="str">
            <v>5 Lacs to  10Lacs</v>
          </cell>
          <cell r="P213" t="str">
            <v>Normal</v>
          </cell>
          <cell r="Q213" t="str">
            <v>Open</v>
          </cell>
          <cell r="R213">
            <v>2019</v>
          </cell>
          <cell r="S213" t="str">
            <v>FE</v>
          </cell>
          <cell r="T213" t="str">
            <v>MHT-CET 2019</v>
          </cell>
          <cell r="U213" t="str">
            <v>MHT-CET</v>
          </cell>
          <cell r="V213">
            <v>200</v>
          </cell>
          <cell r="W213">
            <v>93.347479399999997</v>
          </cell>
          <cell r="X213" t="str">
            <v>MI</v>
          </cell>
          <cell r="Y213">
            <v>436</v>
          </cell>
          <cell r="Z213">
            <v>500</v>
          </cell>
          <cell r="AA213">
            <v>87.2</v>
          </cell>
          <cell r="AB213">
            <v>2017</v>
          </cell>
          <cell r="AC213" t="str">
            <v>MAHARASHTRA STATE BOARD OF SECONDARY AND HIGHER SECONDARY EDUCATION</v>
          </cell>
          <cell r="AD213" t="str">
            <v>LITTLE FLOWER ENGLISH HIGH SCHOOL</v>
          </cell>
          <cell r="AE213">
            <v>492</v>
          </cell>
          <cell r="AF213">
            <v>650</v>
          </cell>
          <cell r="AG213">
            <v>75.69</v>
          </cell>
          <cell r="AH213">
            <v>2019</v>
          </cell>
          <cell r="AI213" t="str">
            <v>MAHARASHTRA STATE BOARD OF SECONDARY AND HIGHER SECONDARY EDUCATION</v>
          </cell>
          <cell r="AJ213" t="str">
            <v>ST.STANISLUAS JUNIOR COLLEGE</v>
          </cell>
          <cell r="AK213">
            <v>222</v>
          </cell>
          <cell r="AL213">
            <v>23</v>
          </cell>
          <cell r="AM213">
            <v>9.6521739130434785</v>
          </cell>
          <cell r="AN213">
            <v>75</v>
          </cell>
          <cell r="AO213">
            <v>240</v>
          </cell>
          <cell r="AP213">
            <v>25</v>
          </cell>
          <cell r="AQ213">
            <v>9.6</v>
          </cell>
          <cell r="AR213">
            <v>100</v>
          </cell>
          <cell r="AS213">
            <v>462</v>
          </cell>
          <cell r="AT213">
            <v>48</v>
          </cell>
          <cell r="AU213">
            <v>9.625</v>
          </cell>
          <cell r="AV213">
            <v>243</v>
          </cell>
          <cell r="AW213">
            <v>25</v>
          </cell>
          <cell r="AX213">
            <v>9.7200000000000006</v>
          </cell>
          <cell r="AY213">
            <v>97</v>
          </cell>
          <cell r="AZ213">
            <v>283</v>
          </cell>
          <cell r="BA213">
            <v>29</v>
          </cell>
          <cell r="BB213">
            <v>9.7586206896551726</v>
          </cell>
          <cell r="BC213">
            <v>99</v>
          </cell>
          <cell r="BD213">
            <v>526</v>
          </cell>
          <cell r="BE213">
            <v>54</v>
          </cell>
          <cell r="BF213">
            <v>9.7407407407407405</v>
          </cell>
          <cell r="BG213">
            <v>234</v>
          </cell>
          <cell r="BH213">
            <v>24</v>
          </cell>
          <cell r="BI213">
            <v>9.75</v>
          </cell>
          <cell r="BJ213">
            <v>92.75</v>
          </cell>
          <cell r="BK213">
            <v>269</v>
          </cell>
          <cell r="BL213">
            <v>29</v>
          </cell>
          <cell r="BM213">
            <v>9.2758620689655178</v>
          </cell>
          <cell r="BN213">
            <v>99</v>
          </cell>
          <cell r="BO213">
            <v>503</v>
          </cell>
          <cell r="BP213">
            <v>53</v>
          </cell>
          <cell r="BQ213">
            <v>9.4905660377358494</v>
          </cell>
          <cell r="BR213">
            <v>219</v>
          </cell>
          <cell r="BS213">
            <v>24</v>
          </cell>
          <cell r="BT213">
            <v>9.125</v>
          </cell>
          <cell r="BU213">
            <v>93.791666666666671</v>
          </cell>
          <cell r="BV213">
            <v>219</v>
          </cell>
          <cell r="BW213">
            <v>24</v>
          </cell>
          <cell r="BX213">
            <v>9.125</v>
          </cell>
          <cell r="BY213">
            <v>260</v>
          </cell>
          <cell r="BZ213">
            <v>26</v>
          </cell>
          <cell r="CA213">
            <v>10</v>
          </cell>
          <cell r="CB213">
            <v>1970</v>
          </cell>
          <cell r="CC213">
            <v>205</v>
          </cell>
          <cell r="CD213">
            <v>9.6097560975609753</v>
          </cell>
          <cell r="CE213">
            <v>93</v>
          </cell>
          <cell r="CF213"/>
          <cell r="CG213"/>
          <cell r="CH213"/>
          <cell r="CI213"/>
          <cell r="CJ213"/>
          <cell r="CK213"/>
          <cell r="CL213"/>
          <cell r="CM213"/>
          <cell r="CN213">
            <v>26</v>
          </cell>
          <cell r="CO213">
            <v>60</v>
          </cell>
          <cell r="CP213">
            <v>46</v>
          </cell>
          <cell r="CQ213">
            <v>50</v>
          </cell>
          <cell r="CR213">
            <v>24</v>
          </cell>
          <cell r="CS213">
            <v>0</v>
          </cell>
          <cell r="CT213">
            <v>100</v>
          </cell>
          <cell r="CU213">
            <v>16</v>
          </cell>
          <cell r="CV213">
            <v>0</v>
          </cell>
          <cell r="CW213">
            <v>100</v>
          </cell>
          <cell r="CX213">
            <v>552</v>
          </cell>
          <cell r="CY213">
            <v>61.333333333333336</v>
          </cell>
          <cell r="CZ213">
            <v>82.020802377414554</v>
          </cell>
          <cell r="DA213">
            <v>9</v>
          </cell>
          <cell r="DB213">
            <v>1</v>
          </cell>
          <cell r="DC213">
            <v>90</v>
          </cell>
          <cell r="DD213">
            <v>21</v>
          </cell>
          <cell r="DE213">
            <v>1</v>
          </cell>
          <cell r="DF213">
            <v>96</v>
          </cell>
          <cell r="DG213">
            <v>9</v>
          </cell>
          <cell r="DH213">
            <v>90</v>
          </cell>
          <cell r="DI213">
            <v>1346</v>
          </cell>
          <cell r="DJ213">
            <v>68</v>
          </cell>
          <cell r="DK213">
            <v>2</v>
          </cell>
          <cell r="DL213">
            <v>0</v>
          </cell>
          <cell r="DM213">
            <v>100</v>
          </cell>
          <cell r="DN213">
            <v>70</v>
          </cell>
          <cell r="DO213" t="str">
            <v>100</v>
          </cell>
          <cell r="DP213">
            <v>70</v>
          </cell>
          <cell r="DQ213" t="str">
            <v>100</v>
          </cell>
          <cell r="DR213">
            <v>70</v>
          </cell>
          <cell r="DS213">
            <v>100</v>
          </cell>
          <cell r="DT213">
            <v>74</v>
          </cell>
          <cell r="DU213">
            <v>97</v>
          </cell>
          <cell r="DV213" t="str">
            <v>Oracle</v>
          </cell>
          <cell r="DW213"/>
          <cell r="DX213"/>
          <cell r="DY213" t="str">
            <v>Placed</v>
          </cell>
          <cell r="DZ213">
            <v>8.8000000000000007</v>
          </cell>
          <cell r="EA213" t="str">
            <v>Placement</v>
          </cell>
          <cell r="EB213" t="str">
            <v>Placement</v>
          </cell>
          <cell r="EC213"/>
          <cell r="ED213" t="str">
            <v>CAT-1</v>
          </cell>
          <cell r="EE213"/>
          <cell r="EF213"/>
          <cell r="EG213"/>
          <cell r="EH213"/>
          <cell r="EI213"/>
          <cell r="EJ213"/>
          <cell r="EK213"/>
          <cell r="EL213"/>
          <cell r="EM213"/>
          <cell r="EN213">
            <v>5</v>
          </cell>
          <cell r="EO213">
            <v>5</v>
          </cell>
          <cell r="EP213">
            <v>5</v>
          </cell>
          <cell r="EQ213">
            <v>15</v>
          </cell>
          <cell r="ER213">
            <v>100</v>
          </cell>
          <cell r="ES213" t="str">
            <v>Yes</v>
          </cell>
          <cell r="ET213" t="str">
            <v>https://drive.google.com/open?id=1hxq-f_sQeJKteS9mvL0pIyUc00A7xl2U</v>
          </cell>
          <cell r="EU213" t="str">
            <v>IT + Core Companies</v>
          </cell>
          <cell r="EV213" t="str">
            <v>Yes</v>
          </cell>
          <cell r="EW213" t="str">
            <v>pay_HyVAMDKobIR36I</v>
          </cell>
          <cell r="EX213" t="str">
            <v>Nallasopara</v>
          </cell>
          <cell r="EY213" t="str">
            <v>AB</v>
          </cell>
          <cell r="EZ213" t="str">
            <v>Golden Batch 1</v>
          </cell>
          <cell r="FA213" t="str">
            <v>19-COMPA49-23</v>
          </cell>
          <cell r="FB213" t="str">
            <v>COMP-A</v>
          </cell>
          <cell r="FC213">
            <v>49</v>
          </cell>
        </row>
        <row r="214">
          <cell r="C214" t="str">
            <v>19-COMPA50-23</v>
          </cell>
          <cell r="D214">
            <v>50</v>
          </cell>
          <cell r="E214" t="str">
            <v>GUPTA AMITHESH SURESH MAHITHA</v>
          </cell>
          <cell r="F214" t="str">
            <v>19-COMPA50-23</v>
          </cell>
          <cell r="G214" t="str">
            <v>Male</v>
          </cell>
          <cell r="H214">
            <v>37240</v>
          </cell>
          <cell r="I214">
            <v>9930091401</v>
          </cell>
          <cell r="J214" t="str">
            <v>-</v>
          </cell>
          <cell r="K214" t="str">
            <v>s1032190751@gmail.com</v>
          </cell>
          <cell r="L214" t="str">
            <v>1032190751@tcetmumbai.in</v>
          </cell>
          <cell r="M214" t="str">
            <v>C2/15,Godrej Hill,Kalyan,421301</v>
          </cell>
          <cell r="N214" t="str">
            <v>Service</v>
          </cell>
          <cell r="O214" t="str">
            <v>10 Lacs to 20Lacs</v>
          </cell>
          <cell r="P214" t="str">
            <v>Normal</v>
          </cell>
          <cell r="Q214" t="str">
            <v>Open</v>
          </cell>
          <cell r="R214">
            <v>2019</v>
          </cell>
          <cell r="S214" t="str">
            <v>FE</v>
          </cell>
          <cell r="T214" t="str">
            <v xml:space="preserve">JEE(Main)-2019 </v>
          </cell>
          <cell r="U214" t="str">
            <v>JEE-Main</v>
          </cell>
          <cell r="V214">
            <v>360</v>
          </cell>
          <cell r="W214">
            <v>95.339600000000004</v>
          </cell>
          <cell r="X214" t="str">
            <v>AI</v>
          </cell>
          <cell r="Y214"/>
          <cell r="Z214"/>
          <cell r="AA214">
            <v>96</v>
          </cell>
          <cell r="AB214">
            <v>2017</v>
          </cell>
          <cell r="AC214" t="str">
            <v>CENTRAL BOARD OF SECONDARY EDUCATION</v>
          </cell>
          <cell r="AD214" t="str">
            <v>BIRLA SCHOOL KALYAN</v>
          </cell>
          <cell r="AE214">
            <v>467</v>
          </cell>
          <cell r="AF214">
            <v>500</v>
          </cell>
          <cell r="AG214">
            <v>93.4</v>
          </cell>
          <cell r="AH214">
            <v>2019</v>
          </cell>
          <cell r="AI214" t="str">
            <v>CENTRAL BOARD OF SECONDARY EDUCATION</v>
          </cell>
          <cell r="AJ214" t="str">
            <v>B.K. BIRLA PUBLIC SCHOOL KALYAN</v>
          </cell>
          <cell r="AK214">
            <v>221</v>
          </cell>
          <cell r="AL214">
            <v>23</v>
          </cell>
          <cell r="AM214">
            <v>9.6086956521739122</v>
          </cell>
          <cell r="AN214">
            <v>82.053613053613049</v>
          </cell>
          <cell r="AO214">
            <v>246</v>
          </cell>
          <cell r="AP214">
            <v>25</v>
          </cell>
          <cell r="AQ214">
            <v>9.84</v>
          </cell>
          <cell r="AR214">
            <v>94</v>
          </cell>
          <cell r="AS214">
            <v>467</v>
          </cell>
          <cell r="AT214">
            <v>48</v>
          </cell>
          <cell r="AU214">
            <v>9.7291666666666661</v>
          </cell>
          <cell r="AV214">
            <v>230</v>
          </cell>
          <cell r="AW214">
            <v>25</v>
          </cell>
          <cell r="AX214">
            <v>9.1999999999999993</v>
          </cell>
          <cell r="AY214">
            <v>100</v>
          </cell>
          <cell r="AZ214">
            <v>286</v>
          </cell>
          <cell r="BA214">
            <v>29</v>
          </cell>
          <cell r="BB214">
            <v>9.862068965517242</v>
          </cell>
          <cell r="BC214">
            <v>100</v>
          </cell>
          <cell r="BD214">
            <v>516</v>
          </cell>
          <cell r="BE214">
            <v>54</v>
          </cell>
          <cell r="BF214">
            <v>9.5555555555555554</v>
          </cell>
          <cell r="BG214">
            <v>234</v>
          </cell>
          <cell r="BH214">
            <v>24</v>
          </cell>
          <cell r="BI214">
            <v>9.75</v>
          </cell>
          <cell r="BJ214">
            <v>94.013403263403262</v>
          </cell>
          <cell r="BK214">
            <v>281</v>
          </cell>
          <cell r="BL214">
            <v>29</v>
          </cell>
          <cell r="BM214">
            <v>9.6896551724137936</v>
          </cell>
          <cell r="BN214">
            <v>99</v>
          </cell>
          <cell r="BO214">
            <v>515</v>
          </cell>
          <cell r="BP214">
            <v>53</v>
          </cell>
          <cell r="BQ214">
            <v>9.7169811320754711</v>
          </cell>
          <cell r="BR214">
            <v>225</v>
          </cell>
          <cell r="BS214">
            <v>24</v>
          </cell>
          <cell r="BT214">
            <v>9.375</v>
          </cell>
          <cell r="BU214">
            <v>94.844502719502714</v>
          </cell>
          <cell r="BV214">
            <v>225</v>
          </cell>
          <cell r="BW214">
            <v>24</v>
          </cell>
          <cell r="BX214">
            <v>9.375</v>
          </cell>
          <cell r="BY214">
            <v>259</v>
          </cell>
          <cell r="BZ214">
            <v>26</v>
          </cell>
          <cell r="CA214">
            <v>9.9615384615384617</v>
          </cell>
          <cell r="CB214">
            <v>1982</v>
          </cell>
          <cell r="CC214">
            <v>205</v>
          </cell>
          <cell r="CD214">
            <v>9.668292682926829</v>
          </cell>
          <cell r="CE214">
            <v>95</v>
          </cell>
          <cell r="CF214"/>
          <cell r="CG214"/>
          <cell r="CH214"/>
          <cell r="CI214"/>
          <cell r="CJ214"/>
          <cell r="CK214"/>
          <cell r="CL214"/>
          <cell r="CM214"/>
          <cell r="CN214">
            <v>35</v>
          </cell>
          <cell r="CO214">
            <v>60</v>
          </cell>
          <cell r="CP214">
            <v>49</v>
          </cell>
          <cell r="CQ214">
            <v>50</v>
          </cell>
          <cell r="CR214">
            <v>24</v>
          </cell>
          <cell r="CS214">
            <v>0</v>
          </cell>
          <cell r="CT214">
            <v>100</v>
          </cell>
          <cell r="CU214">
            <v>15</v>
          </cell>
          <cell r="CV214">
            <v>1</v>
          </cell>
          <cell r="CW214">
            <v>94</v>
          </cell>
          <cell r="CX214">
            <v>591</v>
          </cell>
          <cell r="CY214">
            <v>65.666666666666671</v>
          </cell>
          <cell r="CZ214">
            <v>87.815750371471026</v>
          </cell>
          <cell r="DA214">
            <v>9</v>
          </cell>
          <cell r="DB214">
            <v>1</v>
          </cell>
          <cell r="DC214">
            <v>90</v>
          </cell>
          <cell r="DD214">
            <v>21</v>
          </cell>
          <cell r="DE214">
            <v>1</v>
          </cell>
          <cell r="DF214">
            <v>96</v>
          </cell>
          <cell r="DG214">
            <v>10</v>
          </cell>
          <cell r="DH214">
            <v>100</v>
          </cell>
          <cell r="DI214">
            <v>1374</v>
          </cell>
          <cell r="DJ214">
            <v>69</v>
          </cell>
          <cell r="DK214">
            <v>2</v>
          </cell>
          <cell r="DL214">
            <v>0</v>
          </cell>
          <cell r="DM214">
            <v>100</v>
          </cell>
          <cell r="DN214">
            <v>70</v>
          </cell>
          <cell r="DO214" t="str">
            <v>100</v>
          </cell>
          <cell r="DP214">
            <v>80</v>
          </cell>
          <cell r="DQ214" t="str">
            <v>100</v>
          </cell>
          <cell r="DR214">
            <v>75</v>
          </cell>
          <cell r="DS214">
            <v>100</v>
          </cell>
          <cell r="DT214">
            <v>76</v>
          </cell>
          <cell r="DU214">
            <v>98</v>
          </cell>
          <cell r="DV214" t="str">
            <v>Oracle</v>
          </cell>
          <cell r="DW214"/>
          <cell r="DX214"/>
          <cell r="DY214" t="str">
            <v>Placed</v>
          </cell>
          <cell r="DZ214">
            <v>8.8000000000000007</v>
          </cell>
          <cell r="EA214" t="str">
            <v>Placement</v>
          </cell>
          <cell r="EB214" t="str">
            <v>Placement</v>
          </cell>
          <cell r="EC214"/>
          <cell r="ED214" t="str">
            <v>CAT-1</v>
          </cell>
          <cell r="EE214"/>
          <cell r="EF214"/>
          <cell r="EG214"/>
          <cell r="EH214"/>
          <cell r="EI214"/>
          <cell r="EJ214"/>
          <cell r="EK214"/>
          <cell r="EL214"/>
          <cell r="EM214"/>
          <cell r="EN214">
            <v>5</v>
          </cell>
          <cell r="EO214">
            <v>5</v>
          </cell>
          <cell r="EP214">
            <v>5</v>
          </cell>
          <cell r="EQ214">
            <v>15</v>
          </cell>
          <cell r="ER214">
            <v>100</v>
          </cell>
          <cell r="ES214" t="str">
            <v>Yes</v>
          </cell>
          <cell r="ET214" t="str">
            <v>https://drive.google.com/open?id=1GDsImU2ft0obe1rP91au0igJ9sgdjm4F</v>
          </cell>
          <cell r="EU214" t="str">
            <v>IT + Core Companies</v>
          </cell>
          <cell r="EV214" t="str">
            <v>Yes</v>
          </cell>
          <cell r="EW214" t="str">
            <v>pay_HyD9i6VrCyD8Jq</v>
          </cell>
          <cell r="EX214" t="str">
            <v>Kerala</v>
          </cell>
          <cell r="EY214" t="str">
            <v>Present</v>
          </cell>
          <cell r="EZ214" t="str">
            <v>Golden Batch 1</v>
          </cell>
          <cell r="FA214" t="str">
            <v>19-COMPA50-23</v>
          </cell>
          <cell r="FB214" t="str">
            <v>COMP-A</v>
          </cell>
          <cell r="FC214">
            <v>50</v>
          </cell>
        </row>
        <row r="215">
          <cell r="C215" t="str">
            <v>19-COMPA51-23</v>
          </cell>
          <cell r="D215">
            <v>51</v>
          </cell>
          <cell r="E215" t="str">
            <v>GUPTA AMRITA GYANDAS MAYA</v>
          </cell>
          <cell r="F215" t="str">
            <v>19-COMPA51-23</v>
          </cell>
          <cell r="G215" t="str">
            <v>Female</v>
          </cell>
          <cell r="H215">
            <v>37372</v>
          </cell>
          <cell r="I215">
            <v>8655138982</v>
          </cell>
          <cell r="J215">
            <v>9969715378</v>
          </cell>
          <cell r="K215" t="str">
            <v>04amritagupta@gmail.com</v>
          </cell>
          <cell r="L215" t="str">
            <v>1032190136@tcetmumbai.in</v>
          </cell>
          <cell r="M215" t="str">
            <v>1022, sagar kutir sangh,seven bungalows,near seven bungalow police station,Mumbai,400061</v>
          </cell>
          <cell r="N215" t="str">
            <v>Self-employed</v>
          </cell>
          <cell r="O215" t="str">
            <v>Below  5 Lacs</v>
          </cell>
          <cell r="P215" t="str">
            <v>Normal</v>
          </cell>
          <cell r="Q215" t="str">
            <v>Open</v>
          </cell>
          <cell r="R215">
            <v>2019</v>
          </cell>
          <cell r="S215" t="str">
            <v>FE</v>
          </cell>
          <cell r="T215" t="str">
            <v>MHT-CET 2019</v>
          </cell>
          <cell r="U215" t="str">
            <v>MHT-CET</v>
          </cell>
          <cell r="V215">
            <v>200</v>
          </cell>
          <cell r="W215">
            <v>97.082913899999994</v>
          </cell>
          <cell r="X215" t="str">
            <v>LOPENS</v>
          </cell>
          <cell r="Y215">
            <v>409</v>
          </cell>
          <cell r="Z215">
            <v>500</v>
          </cell>
          <cell r="AA215">
            <v>81.8</v>
          </cell>
          <cell r="AB215">
            <v>2017</v>
          </cell>
          <cell r="AC215" t="str">
            <v>MAHARASHTRA STATE BOARD OF SECONDARY AND HIGHER SECONDARY EDUCATION</v>
          </cell>
          <cell r="AD215" t="str">
            <v>SUNFLOWER SECONDARY SCHOOL</v>
          </cell>
          <cell r="AE215">
            <v>488</v>
          </cell>
          <cell r="AF215">
            <v>650</v>
          </cell>
          <cell r="AG215">
            <v>75.08</v>
          </cell>
          <cell r="AH215">
            <v>2019</v>
          </cell>
          <cell r="AI215" t="str">
            <v>MAHARASHTRA STATE BOARD OF SECONDARY AND HIGHER SECONDARY EDUCATION</v>
          </cell>
          <cell r="AJ215" t="str">
            <v>MITHIBAI COLLEGE</v>
          </cell>
          <cell r="AK215">
            <v>199</v>
          </cell>
          <cell r="AL215">
            <v>23</v>
          </cell>
          <cell r="AM215">
            <v>8.6521739130434785</v>
          </cell>
          <cell r="AN215">
            <v>79.638694638694645</v>
          </cell>
          <cell r="AO215">
            <v>227</v>
          </cell>
          <cell r="AP215">
            <v>25</v>
          </cell>
          <cell r="AQ215">
            <v>9.08</v>
          </cell>
          <cell r="AR215">
            <v>99</v>
          </cell>
          <cell r="AS215">
            <v>426</v>
          </cell>
          <cell r="AT215">
            <v>48</v>
          </cell>
          <cell r="AU215">
            <v>8.875</v>
          </cell>
          <cell r="AV215">
            <v>233</v>
          </cell>
          <cell r="AW215">
            <v>25</v>
          </cell>
          <cell r="AX215">
            <v>9.32</v>
          </cell>
          <cell r="AY215">
            <v>98</v>
          </cell>
          <cell r="AZ215">
            <v>283</v>
          </cell>
          <cell r="BA215">
            <v>29</v>
          </cell>
          <cell r="BB215">
            <v>9.7586206896551726</v>
          </cell>
          <cell r="BC215">
            <v>100</v>
          </cell>
          <cell r="BD215">
            <v>516</v>
          </cell>
          <cell r="BE215">
            <v>54</v>
          </cell>
          <cell r="BF215">
            <v>9.5555555555555554</v>
          </cell>
          <cell r="BG215">
            <v>225</v>
          </cell>
          <cell r="BH215">
            <v>24</v>
          </cell>
          <cell r="BI215">
            <v>9.375</v>
          </cell>
          <cell r="BJ215">
            <v>94.159673659673658</v>
          </cell>
          <cell r="BK215">
            <v>275</v>
          </cell>
          <cell r="BL215">
            <v>29</v>
          </cell>
          <cell r="BM215">
            <v>9.4827586206896548</v>
          </cell>
          <cell r="BN215">
            <v>98</v>
          </cell>
          <cell r="BO215">
            <v>500</v>
          </cell>
          <cell r="BP215">
            <v>53</v>
          </cell>
          <cell r="BQ215">
            <v>9.433962264150944</v>
          </cell>
          <cell r="BR215">
            <v>234</v>
          </cell>
          <cell r="BS215">
            <v>24</v>
          </cell>
          <cell r="BT215">
            <v>9.75</v>
          </cell>
          <cell r="BU215">
            <v>94.79972804972806</v>
          </cell>
          <cell r="BV215">
            <v>234</v>
          </cell>
          <cell r="BW215">
            <v>24</v>
          </cell>
          <cell r="BX215">
            <v>9.75</v>
          </cell>
          <cell r="BY215">
            <v>260</v>
          </cell>
          <cell r="BZ215">
            <v>26</v>
          </cell>
          <cell r="CA215">
            <v>10</v>
          </cell>
          <cell r="CB215">
            <v>1936</v>
          </cell>
          <cell r="CC215">
            <v>205</v>
          </cell>
          <cell r="CD215">
            <v>9.4439024390243897</v>
          </cell>
          <cell r="CE215">
            <v>95</v>
          </cell>
          <cell r="CF215"/>
          <cell r="CG215"/>
          <cell r="CH215"/>
          <cell r="CI215"/>
          <cell r="CJ215"/>
          <cell r="CK215"/>
          <cell r="CL215"/>
          <cell r="CM215"/>
          <cell r="CN215">
            <v>50</v>
          </cell>
          <cell r="CO215">
            <v>60</v>
          </cell>
          <cell r="CP215">
            <v>28</v>
          </cell>
          <cell r="CQ215">
            <v>50</v>
          </cell>
          <cell r="CR215">
            <v>22</v>
          </cell>
          <cell r="CS215">
            <v>2</v>
          </cell>
          <cell r="CT215">
            <v>92</v>
          </cell>
          <cell r="CU215">
            <v>12</v>
          </cell>
          <cell r="CV215">
            <v>4</v>
          </cell>
          <cell r="CW215">
            <v>75</v>
          </cell>
          <cell r="CX215">
            <v>632</v>
          </cell>
          <cell r="CY215">
            <v>63.2</v>
          </cell>
          <cell r="CZ215">
            <v>93.907875185735506</v>
          </cell>
          <cell r="DA215">
            <v>10</v>
          </cell>
          <cell r="DB215">
            <v>0</v>
          </cell>
          <cell r="DC215">
            <v>100</v>
          </cell>
          <cell r="DD215">
            <v>21</v>
          </cell>
          <cell r="DE215">
            <v>1</v>
          </cell>
          <cell r="DF215">
            <v>96</v>
          </cell>
          <cell r="DG215">
            <v>10</v>
          </cell>
          <cell r="DH215">
            <v>100</v>
          </cell>
          <cell r="DI215">
            <v>1170</v>
          </cell>
          <cell r="DJ215">
            <v>59</v>
          </cell>
          <cell r="DK215">
            <v>1</v>
          </cell>
          <cell r="DL215">
            <v>1</v>
          </cell>
          <cell r="DM215">
            <v>50</v>
          </cell>
          <cell r="DN215">
            <v>70</v>
          </cell>
          <cell r="DO215" t="str">
            <v>100</v>
          </cell>
          <cell r="DP215">
            <v>0</v>
          </cell>
          <cell r="DQ215">
            <v>0</v>
          </cell>
          <cell r="DR215">
            <v>35</v>
          </cell>
          <cell r="DS215">
            <v>50</v>
          </cell>
          <cell r="DT215">
            <v>75</v>
          </cell>
          <cell r="DU215">
            <v>81</v>
          </cell>
          <cell r="DV215" t="str">
            <v>J.P.Morgan(New)Oracle / HWI(SE)</v>
          </cell>
          <cell r="DW215"/>
          <cell r="DX215"/>
          <cell r="DY215" t="str">
            <v>Placed</v>
          </cell>
          <cell r="DZ215" t="str">
            <v>17.75/8.8 / 3.6</v>
          </cell>
          <cell r="EA215" t="str">
            <v>Placement</v>
          </cell>
          <cell r="EB215" t="str">
            <v>Placement</v>
          </cell>
          <cell r="EC215"/>
          <cell r="ED215" t="str">
            <v>CAT-1</v>
          </cell>
          <cell r="EE215"/>
          <cell r="EF215"/>
          <cell r="EG215"/>
          <cell r="EH215"/>
          <cell r="EI215"/>
          <cell r="EJ215"/>
          <cell r="EK215"/>
          <cell r="EL215"/>
          <cell r="EM215"/>
          <cell r="EN215">
            <v>5</v>
          </cell>
          <cell r="EO215">
            <v>5</v>
          </cell>
          <cell r="EP215">
            <v>5</v>
          </cell>
          <cell r="EQ215">
            <v>15</v>
          </cell>
          <cell r="ER215">
            <v>100</v>
          </cell>
          <cell r="ES215" t="str">
            <v>Yes</v>
          </cell>
          <cell r="ET215" t="str">
            <v>https://drive.google.com/open?id=1xvwxqC_RGejcjw0KydCMUtN-FuaavAGD</v>
          </cell>
          <cell r="EU215" t="str">
            <v>IT + Core Companies</v>
          </cell>
          <cell r="EV215" t="str">
            <v>Yes</v>
          </cell>
          <cell r="EW215" t="str">
            <v>pay_HyA2CMFK3t1MwX</v>
          </cell>
          <cell r="EX215" t="str">
            <v>mumbai</v>
          </cell>
          <cell r="EY215" t="str">
            <v>Present</v>
          </cell>
          <cell r="EZ215" t="str">
            <v>Golden Batch 2</v>
          </cell>
          <cell r="FA215" t="str">
            <v>19-COMPA51-23</v>
          </cell>
          <cell r="FB215" t="str">
            <v>COMP-A</v>
          </cell>
          <cell r="FC215">
            <v>51</v>
          </cell>
        </row>
        <row r="216">
          <cell r="C216" t="str">
            <v>19-COMPA52-23</v>
          </cell>
          <cell r="D216">
            <v>52</v>
          </cell>
          <cell r="E216" t="str">
            <v>GUPTA BHAVIKA ATUL GEETA</v>
          </cell>
          <cell r="F216" t="str">
            <v>19-COMPA52-23</v>
          </cell>
          <cell r="G216" t="str">
            <v>Female</v>
          </cell>
          <cell r="H216">
            <v>37377</v>
          </cell>
          <cell r="I216">
            <v>9594850859</v>
          </cell>
          <cell r="J216"/>
          <cell r="K216" t="str">
            <v>bhavikageeta@gmail.com</v>
          </cell>
          <cell r="L216" t="str">
            <v>1032190137@tcetmumbai.in</v>
          </cell>
          <cell r="M216" t="str">
            <v>B-101, Burlington court,Raheja reflection,Thakur village,Jain temple,Mumbai,400101</v>
          </cell>
          <cell r="N216" t="str">
            <v>Service</v>
          </cell>
          <cell r="O216" t="str">
            <v>10 Lacs to 20Lacs</v>
          </cell>
          <cell r="P216" t="str">
            <v>Normal</v>
          </cell>
          <cell r="Q216" t="str">
            <v>Open</v>
          </cell>
          <cell r="R216">
            <v>2019</v>
          </cell>
          <cell r="S216" t="str">
            <v>FE</v>
          </cell>
          <cell r="T216" t="str">
            <v>MHT-CET 2019</v>
          </cell>
          <cell r="U216" t="str">
            <v>MHT-CET</v>
          </cell>
          <cell r="V216">
            <v>200</v>
          </cell>
          <cell r="W216">
            <v>95.712723499999996</v>
          </cell>
          <cell r="X216" t="str">
            <v>MI</v>
          </cell>
          <cell r="Y216">
            <v>629</v>
          </cell>
          <cell r="Z216">
            <v>700</v>
          </cell>
          <cell r="AA216">
            <v>89.86</v>
          </cell>
          <cell r="AB216">
            <v>2017</v>
          </cell>
          <cell r="AC216" t="str">
            <v>COUNCIL FOR THE INDIAN SCHOOL CERTIFICATE EXAMINATIONS</v>
          </cell>
          <cell r="AD216" t="str">
            <v>CAMBRIDGE SCHOOL</v>
          </cell>
          <cell r="AE216">
            <v>523</v>
          </cell>
          <cell r="AF216">
            <v>650</v>
          </cell>
          <cell r="AG216">
            <v>80.459999999999994</v>
          </cell>
          <cell r="AH216">
            <v>2019</v>
          </cell>
          <cell r="AI216" t="str">
            <v>MAHARASHTRA STATE BOARD OF SECONDARY AND HIGHER SECONDARY EDUCATION</v>
          </cell>
          <cell r="AJ216" t="str">
            <v>THAKUR COLLEGE OF SCIENCE AND COMMERCE</v>
          </cell>
          <cell r="AK216">
            <v>209</v>
          </cell>
          <cell r="AL216">
            <v>23</v>
          </cell>
          <cell r="AM216">
            <v>9.0869565217391308</v>
          </cell>
          <cell r="AN216">
            <v>98</v>
          </cell>
          <cell r="AO216">
            <v>241</v>
          </cell>
          <cell r="AP216">
            <v>25</v>
          </cell>
          <cell r="AQ216">
            <v>9.64</v>
          </cell>
          <cell r="AR216">
            <v>97</v>
          </cell>
          <cell r="AS216">
            <v>450</v>
          </cell>
          <cell r="AT216">
            <v>48</v>
          </cell>
          <cell r="AU216">
            <v>9.375</v>
          </cell>
          <cell r="AV216">
            <v>246</v>
          </cell>
          <cell r="AW216">
            <v>25</v>
          </cell>
          <cell r="AX216">
            <v>9.84</v>
          </cell>
          <cell r="AY216">
            <v>94</v>
          </cell>
          <cell r="AZ216">
            <v>281</v>
          </cell>
          <cell r="BA216">
            <v>29</v>
          </cell>
          <cell r="BB216">
            <v>9.6896551724137936</v>
          </cell>
          <cell r="BC216">
            <v>97</v>
          </cell>
          <cell r="BD216">
            <v>527</v>
          </cell>
          <cell r="BE216">
            <v>54</v>
          </cell>
          <cell r="BF216">
            <v>9.7592592592592595</v>
          </cell>
          <cell r="BG216">
            <v>232</v>
          </cell>
          <cell r="BH216">
            <v>24</v>
          </cell>
          <cell r="BI216">
            <v>9.6666666666666661</v>
          </cell>
          <cell r="BJ216">
            <v>96.5</v>
          </cell>
          <cell r="BK216">
            <v>284</v>
          </cell>
          <cell r="BL216">
            <v>29</v>
          </cell>
          <cell r="BM216">
            <v>9.7931034482758612</v>
          </cell>
          <cell r="BN216">
            <v>96</v>
          </cell>
          <cell r="BO216">
            <v>516</v>
          </cell>
          <cell r="BP216">
            <v>53</v>
          </cell>
          <cell r="BQ216">
            <v>9.7358490566037741</v>
          </cell>
          <cell r="BR216">
            <v>238</v>
          </cell>
          <cell r="BS216">
            <v>24</v>
          </cell>
          <cell r="BT216">
            <v>9.9166666666666661</v>
          </cell>
          <cell r="BU216">
            <v>96.416666666666671</v>
          </cell>
          <cell r="BV216">
            <v>238</v>
          </cell>
          <cell r="BW216">
            <v>24</v>
          </cell>
          <cell r="BX216">
            <v>9.9166666666666661</v>
          </cell>
          <cell r="BY216">
            <v>260</v>
          </cell>
          <cell r="BZ216">
            <v>26</v>
          </cell>
          <cell r="CA216">
            <v>10</v>
          </cell>
          <cell r="CB216">
            <v>1991</v>
          </cell>
          <cell r="CC216">
            <v>205</v>
          </cell>
          <cell r="CD216">
            <v>9.7121951219512201</v>
          </cell>
          <cell r="CE216">
            <v>97</v>
          </cell>
          <cell r="CF216"/>
          <cell r="CG216"/>
          <cell r="CH216"/>
          <cell r="CI216"/>
          <cell r="CJ216"/>
          <cell r="CK216"/>
          <cell r="CL216"/>
          <cell r="CM216"/>
          <cell r="CN216">
            <v>50</v>
          </cell>
          <cell r="CO216">
            <v>60</v>
          </cell>
          <cell r="CP216">
            <v>21</v>
          </cell>
          <cell r="CQ216">
            <v>50</v>
          </cell>
          <cell r="CR216">
            <v>24</v>
          </cell>
          <cell r="CS216">
            <v>0</v>
          </cell>
          <cell r="CT216">
            <v>100</v>
          </cell>
          <cell r="CU216">
            <v>14</v>
          </cell>
          <cell r="CV216">
            <v>2</v>
          </cell>
          <cell r="CW216">
            <v>88</v>
          </cell>
          <cell r="CX216">
            <v>658</v>
          </cell>
          <cell r="CY216">
            <v>65.8</v>
          </cell>
          <cell r="CZ216">
            <v>97.771173848439815</v>
          </cell>
          <cell r="DA216">
            <v>10</v>
          </cell>
          <cell r="DB216">
            <v>0</v>
          </cell>
          <cell r="DC216">
            <v>100</v>
          </cell>
          <cell r="DD216">
            <v>22</v>
          </cell>
          <cell r="DE216">
            <v>0</v>
          </cell>
          <cell r="DF216">
            <v>100</v>
          </cell>
          <cell r="DG216">
            <v>10</v>
          </cell>
          <cell r="DH216">
            <v>100</v>
          </cell>
          <cell r="DI216">
            <v>1240</v>
          </cell>
          <cell r="DJ216">
            <v>62</v>
          </cell>
          <cell r="DK216">
            <v>2</v>
          </cell>
          <cell r="DL216">
            <v>0</v>
          </cell>
          <cell r="DM216">
            <v>100</v>
          </cell>
          <cell r="DN216">
            <v>70</v>
          </cell>
          <cell r="DO216" t="str">
            <v>100</v>
          </cell>
          <cell r="DP216">
            <v>80</v>
          </cell>
          <cell r="DQ216" t="str">
            <v>100</v>
          </cell>
          <cell r="DR216">
            <v>75</v>
          </cell>
          <cell r="DS216">
            <v>100</v>
          </cell>
          <cell r="DT216">
            <v>77</v>
          </cell>
          <cell r="DU216">
            <v>99</v>
          </cell>
          <cell r="DV216" t="str">
            <v>TCS-Ninga/Capgemini/Accenture-(ASE)</v>
          </cell>
          <cell r="DW216"/>
          <cell r="DX216"/>
          <cell r="DY216" t="str">
            <v>Placed</v>
          </cell>
          <cell r="DZ216" t="str">
            <v>4.5/4.25/3.36</v>
          </cell>
          <cell r="EA216" t="str">
            <v>Placement</v>
          </cell>
          <cell r="EB216" t="str">
            <v>Placement</v>
          </cell>
          <cell r="EC216"/>
          <cell r="ED216" t="str">
            <v>CAT-1</v>
          </cell>
          <cell r="EE216"/>
          <cell r="EF216"/>
          <cell r="EG216"/>
          <cell r="EH216"/>
          <cell r="EI216"/>
          <cell r="EJ216"/>
          <cell r="EK216"/>
          <cell r="EL216"/>
          <cell r="EM216"/>
          <cell r="EN216">
            <v>5</v>
          </cell>
          <cell r="EO216">
            <v>5</v>
          </cell>
          <cell r="EP216">
            <v>5</v>
          </cell>
          <cell r="EQ216">
            <v>15</v>
          </cell>
          <cell r="ER216">
            <v>100</v>
          </cell>
          <cell r="ES216" t="str">
            <v>Yes</v>
          </cell>
          <cell r="ET216" t="str">
            <v>https://drive.google.com/open?id=1VHx4xF1UM81jcv6ahLspv7uzmnohNVfa</v>
          </cell>
          <cell r="EU216" t="str">
            <v>IT + Core Companies</v>
          </cell>
          <cell r="EV216" t="str">
            <v>Yes</v>
          </cell>
          <cell r="EW216" t="str">
            <v>pay_Hxic6hThYGfSFZ</v>
          </cell>
          <cell r="EX216" t="str">
            <v>Sonepat</v>
          </cell>
          <cell r="EY216" t="str">
            <v>Present</v>
          </cell>
          <cell r="EZ216" t="str">
            <v>Batch 1</v>
          </cell>
          <cell r="FA216" t="str">
            <v>19-COMPA52-23</v>
          </cell>
          <cell r="FB216" t="str">
            <v>COMP-A</v>
          </cell>
          <cell r="FC216">
            <v>52</v>
          </cell>
        </row>
        <row r="217">
          <cell r="C217" t="str">
            <v>19-COMPA53-23</v>
          </cell>
          <cell r="D217">
            <v>53</v>
          </cell>
          <cell r="E217" t="str">
            <v>GUPTA HITESH SANJAY MANJUDEVI</v>
          </cell>
          <cell r="F217" t="str">
            <v>19-COMPA53-23</v>
          </cell>
          <cell r="G217" t="str">
            <v>Male</v>
          </cell>
          <cell r="H217">
            <v>37463</v>
          </cell>
          <cell r="I217">
            <v>7738941934</v>
          </cell>
          <cell r="J217" t="str">
            <v>7738941934</v>
          </cell>
          <cell r="K217" t="str">
            <v>shitesh2607@gmail.com</v>
          </cell>
          <cell r="L217" t="str">
            <v>1032190138@tcetmumbai.in</v>
          </cell>
          <cell r="M217" t="str">
            <v>Anand Shalunkhe chawl,V l Sawant Road,Amboli Andheri west,Near Bombay Cambridge school,Mumbai Suburban,400058</v>
          </cell>
          <cell r="N217" t="str">
            <v>Family Business</v>
          </cell>
          <cell r="O217" t="str">
            <v>Below  5 Lacs</v>
          </cell>
          <cell r="P217" t="str">
            <v>Normal</v>
          </cell>
          <cell r="Q217" t="str">
            <v>Open</v>
          </cell>
          <cell r="R217">
            <v>2019</v>
          </cell>
          <cell r="S217" t="str">
            <v>FE</v>
          </cell>
          <cell r="T217" t="str">
            <v>MHT-CET 2019</v>
          </cell>
          <cell r="U217" t="str">
            <v>MHT-CET</v>
          </cell>
          <cell r="V217">
            <v>200</v>
          </cell>
          <cell r="W217">
            <v>94.791538399999993</v>
          </cell>
          <cell r="X217" t="str">
            <v>MI</v>
          </cell>
          <cell r="Y217">
            <v>497</v>
          </cell>
          <cell r="Z217">
            <v>600</v>
          </cell>
          <cell r="AA217">
            <v>82.83</v>
          </cell>
          <cell r="AB217">
            <v>2017</v>
          </cell>
          <cell r="AC217" t="str">
            <v>MAHARASHTRA STATE BOARD OF SECONDARY AND HIGHER SECONDARY EDUCATION</v>
          </cell>
          <cell r="AD217" t="str">
            <v>SUMITRA SHIKSHA SANSTHAN</v>
          </cell>
          <cell r="AE217">
            <v>420</v>
          </cell>
          <cell r="AF217">
            <v>650</v>
          </cell>
          <cell r="AG217">
            <v>64.62</v>
          </cell>
          <cell r="AH217">
            <v>2019</v>
          </cell>
          <cell r="AI217" t="str">
            <v>MAHARASHTRA STATE BOARD OF SECONDARY AND HIGHER SECONDARY EDUCATION</v>
          </cell>
          <cell r="AJ217" t="str">
            <v>GURU NANAK KHALSA COLLEGE</v>
          </cell>
          <cell r="AK217">
            <v>162</v>
          </cell>
          <cell r="AL217">
            <v>23</v>
          </cell>
          <cell r="AM217">
            <v>7.0434782608695654</v>
          </cell>
          <cell r="AN217">
            <v>87.687645687645684</v>
          </cell>
          <cell r="AO217">
            <v>170</v>
          </cell>
          <cell r="AP217">
            <v>25</v>
          </cell>
          <cell r="AQ217">
            <v>6.8</v>
          </cell>
          <cell r="AR217">
            <v>99</v>
          </cell>
          <cell r="AS217">
            <v>332</v>
          </cell>
          <cell r="AT217">
            <v>48</v>
          </cell>
          <cell r="AU217">
            <v>6.916666666666667</v>
          </cell>
          <cell r="AV217">
            <v>225</v>
          </cell>
          <cell r="AW217">
            <v>25</v>
          </cell>
          <cell r="AX217">
            <v>9</v>
          </cell>
          <cell r="AY217">
            <v>93</v>
          </cell>
          <cell r="AZ217">
            <v>278</v>
          </cell>
          <cell r="BA217">
            <v>29</v>
          </cell>
          <cell r="BB217">
            <v>9.5862068965517242</v>
          </cell>
          <cell r="BC217">
            <v>88</v>
          </cell>
          <cell r="BD217">
            <v>503</v>
          </cell>
          <cell r="BE217">
            <v>54</v>
          </cell>
          <cell r="BF217">
            <v>9.3148148148148149</v>
          </cell>
          <cell r="BG217">
            <v>217</v>
          </cell>
          <cell r="BH217">
            <v>24</v>
          </cell>
          <cell r="BI217">
            <v>9.0416666666666661</v>
          </cell>
          <cell r="BJ217">
            <v>91.921911421911418</v>
          </cell>
          <cell r="BK217">
            <v>242</v>
          </cell>
          <cell r="BL217">
            <v>29</v>
          </cell>
          <cell r="BM217">
            <v>8.3448275862068968</v>
          </cell>
          <cell r="BN217">
            <v>89</v>
          </cell>
          <cell r="BO217">
            <v>459</v>
          </cell>
          <cell r="BP217">
            <v>53</v>
          </cell>
          <cell r="BQ217">
            <v>8.6603773584905657</v>
          </cell>
          <cell r="BR217">
            <v>195</v>
          </cell>
          <cell r="BS217">
            <v>24</v>
          </cell>
          <cell r="BT217">
            <v>8.125</v>
          </cell>
          <cell r="BU217">
            <v>91.434926184926169</v>
          </cell>
          <cell r="BV217">
            <v>195</v>
          </cell>
          <cell r="BW217">
            <v>24</v>
          </cell>
          <cell r="BX217">
            <v>8.125</v>
          </cell>
          <cell r="BY217">
            <v>250</v>
          </cell>
          <cell r="BZ217">
            <v>26</v>
          </cell>
          <cell r="CA217">
            <v>9.615384615384615</v>
          </cell>
          <cell r="CB217">
            <v>1739</v>
          </cell>
          <cell r="CC217">
            <v>205</v>
          </cell>
          <cell r="CD217">
            <v>8.4829268292682922</v>
          </cell>
          <cell r="CE217">
            <v>92</v>
          </cell>
          <cell r="CF217"/>
          <cell r="CG217"/>
          <cell r="CH217"/>
          <cell r="CI217"/>
          <cell r="CJ217"/>
          <cell r="CK217"/>
          <cell r="CL217"/>
          <cell r="CM217"/>
          <cell r="CN217">
            <v>18</v>
          </cell>
          <cell r="CO217">
            <v>60</v>
          </cell>
          <cell r="CP217">
            <v>28</v>
          </cell>
          <cell r="CQ217">
            <v>50</v>
          </cell>
          <cell r="CR217">
            <v>20</v>
          </cell>
          <cell r="CS217">
            <v>4</v>
          </cell>
          <cell r="CT217">
            <v>84</v>
          </cell>
          <cell r="CU217">
            <v>15</v>
          </cell>
          <cell r="CV217">
            <v>1</v>
          </cell>
          <cell r="CW217">
            <v>94</v>
          </cell>
          <cell r="CX217">
            <v>342</v>
          </cell>
          <cell r="CY217">
            <v>48.857142857142854</v>
          </cell>
          <cell r="CZ217">
            <v>50.817236255572062</v>
          </cell>
          <cell r="DA217">
            <v>7</v>
          </cell>
          <cell r="DB217">
            <v>3</v>
          </cell>
          <cell r="DC217">
            <v>70</v>
          </cell>
          <cell r="DD217">
            <v>14</v>
          </cell>
          <cell r="DE217">
            <v>8</v>
          </cell>
          <cell r="DF217">
            <v>64</v>
          </cell>
          <cell r="DG217">
            <v>4</v>
          </cell>
          <cell r="DH217">
            <v>40</v>
          </cell>
          <cell r="DI217">
            <v>10</v>
          </cell>
          <cell r="DJ217">
            <v>1</v>
          </cell>
          <cell r="DK217">
            <v>2</v>
          </cell>
          <cell r="DL217">
            <v>0</v>
          </cell>
          <cell r="DM217">
            <v>100</v>
          </cell>
          <cell r="DN217">
            <v>50</v>
          </cell>
          <cell r="DO217" t="str">
            <v>100</v>
          </cell>
          <cell r="DP217">
            <v>70</v>
          </cell>
          <cell r="DQ217" t="str">
            <v>100</v>
          </cell>
          <cell r="DR217">
            <v>60</v>
          </cell>
          <cell r="DS217">
            <v>100</v>
          </cell>
          <cell r="DT217">
            <v>34</v>
          </cell>
          <cell r="DU217">
            <v>79</v>
          </cell>
          <cell r="DV217" t="str">
            <v>Kotak Life Insurance</v>
          </cell>
          <cell r="DW217"/>
          <cell r="DX217"/>
          <cell r="DY217" t="str">
            <v>Placed</v>
          </cell>
          <cell r="DZ217">
            <v>5.25</v>
          </cell>
          <cell r="EA217" t="str">
            <v>Placement</v>
          </cell>
          <cell r="EB217" t="str">
            <v>Placement</v>
          </cell>
          <cell r="EC217"/>
          <cell r="ED217" t="str">
            <v>CAT-1</v>
          </cell>
          <cell r="EE217"/>
          <cell r="EF217"/>
          <cell r="EG217"/>
          <cell r="EH217"/>
          <cell r="EI217"/>
          <cell r="EJ217"/>
          <cell r="EK217"/>
          <cell r="EL217"/>
          <cell r="EM217"/>
          <cell r="EN217">
            <v>5</v>
          </cell>
          <cell r="EO217">
            <v>4</v>
          </cell>
          <cell r="EP217">
            <v>5</v>
          </cell>
          <cell r="EQ217">
            <v>14</v>
          </cell>
          <cell r="ER217">
            <v>93.333333333333329</v>
          </cell>
          <cell r="ES217" t="str">
            <v>Yes</v>
          </cell>
          <cell r="ET217" t="str">
            <v>https://drive.google.com/open?id=1r9Y791IYWO6LOSiNaJjKrqqy6UkE0UUE</v>
          </cell>
          <cell r="EU217" t="str">
            <v>IT + Core Companies</v>
          </cell>
          <cell r="EV217" t="str">
            <v>Yes</v>
          </cell>
          <cell r="EW217" t="str">
            <v>pay_HyTM2BNgcNagE4</v>
          </cell>
          <cell r="EX217" t="str">
            <v>-</v>
          </cell>
          <cell r="EY217" t="str">
            <v>Present</v>
          </cell>
          <cell r="EZ217" t="str">
            <v>Golden Batch 2</v>
          </cell>
          <cell r="FA217" t="str">
            <v>19-COMPA53-23</v>
          </cell>
          <cell r="FB217" t="str">
            <v>COMP-A</v>
          </cell>
          <cell r="FC217">
            <v>53</v>
          </cell>
        </row>
        <row r="218">
          <cell r="C218" t="str">
            <v>19-COMPA54-23</v>
          </cell>
          <cell r="D218">
            <v>54</v>
          </cell>
          <cell r="E218" t="str">
            <v>GUPTA RANJAN CHHOTELAL DHARAMSHELA</v>
          </cell>
          <cell r="F218" t="str">
            <v>19-COMPA54-23</v>
          </cell>
          <cell r="G218" t="str">
            <v>Male</v>
          </cell>
          <cell r="H218">
            <v>36659</v>
          </cell>
          <cell r="I218">
            <v>9930991868</v>
          </cell>
          <cell r="J218" t="str">
            <v>9930991868</v>
          </cell>
          <cell r="K218" t="str">
            <v>rg013546@gmail.com</v>
          </cell>
          <cell r="L218" t="str">
            <v>1032190139@tcetmumbai.in</v>
          </cell>
          <cell r="M218" t="str">
            <v>C-601 Om sai tower,Santoshi mata road accross the river ,Mumbai,400068</v>
          </cell>
          <cell r="N218" t="str">
            <v>Family Business</v>
          </cell>
          <cell r="O218" t="str">
            <v>Below  5 Lacs</v>
          </cell>
          <cell r="P218" t="str">
            <v>Normal</v>
          </cell>
          <cell r="Q218" t="str">
            <v>Open</v>
          </cell>
          <cell r="R218">
            <v>2019</v>
          </cell>
          <cell r="S218" t="str">
            <v>FE</v>
          </cell>
          <cell r="T218" t="str">
            <v>MHT-CET 2019</v>
          </cell>
          <cell r="U218" t="str">
            <v>MHT-CET</v>
          </cell>
          <cell r="V218">
            <v>200</v>
          </cell>
          <cell r="W218">
            <v>90.896779499999994</v>
          </cell>
          <cell r="X218" t="str">
            <v>MI</v>
          </cell>
          <cell r="Y218">
            <v>389</v>
          </cell>
          <cell r="Z218">
            <v>500</v>
          </cell>
          <cell r="AA218">
            <v>77.8</v>
          </cell>
          <cell r="AB218">
            <v>2016</v>
          </cell>
          <cell r="AC218" t="str">
            <v>MAHARASHTRA STATE BOARD OF SECONDARY AND HIGHER SECONDARY EDUCATION</v>
          </cell>
          <cell r="AD218" t="str">
            <v>ST LOUIS HIGH SCHOOL</v>
          </cell>
          <cell r="AE218">
            <v>368</v>
          </cell>
          <cell r="AF218">
            <v>650</v>
          </cell>
          <cell r="AG218">
            <v>56.62</v>
          </cell>
          <cell r="AH218">
            <v>2018</v>
          </cell>
          <cell r="AI218" t="str">
            <v>MAHARASHTRA STATE BOARD OF SECONDARY AND HIGHER SECONDARY EDUCATION</v>
          </cell>
          <cell r="AJ218" t="str">
            <v>NIRMALA MEMORIAL FOUNDATION COLLEGE</v>
          </cell>
          <cell r="AK218">
            <v>182</v>
          </cell>
          <cell r="AL218">
            <v>23</v>
          </cell>
          <cell r="AM218">
            <v>7.9130434782608692</v>
          </cell>
          <cell r="AN218">
            <v>75.655011655011648</v>
          </cell>
          <cell r="AO218">
            <v>199</v>
          </cell>
          <cell r="AP218">
            <v>25</v>
          </cell>
          <cell r="AQ218">
            <v>7.96</v>
          </cell>
          <cell r="AR218">
            <v>79</v>
          </cell>
          <cell r="AS218">
            <v>381</v>
          </cell>
          <cell r="AT218">
            <v>48</v>
          </cell>
          <cell r="AU218">
            <v>7.9375</v>
          </cell>
          <cell r="AV218">
            <v>218</v>
          </cell>
          <cell r="AW218">
            <v>25</v>
          </cell>
          <cell r="AX218">
            <v>8.7200000000000006</v>
          </cell>
          <cell r="AY218">
            <v>96</v>
          </cell>
          <cell r="AZ218">
            <v>282</v>
          </cell>
          <cell r="BA218">
            <v>29</v>
          </cell>
          <cell r="BB218">
            <v>9.7241379310344822</v>
          </cell>
          <cell r="BC218">
            <v>95</v>
          </cell>
          <cell r="BD218">
            <v>500</v>
          </cell>
          <cell r="BE218">
            <v>54</v>
          </cell>
          <cell r="BF218">
            <v>9.2592592592592595</v>
          </cell>
          <cell r="BG218">
            <v>220</v>
          </cell>
          <cell r="BH218">
            <v>24</v>
          </cell>
          <cell r="BI218">
            <v>9.1666666666666661</v>
          </cell>
          <cell r="BJ218">
            <v>86.413752913752916</v>
          </cell>
          <cell r="BK218">
            <v>235</v>
          </cell>
          <cell r="BL218">
            <v>29</v>
          </cell>
          <cell r="BM218">
            <v>8.1034482758620694</v>
          </cell>
          <cell r="BN218">
            <v>90</v>
          </cell>
          <cell r="BO218">
            <v>455</v>
          </cell>
          <cell r="BP218">
            <v>53</v>
          </cell>
          <cell r="BQ218">
            <v>8.584905660377359</v>
          </cell>
          <cell r="BR218">
            <v>186</v>
          </cell>
          <cell r="BS218">
            <v>24</v>
          </cell>
          <cell r="BT218">
            <v>7.75</v>
          </cell>
          <cell r="BU218">
            <v>87.011460761460754</v>
          </cell>
          <cell r="BV218">
            <v>186</v>
          </cell>
          <cell r="BW218">
            <v>24</v>
          </cell>
          <cell r="BX218">
            <v>7.75</v>
          </cell>
          <cell r="BY218">
            <v>231</v>
          </cell>
          <cell r="BZ218">
            <v>26</v>
          </cell>
          <cell r="CA218">
            <v>8.884615384615385</v>
          </cell>
          <cell r="CB218">
            <v>1753</v>
          </cell>
          <cell r="CC218">
            <v>205</v>
          </cell>
          <cell r="CD218">
            <v>8.5512195121951216</v>
          </cell>
          <cell r="CE218">
            <v>87</v>
          </cell>
          <cell r="CF218"/>
          <cell r="CG218"/>
          <cell r="CH218"/>
          <cell r="CI218"/>
          <cell r="CJ218"/>
          <cell r="CK218"/>
          <cell r="CL218"/>
          <cell r="CM218"/>
          <cell r="CN218">
            <v>31</v>
          </cell>
          <cell r="CO218">
            <v>60</v>
          </cell>
          <cell r="CP218">
            <v>38</v>
          </cell>
          <cell r="CQ218">
            <v>50</v>
          </cell>
          <cell r="CR218">
            <v>21</v>
          </cell>
          <cell r="CS218">
            <v>3</v>
          </cell>
          <cell r="CT218">
            <v>88</v>
          </cell>
          <cell r="CU218">
            <v>16</v>
          </cell>
          <cell r="CV218">
            <v>0</v>
          </cell>
          <cell r="CW218">
            <v>100</v>
          </cell>
          <cell r="CX218">
            <v>465</v>
          </cell>
          <cell r="CY218">
            <v>46.5</v>
          </cell>
          <cell r="CZ218">
            <v>69.093610698365524</v>
          </cell>
          <cell r="DA218">
            <v>10</v>
          </cell>
          <cell r="DB218">
            <v>0</v>
          </cell>
          <cell r="DC218">
            <v>100</v>
          </cell>
          <cell r="DD218">
            <v>17</v>
          </cell>
          <cell r="DE218">
            <v>5</v>
          </cell>
          <cell r="DF218">
            <v>78</v>
          </cell>
          <cell r="DG218">
            <v>8</v>
          </cell>
          <cell r="DH218">
            <v>80</v>
          </cell>
          <cell r="DI218">
            <v>580</v>
          </cell>
          <cell r="DJ218">
            <v>29</v>
          </cell>
          <cell r="DK218">
            <v>2</v>
          </cell>
          <cell r="DL218">
            <v>0</v>
          </cell>
          <cell r="DM218">
            <v>100</v>
          </cell>
          <cell r="DN218">
            <v>50</v>
          </cell>
          <cell r="DO218" t="str">
            <v>100</v>
          </cell>
          <cell r="DP218">
            <v>0</v>
          </cell>
          <cell r="DQ218">
            <v>0</v>
          </cell>
          <cell r="DR218">
            <v>25</v>
          </cell>
          <cell r="DS218">
            <v>50</v>
          </cell>
          <cell r="DT218">
            <v>50</v>
          </cell>
          <cell r="DU218">
            <v>86</v>
          </cell>
          <cell r="DV218"/>
          <cell r="DW218"/>
          <cell r="DX218"/>
          <cell r="DY218"/>
          <cell r="DZ218"/>
          <cell r="EA218" t="str">
            <v>Placement</v>
          </cell>
          <cell r="EB218" t="str">
            <v>Placement</v>
          </cell>
          <cell r="EC218" t="str">
            <v>04/07/2022,12/06/2023</v>
          </cell>
          <cell r="ED218" t="str">
            <v>CAT-1</v>
          </cell>
          <cell r="EE218"/>
          <cell r="EF218"/>
          <cell r="EG218"/>
          <cell r="EH218"/>
          <cell r="EI218"/>
          <cell r="EJ218"/>
          <cell r="EK218"/>
          <cell r="EL218"/>
          <cell r="EM218"/>
          <cell r="EN218">
            <v>5</v>
          </cell>
          <cell r="EO218">
            <v>5</v>
          </cell>
          <cell r="EP218">
            <v>5</v>
          </cell>
          <cell r="EQ218">
            <v>15</v>
          </cell>
          <cell r="ER218">
            <v>100</v>
          </cell>
          <cell r="ES218" t="str">
            <v>Yes</v>
          </cell>
          <cell r="ET218" t="str">
            <v>https://drive.google.com/open?id=1HRSbFiKNoEgQyjMT-u3e1hqYITq9ditF</v>
          </cell>
          <cell r="EU218" t="str">
            <v>IT + Core Companies</v>
          </cell>
          <cell r="EV218" t="str">
            <v>Yes</v>
          </cell>
          <cell r="EW218" t="str">
            <v>pay_HyR5BiTxHZhT4d</v>
          </cell>
          <cell r="EX218" t="str">
            <v>-</v>
          </cell>
          <cell r="EY218" t="str">
            <v>Present</v>
          </cell>
          <cell r="EZ218" t="str">
            <v>Golden Batch 1</v>
          </cell>
          <cell r="FA218" t="str">
            <v>19-COMPA54-23</v>
          </cell>
          <cell r="FB218" t="str">
            <v>COMP-A</v>
          </cell>
          <cell r="FC218">
            <v>54</v>
          </cell>
        </row>
        <row r="219">
          <cell r="C219" t="str">
            <v>19-COMPA55-23</v>
          </cell>
          <cell r="D219">
            <v>55</v>
          </cell>
          <cell r="E219" t="str">
            <v>GUPTA RAVI KUMAR DHARMRAJ JANKIDEVI</v>
          </cell>
          <cell r="F219" t="str">
            <v>19-COMPA55-23</v>
          </cell>
          <cell r="G219" t="str">
            <v>Male</v>
          </cell>
          <cell r="H219">
            <v>36406</v>
          </cell>
          <cell r="I219">
            <v>7304789492</v>
          </cell>
          <cell r="J219" t="str">
            <v>7304789492</v>
          </cell>
          <cell r="K219" t="str">
            <v>guptaravi3217@gmail.com</v>
          </cell>
          <cell r="L219" t="str">
            <v>1032190140@tcetmumbai.in</v>
          </cell>
          <cell r="M219" t="str">
            <v>3/302/A SRA KHANDWALA COMPOUND,DATTA MANDIR ROAD VAKOLA BRIDGE,SANATCRUZ (E),SAI BABA MANDIR,MUMBAI,400055</v>
          </cell>
          <cell r="N219" t="str">
            <v>Any other</v>
          </cell>
          <cell r="O219" t="str">
            <v>Below  5 Lacs</v>
          </cell>
          <cell r="P219" t="str">
            <v>Normal</v>
          </cell>
          <cell r="Q219" t="str">
            <v>Open</v>
          </cell>
          <cell r="R219">
            <v>2019</v>
          </cell>
          <cell r="S219" t="str">
            <v>FE</v>
          </cell>
          <cell r="T219" t="str">
            <v>MHT-CET 2019</v>
          </cell>
          <cell r="U219" t="str">
            <v>MHT-CET</v>
          </cell>
          <cell r="V219">
            <v>200</v>
          </cell>
          <cell r="W219">
            <v>98.692815199999998</v>
          </cell>
          <cell r="X219" t="str">
            <v>TFWS</v>
          </cell>
          <cell r="Y219">
            <v>437</v>
          </cell>
          <cell r="Z219">
            <v>500</v>
          </cell>
          <cell r="AA219">
            <v>87.4</v>
          </cell>
          <cell r="AB219">
            <v>2014</v>
          </cell>
          <cell r="AC219" t="str">
            <v>MAHARASHTRA STATE BOARD OF SECONDARY AND HIGHER SECONDARY EDUCATION</v>
          </cell>
          <cell r="AD219" t="str">
            <v>PUBLIC HIGH SCHOOL AND JUNIOR COLLEGE</v>
          </cell>
          <cell r="AE219">
            <v>542</v>
          </cell>
          <cell r="AF219">
            <v>650</v>
          </cell>
          <cell r="AG219">
            <v>83.38</v>
          </cell>
          <cell r="AH219">
            <v>2016</v>
          </cell>
          <cell r="AI219" t="str">
            <v>MAHARASHTRA STATE BOARD OF SECONDARY AND HIGHER SECONDARY EDUCATION</v>
          </cell>
          <cell r="AJ219" t="str">
            <v>PATUCK TECHNICAL HIGH SCHOOL AND JUNIOR COLLEGE</v>
          </cell>
          <cell r="AK219">
            <v>225</v>
          </cell>
          <cell r="AL219">
            <v>23</v>
          </cell>
          <cell r="AM219">
            <v>9.7826086956521738</v>
          </cell>
          <cell r="AN219">
            <v>79.655011655011648</v>
          </cell>
          <cell r="AO219">
            <v>235</v>
          </cell>
          <cell r="AP219">
            <v>25</v>
          </cell>
          <cell r="AQ219">
            <v>9.4</v>
          </cell>
          <cell r="AR219">
            <v>96</v>
          </cell>
          <cell r="AS219">
            <v>460</v>
          </cell>
          <cell r="AT219">
            <v>48</v>
          </cell>
          <cell r="AU219">
            <v>9.5833333333333339</v>
          </cell>
          <cell r="AV219">
            <v>242</v>
          </cell>
          <cell r="AW219">
            <v>25</v>
          </cell>
          <cell r="AX219">
            <v>9.68</v>
          </cell>
          <cell r="AY219">
            <v>97</v>
          </cell>
          <cell r="AZ219">
            <v>290</v>
          </cell>
          <cell r="BA219">
            <v>29</v>
          </cell>
          <cell r="BB219">
            <v>10</v>
          </cell>
          <cell r="BC219">
            <v>89</v>
          </cell>
          <cell r="BD219">
            <v>532</v>
          </cell>
          <cell r="BE219">
            <v>54</v>
          </cell>
          <cell r="BF219">
            <v>9.8518518518518512</v>
          </cell>
          <cell r="BG219">
            <v>237</v>
          </cell>
          <cell r="BH219">
            <v>24</v>
          </cell>
          <cell r="BI219">
            <v>9.875</v>
          </cell>
          <cell r="BJ219">
            <v>90.413752913752916</v>
          </cell>
          <cell r="BK219">
            <v>281</v>
          </cell>
          <cell r="BL219">
            <v>29</v>
          </cell>
          <cell r="BM219">
            <v>9.6896551724137936</v>
          </cell>
          <cell r="BN219">
            <v>95</v>
          </cell>
          <cell r="BO219">
            <v>518</v>
          </cell>
          <cell r="BP219">
            <v>53</v>
          </cell>
          <cell r="BQ219">
            <v>9.7735849056603765</v>
          </cell>
          <cell r="BR219">
            <v>212</v>
          </cell>
          <cell r="BS219">
            <v>24</v>
          </cell>
          <cell r="BT219">
            <v>8.8333333333333339</v>
          </cell>
          <cell r="BU219">
            <v>91.178127428127425</v>
          </cell>
          <cell r="BV219">
            <v>212</v>
          </cell>
          <cell r="BW219">
            <v>24</v>
          </cell>
          <cell r="BX219">
            <v>8.8333333333333339</v>
          </cell>
          <cell r="BY219">
            <v>257</v>
          </cell>
          <cell r="BZ219">
            <v>26</v>
          </cell>
          <cell r="CA219">
            <v>9.884615384615385</v>
          </cell>
          <cell r="CB219">
            <v>1979</v>
          </cell>
          <cell r="CC219">
            <v>205</v>
          </cell>
          <cell r="CD219">
            <v>9.6536585365853664</v>
          </cell>
          <cell r="CE219">
            <v>91</v>
          </cell>
          <cell r="CF219"/>
          <cell r="CG219"/>
          <cell r="CH219"/>
          <cell r="CI219"/>
          <cell r="CJ219"/>
          <cell r="CK219"/>
          <cell r="CL219"/>
          <cell r="CM219"/>
          <cell r="CN219">
            <v>60</v>
          </cell>
          <cell r="CO219">
            <v>60</v>
          </cell>
          <cell r="CP219">
            <v>25</v>
          </cell>
          <cell r="CQ219">
            <v>50</v>
          </cell>
          <cell r="CR219">
            <v>20</v>
          </cell>
          <cell r="CS219">
            <v>4</v>
          </cell>
          <cell r="CT219">
            <v>84</v>
          </cell>
          <cell r="CU219">
            <v>12</v>
          </cell>
          <cell r="CV219">
            <v>4</v>
          </cell>
          <cell r="CW219">
            <v>75</v>
          </cell>
          <cell r="CX219">
            <v>492</v>
          </cell>
          <cell r="CY219">
            <v>61.5</v>
          </cell>
          <cell r="CZ219">
            <v>73.105497771173845</v>
          </cell>
          <cell r="DA219">
            <v>8</v>
          </cell>
          <cell r="DB219">
            <v>2</v>
          </cell>
          <cell r="DC219">
            <v>80</v>
          </cell>
          <cell r="DD219">
            <v>20</v>
          </cell>
          <cell r="DE219">
            <v>2</v>
          </cell>
          <cell r="DF219">
            <v>91</v>
          </cell>
          <cell r="DG219">
            <v>10</v>
          </cell>
          <cell r="DH219">
            <v>100</v>
          </cell>
          <cell r="DI219">
            <v>1467</v>
          </cell>
          <cell r="DJ219">
            <v>74</v>
          </cell>
          <cell r="DK219">
            <v>1</v>
          </cell>
          <cell r="DL219">
            <v>1</v>
          </cell>
          <cell r="DM219">
            <v>50</v>
          </cell>
          <cell r="DN219">
            <v>70</v>
          </cell>
          <cell r="DO219" t="str">
            <v>100</v>
          </cell>
          <cell r="DP219">
            <v>70</v>
          </cell>
          <cell r="DQ219" t="str">
            <v>100</v>
          </cell>
          <cell r="DR219">
            <v>70</v>
          </cell>
          <cell r="DS219">
            <v>100</v>
          </cell>
          <cell r="DT219">
            <v>73</v>
          </cell>
          <cell r="DU219">
            <v>83</v>
          </cell>
          <cell r="DV219" t="str">
            <v>Hexaview</v>
          </cell>
          <cell r="DW219"/>
          <cell r="DX219"/>
          <cell r="DY219" t="str">
            <v>Placed</v>
          </cell>
          <cell r="DZ219">
            <v>7.5</v>
          </cell>
          <cell r="EA219" t="str">
            <v>Placement</v>
          </cell>
          <cell r="EB219" t="str">
            <v>Placement</v>
          </cell>
          <cell r="EC219"/>
          <cell r="ED219" t="str">
            <v>CAT-1</v>
          </cell>
          <cell r="EE219"/>
          <cell r="EF219"/>
          <cell r="EG219"/>
          <cell r="EH219"/>
          <cell r="EI219"/>
          <cell r="EJ219"/>
          <cell r="EK219"/>
          <cell r="EL219"/>
          <cell r="EM219"/>
          <cell r="EN219">
            <v>5</v>
          </cell>
          <cell r="EO219">
            <v>5</v>
          </cell>
          <cell r="EP219">
            <v>5</v>
          </cell>
          <cell r="EQ219">
            <v>15</v>
          </cell>
          <cell r="ER219">
            <v>100</v>
          </cell>
          <cell r="ES219" t="str">
            <v>Yes</v>
          </cell>
          <cell r="ET219" t="str">
            <v>https://drive.google.com/open?id=123AsnZDz4Go-ys9sEeIAUxHygwZBwspQ</v>
          </cell>
          <cell r="EU219" t="str">
            <v>IT + Core Companies</v>
          </cell>
          <cell r="EV219" t="str">
            <v>Yes</v>
          </cell>
          <cell r="EW219" t="str">
            <v>pay_HyER0pQmIhd9PK</v>
          </cell>
          <cell r="EX219" t="str">
            <v>SULTANPUR UP</v>
          </cell>
          <cell r="EY219" t="str">
            <v>Present</v>
          </cell>
          <cell r="EZ219" t="str">
            <v>Golden Batch 1</v>
          </cell>
          <cell r="FA219" t="str">
            <v>19-COMPA55-23</v>
          </cell>
          <cell r="FB219" t="str">
            <v>COMP-A</v>
          </cell>
          <cell r="FC219">
            <v>55</v>
          </cell>
        </row>
        <row r="220">
          <cell r="C220" t="str">
            <v>19-COMPA56-23</v>
          </cell>
          <cell r="D220">
            <v>56</v>
          </cell>
          <cell r="E220" t="str">
            <v>GUPTA SUYOG SUNIL PRATIMA</v>
          </cell>
          <cell r="F220" t="str">
            <v>19-COMPA56-23</v>
          </cell>
          <cell r="G220" t="str">
            <v>Male</v>
          </cell>
          <cell r="H220">
            <v>37247</v>
          </cell>
          <cell r="I220">
            <v>9082497683</v>
          </cell>
          <cell r="J220" t="str">
            <v>9082497683</v>
          </cell>
          <cell r="K220" t="str">
            <v>g.suyog38@gmail.com</v>
          </cell>
          <cell r="L220" t="str">
            <v>1032190141@tcetmumbai.in</v>
          </cell>
          <cell r="M220" t="str">
            <v>A/1502 DOSTI VIHAR,VARTAK NAGAR THANE [W],THANE,400606</v>
          </cell>
          <cell r="N220" t="str">
            <v>Self-employed</v>
          </cell>
          <cell r="O220" t="str">
            <v>5 Lacs to  10Lacs</v>
          </cell>
          <cell r="P220" t="str">
            <v>Normal</v>
          </cell>
          <cell r="Q220" t="str">
            <v>Open</v>
          </cell>
          <cell r="R220">
            <v>2019</v>
          </cell>
          <cell r="S220" t="str">
            <v>FE</v>
          </cell>
          <cell r="T220" t="str">
            <v>MHT-CET 2019</v>
          </cell>
          <cell r="U220" t="str">
            <v>MHT-CET</v>
          </cell>
          <cell r="V220">
            <v>200</v>
          </cell>
          <cell r="W220">
            <v>91.735767600000003</v>
          </cell>
          <cell r="X220" t="str">
            <v>MI</v>
          </cell>
          <cell r="Y220">
            <v>453</v>
          </cell>
          <cell r="Z220">
            <v>500</v>
          </cell>
          <cell r="AA220">
            <v>90.6</v>
          </cell>
          <cell r="AB220">
            <v>2017</v>
          </cell>
          <cell r="AC220" t="str">
            <v>MAHARASHTRA STATE BOARD OF SECONDARY AND HIGHER SECONDARY EDUCATION</v>
          </cell>
          <cell r="AD220" t="str">
            <v>SARASWATI EDUCTION SOCIETY THANE</v>
          </cell>
          <cell r="AE220">
            <v>536</v>
          </cell>
          <cell r="AF220">
            <v>650</v>
          </cell>
          <cell r="AG220">
            <v>82.46</v>
          </cell>
          <cell r="AH220">
            <v>2019</v>
          </cell>
          <cell r="AI220" t="str">
            <v>MAHARASHTRA STATE BOARD OF SECONDARY AND HIGHER SECONDARY EDUCATION</v>
          </cell>
          <cell r="AJ220" t="str">
            <v>RATANBAI WALBAI JUNIOR COLLEGE OF SCIENCE</v>
          </cell>
          <cell r="AK220">
            <v>216</v>
          </cell>
          <cell r="AL220">
            <v>23</v>
          </cell>
          <cell r="AM220">
            <v>9.3913043478260878</v>
          </cell>
          <cell r="AN220">
            <v>81.289044289044284</v>
          </cell>
          <cell r="AO220">
            <v>226</v>
          </cell>
          <cell r="AP220">
            <v>25</v>
          </cell>
          <cell r="AQ220">
            <v>9.0399999999999991</v>
          </cell>
          <cell r="AR220">
            <v>82</v>
          </cell>
          <cell r="AS220">
            <v>442</v>
          </cell>
          <cell r="AT220">
            <v>48</v>
          </cell>
          <cell r="AU220">
            <v>9.2083333333333339</v>
          </cell>
          <cell r="AV220">
            <v>240</v>
          </cell>
          <cell r="AW220">
            <v>25</v>
          </cell>
          <cell r="AX220">
            <v>9.6</v>
          </cell>
          <cell r="AY220">
            <v>93</v>
          </cell>
          <cell r="AZ220">
            <v>288</v>
          </cell>
          <cell r="BA220">
            <v>29</v>
          </cell>
          <cell r="BB220">
            <v>9.931034482758621</v>
          </cell>
          <cell r="BC220">
            <v>97</v>
          </cell>
          <cell r="BD220">
            <v>528</v>
          </cell>
          <cell r="BE220">
            <v>54</v>
          </cell>
          <cell r="BF220">
            <v>9.7777777777777786</v>
          </cell>
          <cell r="BG220">
            <v>230</v>
          </cell>
          <cell r="BH220">
            <v>24</v>
          </cell>
          <cell r="BI220">
            <v>9.5833333333333339</v>
          </cell>
          <cell r="BJ220">
            <v>88.322261072261071</v>
          </cell>
          <cell r="BK220">
            <v>287</v>
          </cell>
          <cell r="BL220">
            <v>29</v>
          </cell>
          <cell r="BM220">
            <v>9.8965517241379306</v>
          </cell>
          <cell r="BN220">
            <v>94</v>
          </cell>
          <cell r="BO220">
            <v>517</v>
          </cell>
          <cell r="BP220">
            <v>53</v>
          </cell>
          <cell r="BQ220">
            <v>9.7547169811320753</v>
          </cell>
          <cell r="BR220">
            <v>219</v>
          </cell>
          <cell r="BS220">
            <v>24</v>
          </cell>
          <cell r="BT220">
            <v>9.125</v>
          </cell>
          <cell r="BU220">
            <v>89.268550893550881</v>
          </cell>
          <cell r="BV220">
            <v>219</v>
          </cell>
          <cell r="BW220">
            <v>24</v>
          </cell>
          <cell r="BX220">
            <v>9.125</v>
          </cell>
          <cell r="BY220">
            <v>240</v>
          </cell>
          <cell r="BZ220">
            <v>26</v>
          </cell>
          <cell r="CA220">
            <v>9.2307692307692299</v>
          </cell>
          <cell r="CB220">
            <v>1946</v>
          </cell>
          <cell r="CC220">
            <v>205</v>
          </cell>
          <cell r="CD220">
            <v>9.4926829268292678</v>
          </cell>
          <cell r="CE220">
            <v>89</v>
          </cell>
          <cell r="CF220"/>
          <cell r="CG220"/>
          <cell r="CH220"/>
          <cell r="CI220"/>
          <cell r="CJ220"/>
          <cell r="CK220"/>
          <cell r="CL220"/>
          <cell r="CM220"/>
          <cell r="CN220">
            <v>56</v>
          </cell>
          <cell r="CO220">
            <v>60</v>
          </cell>
          <cell r="CP220">
            <v>32</v>
          </cell>
          <cell r="CQ220">
            <v>50</v>
          </cell>
          <cell r="CR220">
            <v>24</v>
          </cell>
          <cell r="CS220">
            <v>0</v>
          </cell>
          <cell r="CT220">
            <v>100</v>
          </cell>
          <cell r="CU220">
            <v>14</v>
          </cell>
          <cell r="CV220">
            <v>2</v>
          </cell>
          <cell r="CW220">
            <v>88</v>
          </cell>
          <cell r="CX220">
            <v>534</v>
          </cell>
          <cell r="CY220">
            <v>66.75</v>
          </cell>
          <cell r="CZ220">
            <v>79.34621099554235</v>
          </cell>
          <cell r="DA220">
            <v>8</v>
          </cell>
          <cell r="DB220">
            <v>2</v>
          </cell>
          <cell r="DC220">
            <v>80</v>
          </cell>
          <cell r="DD220">
            <v>20</v>
          </cell>
          <cell r="DE220">
            <v>2</v>
          </cell>
          <cell r="DF220">
            <v>91</v>
          </cell>
          <cell r="DG220">
            <v>9</v>
          </cell>
          <cell r="DH220">
            <v>90</v>
          </cell>
          <cell r="DI220">
            <v>670</v>
          </cell>
          <cell r="DJ220">
            <v>34</v>
          </cell>
          <cell r="DK220">
            <v>2</v>
          </cell>
          <cell r="DL220">
            <v>0</v>
          </cell>
          <cell r="DM220">
            <v>100</v>
          </cell>
          <cell r="DN220">
            <v>70</v>
          </cell>
          <cell r="DO220" t="str">
            <v>100</v>
          </cell>
          <cell r="DP220">
            <v>100</v>
          </cell>
          <cell r="DQ220" t="str">
            <v>100</v>
          </cell>
          <cell r="DR220">
            <v>85</v>
          </cell>
          <cell r="DS220">
            <v>100</v>
          </cell>
          <cell r="DT220">
            <v>62</v>
          </cell>
          <cell r="DU220">
            <v>93</v>
          </cell>
          <cell r="DV220" t="str">
            <v>Jio Platform</v>
          </cell>
          <cell r="DW220"/>
          <cell r="DX220"/>
          <cell r="DY220" t="str">
            <v>Placed</v>
          </cell>
          <cell r="DZ220">
            <v>5</v>
          </cell>
          <cell r="EA220" t="str">
            <v>Placement</v>
          </cell>
          <cell r="EB220" t="str">
            <v>Placement</v>
          </cell>
          <cell r="EC220"/>
          <cell r="ED220" t="str">
            <v>CAT-1</v>
          </cell>
          <cell r="EE220"/>
          <cell r="EF220"/>
          <cell r="EG220"/>
          <cell r="EH220"/>
          <cell r="EI220"/>
          <cell r="EJ220"/>
          <cell r="EK220"/>
          <cell r="EL220"/>
          <cell r="EM220"/>
          <cell r="EN220">
            <v>5</v>
          </cell>
          <cell r="EO220">
            <v>5</v>
          </cell>
          <cell r="EP220">
            <v>5</v>
          </cell>
          <cell r="EQ220">
            <v>15</v>
          </cell>
          <cell r="ER220">
            <v>100</v>
          </cell>
          <cell r="ES220" t="str">
            <v>Yes</v>
          </cell>
          <cell r="ET220" t="str">
            <v>https://drive.google.com/open?id=1UtvM45f650WQzDXEnpCxGwtZbBN8LIeU</v>
          </cell>
          <cell r="EU220" t="str">
            <v>IT + Core Companies</v>
          </cell>
          <cell r="EV220" t="str">
            <v>Yes</v>
          </cell>
          <cell r="EW220" t="str">
            <v>pay_HyT0A45Mu712My</v>
          </cell>
          <cell r="EX220" t="str">
            <v>MUMBAI</v>
          </cell>
          <cell r="EY220" t="str">
            <v>Present</v>
          </cell>
          <cell r="EZ220" t="str">
            <v>Golden Batch 2</v>
          </cell>
          <cell r="FA220" t="str">
            <v>19-COMPA56-23</v>
          </cell>
          <cell r="FB220" t="str">
            <v>COMP-A</v>
          </cell>
          <cell r="FC220">
            <v>56</v>
          </cell>
        </row>
        <row r="221">
          <cell r="C221" t="str">
            <v>19-COMPA57-23</v>
          </cell>
          <cell r="D221">
            <v>57</v>
          </cell>
          <cell r="E221" t="str">
            <v>GUPTA YASH RAVIKANT VANDANA</v>
          </cell>
          <cell r="F221" t="str">
            <v>19-COMPA57-23</v>
          </cell>
          <cell r="G221" t="str">
            <v>Male</v>
          </cell>
          <cell r="H221">
            <v>37335</v>
          </cell>
          <cell r="I221">
            <v>8779959304</v>
          </cell>
          <cell r="J221" t="str">
            <v>8779959304</v>
          </cell>
          <cell r="K221" t="str">
            <v>yashgupta0241@gmail.com</v>
          </cell>
          <cell r="L221" t="str">
            <v>1032190142@tcetmumbai.in</v>
          </cell>
          <cell r="M221" t="str">
            <v>B/104 , Anurag Villa,R.N.P Park,Maharashtra,Bhayandar East,401105</v>
          </cell>
          <cell r="N221" t="str">
            <v>Self-employed</v>
          </cell>
          <cell r="O221" t="str">
            <v>Below  5 Lacs</v>
          </cell>
          <cell r="P221" t="str">
            <v>Normal</v>
          </cell>
          <cell r="Q221" t="str">
            <v>Open</v>
          </cell>
          <cell r="R221">
            <v>2019</v>
          </cell>
          <cell r="S221" t="str">
            <v>FE</v>
          </cell>
          <cell r="T221" t="str">
            <v>MHT-CET 2019</v>
          </cell>
          <cell r="U221" t="str">
            <v>MHT-CET</v>
          </cell>
          <cell r="V221">
            <v>200</v>
          </cell>
          <cell r="W221">
            <v>99.226914199999996</v>
          </cell>
          <cell r="X221" t="str">
            <v>TFWS</v>
          </cell>
          <cell r="Y221">
            <v>396</v>
          </cell>
          <cell r="Z221">
            <v>500</v>
          </cell>
          <cell r="AA221">
            <v>79.2</v>
          </cell>
          <cell r="AB221">
            <v>2017</v>
          </cell>
          <cell r="AC221" t="str">
            <v>MAHARASHTRA STATE BOARD OF SECONDARY AND HIGHER SECONDARY EDUCATION</v>
          </cell>
          <cell r="AD221" t="str">
            <v>ST. FRANCIS HIGH SCHOOL</v>
          </cell>
          <cell r="AE221">
            <v>501</v>
          </cell>
          <cell r="AF221">
            <v>650</v>
          </cell>
          <cell r="AG221">
            <v>77.08</v>
          </cell>
          <cell r="AH221">
            <v>2019</v>
          </cell>
          <cell r="AI221" t="str">
            <v>MAHARASHTRA STATE BOARD OF SECONDARY AND HIGHER SECONDARY EDUCATION</v>
          </cell>
          <cell r="AJ221" t="str">
            <v>S.V.P. JUNIOR COLLEGE OF SCIENCE</v>
          </cell>
          <cell r="AK221">
            <v>214</v>
          </cell>
          <cell r="AL221">
            <v>23</v>
          </cell>
          <cell r="AM221">
            <v>9.304347826086957</v>
          </cell>
          <cell r="AN221">
            <v>92.55244755244756</v>
          </cell>
          <cell r="AO221">
            <v>238</v>
          </cell>
          <cell r="AP221">
            <v>25</v>
          </cell>
          <cell r="AQ221">
            <v>9.52</v>
          </cell>
          <cell r="AR221">
            <v>97</v>
          </cell>
          <cell r="AS221">
            <v>452</v>
          </cell>
          <cell r="AT221">
            <v>48</v>
          </cell>
          <cell r="AU221">
            <v>9.4166666666666661</v>
          </cell>
          <cell r="AV221">
            <v>239</v>
          </cell>
          <cell r="AW221">
            <v>25</v>
          </cell>
          <cell r="AX221">
            <v>9.56</v>
          </cell>
          <cell r="AY221">
            <v>99</v>
          </cell>
          <cell r="AZ221">
            <v>287</v>
          </cell>
          <cell r="BA221">
            <v>29</v>
          </cell>
          <cell r="BB221">
            <v>9.8965517241379306</v>
          </cell>
          <cell r="BC221">
            <v>99</v>
          </cell>
          <cell r="BD221">
            <v>526</v>
          </cell>
          <cell r="BE221">
            <v>54</v>
          </cell>
          <cell r="BF221">
            <v>9.7407407407407405</v>
          </cell>
          <cell r="BG221">
            <v>229</v>
          </cell>
          <cell r="BH221">
            <v>24</v>
          </cell>
          <cell r="BI221">
            <v>9.5416666666666661</v>
          </cell>
          <cell r="BJ221">
            <v>96.888111888111894</v>
          </cell>
          <cell r="BK221">
            <v>272</v>
          </cell>
          <cell r="BL221">
            <v>29</v>
          </cell>
          <cell r="BM221">
            <v>9.3793103448275854</v>
          </cell>
          <cell r="BN221">
            <v>100</v>
          </cell>
          <cell r="BO221">
            <v>501</v>
          </cell>
          <cell r="BP221">
            <v>53</v>
          </cell>
          <cell r="BQ221">
            <v>9.4528301886792452</v>
          </cell>
          <cell r="BR221">
            <v>233</v>
          </cell>
          <cell r="BS221">
            <v>24</v>
          </cell>
          <cell r="BT221">
            <v>9.7083333333333339</v>
          </cell>
          <cell r="BU221">
            <v>97.406759906759916</v>
          </cell>
          <cell r="BV221">
            <v>233</v>
          </cell>
          <cell r="BW221">
            <v>24</v>
          </cell>
          <cell r="BX221">
            <v>9.7083333333333339</v>
          </cell>
          <cell r="BY221">
            <v>257</v>
          </cell>
          <cell r="BZ221">
            <v>26</v>
          </cell>
          <cell r="CA221">
            <v>9.884615384615385</v>
          </cell>
          <cell r="CB221">
            <v>1969</v>
          </cell>
          <cell r="CC221">
            <v>205</v>
          </cell>
          <cell r="CD221">
            <v>9.6048780487804883</v>
          </cell>
          <cell r="CE221">
            <v>97</v>
          </cell>
          <cell r="CF221"/>
          <cell r="CG221"/>
          <cell r="CH221"/>
          <cell r="CI221"/>
          <cell r="CJ221"/>
          <cell r="CK221"/>
          <cell r="CL221"/>
          <cell r="CM221"/>
          <cell r="CN221">
            <v>34</v>
          </cell>
          <cell r="CO221">
            <v>60</v>
          </cell>
          <cell r="CP221">
            <v>48</v>
          </cell>
          <cell r="CQ221">
            <v>50</v>
          </cell>
          <cell r="CR221">
            <v>24</v>
          </cell>
          <cell r="CS221">
            <v>0</v>
          </cell>
          <cell r="CT221">
            <v>100</v>
          </cell>
          <cell r="CU221">
            <v>14</v>
          </cell>
          <cell r="CV221">
            <v>2</v>
          </cell>
          <cell r="CW221">
            <v>88</v>
          </cell>
          <cell r="CX221">
            <v>567</v>
          </cell>
          <cell r="CY221">
            <v>63</v>
          </cell>
          <cell r="CZ221">
            <v>84.249628528974739</v>
          </cell>
          <cell r="DA221">
            <v>9</v>
          </cell>
          <cell r="DB221">
            <v>1</v>
          </cell>
          <cell r="DC221">
            <v>90</v>
          </cell>
          <cell r="DD221">
            <v>21</v>
          </cell>
          <cell r="DE221">
            <v>1</v>
          </cell>
          <cell r="DF221">
            <v>96</v>
          </cell>
          <cell r="DG221">
            <v>9</v>
          </cell>
          <cell r="DH221">
            <v>90</v>
          </cell>
          <cell r="DI221">
            <v>1200</v>
          </cell>
          <cell r="DJ221">
            <v>60</v>
          </cell>
          <cell r="DK221">
            <v>2</v>
          </cell>
          <cell r="DL221">
            <v>0</v>
          </cell>
          <cell r="DM221">
            <v>100</v>
          </cell>
          <cell r="DN221">
            <v>90</v>
          </cell>
          <cell r="DO221" t="str">
            <v>100</v>
          </cell>
          <cell r="DP221">
            <v>60</v>
          </cell>
          <cell r="DQ221" t="str">
            <v>100</v>
          </cell>
          <cell r="DR221">
            <v>75</v>
          </cell>
          <cell r="DS221">
            <v>100</v>
          </cell>
          <cell r="DT221">
            <v>79</v>
          </cell>
          <cell r="DU221">
            <v>95</v>
          </cell>
          <cell r="DV221" t="str">
            <v>Oracle</v>
          </cell>
          <cell r="DW221"/>
          <cell r="DX221"/>
          <cell r="DY221" t="str">
            <v>Placed</v>
          </cell>
          <cell r="DZ221">
            <v>8.8000000000000007</v>
          </cell>
          <cell r="EA221" t="str">
            <v>Placement</v>
          </cell>
          <cell r="EB221" t="str">
            <v>Placement</v>
          </cell>
          <cell r="EC221"/>
          <cell r="ED221" t="str">
            <v>CAT-1</v>
          </cell>
          <cell r="EE221"/>
          <cell r="EF221"/>
          <cell r="EG221"/>
          <cell r="EH221"/>
          <cell r="EI221"/>
          <cell r="EJ221"/>
          <cell r="EK221"/>
          <cell r="EL221"/>
          <cell r="EM221"/>
          <cell r="EN221">
            <v>5</v>
          </cell>
          <cell r="EO221">
            <v>5</v>
          </cell>
          <cell r="EP221">
            <v>5</v>
          </cell>
          <cell r="EQ221">
            <v>15</v>
          </cell>
          <cell r="ER221">
            <v>100</v>
          </cell>
          <cell r="ES221" t="str">
            <v>Yes</v>
          </cell>
          <cell r="ET221" t="str">
            <v>https://drive.google.com/open?id=1dOVxS19CR4zLSnbXC82l8cW4Lr7eSfmp</v>
          </cell>
          <cell r="EU221" t="str">
            <v>IT + Core Companies</v>
          </cell>
          <cell r="EV221" t="str">
            <v>Yes</v>
          </cell>
          <cell r="EW221" t="str">
            <v>pay_HyC18Z4C2NZiHy</v>
          </cell>
          <cell r="EX221" t="str">
            <v>BHAYANDAR</v>
          </cell>
          <cell r="EY221" t="str">
            <v>Present</v>
          </cell>
          <cell r="EZ221" t="str">
            <v>Golden Batch 1</v>
          </cell>
          <cell r="FA221" t="str">
            <v>19-COMPA57-23</v>
          </cell>
          <cell r="FB221" t="str">
            <v>COMP-A</v>
          </cell>
          <cell r="FC221">
            <v>57</v>
          </cell>
        </row>
        <row r="222">
          <cell r="C222" t="str">
            <v>19-COMPA58-23</v>
          </cell>
          <cell r="D222">
            <v>58</v>
          </cell>
          <cell r="E222" t="str">
            <v>HUSSAIN FARAZ ARSHAD MAHRUKH</v>
          </cell>
          <cell r="F222" t="str">
            <v>19-COMPA58-23</v>
          </cell>
          <cell r="G222" t="str">
            <v>Male</v>
          </cell>
          <cell r="H222">
            <v>37197</v>
          </cell>
          <cell r="I222">
            <v>9967729820</v>
          </cell>
          <cell r="J222" t="str">
            <v>9967729820</v>
          </cell>
          <cell r="K222" t="str">
            <v>fa32729@gmail.com</v>
          </cell>
          <cell r="L222" t="str">
            <v>1032190143@tcetmumbai.in</v>
          </cell>
          <cell r="M222" t="str">
            <v>A(502),Asmita Regency -1,Naya Nagar,Mira Road(E),Thane,Near Asmita Club,Mumbai,401107</v>
          </cell>
          <cell r="N222" t="str">
            <v>Service</v>
          </cell>
          <cell r="O222" t="str">
            <v>10 Lacs to 20Lacs</v>
          </cell>
          <cell r="P222" t="str">
            <v>Normal</v>
          </cell>
          <cell r="Q222" t="str">
            <v>Open</v>
          </cell>
          <cell r="R222">
            <v>2019</v>
          </cell>
          <cell r="S222" t="str">
            <v>FE</v>
          </cell>
          <cell r="T222" t="str">
            <v xml:space="preserve">JEE(Main)-2019 </v>
          </cell>
          <cell r="U222" t="str">
            <v>JEE-Main</v>
          </cell>
          <cell r="V222">
            <v>360</v>
          </cell>
          <cell r="W222">
            <v>96.445828899999995</v>
          </cell>
          <cell r="X222" t="str">
            <v>AI</v>
          </cell>
          <cell r="Y222">
            <v>420</v>
          </cell>
          <cell r="Z222">
            <v>500</v>
          </cell>
          <cell r="AA222">
            <v>84</v>
          </cell>
          <cell r="AB222">
            <v>2017</v>
          </cell>
          <cell r="AC222" t="str">
            <v>MAHARASHTRA STATE BOARD OF SECONDARY AND HIGHER SECONDARY EDUCATION</v>
          </cell>
          <cell r="AD222" t="str">
            <v>SARDAR VALLABHBHAI PATEL VIDYALAYA</v>
          </cell>
          <cell r="AE222">
            <v>445</v>
          </cell>
          <cell r="AF222">
            <v>650</v>
          </cell>
          <cell r="AG222">
            <v>68.459999999999994</v>
          </cell>
          <cell r="AH222">
            <v>2019</v>
          </cell>
          <cell r="AI222" t="str">
            <v>MAHARASHTRA STATE BOARD OF SECONDARY AND HIGHER SECONDARY EDUCATION</v>
          </cell>
          <cell r="AJ222" t="str">
            <v>NIRMALA MEMORIAL FOUNDATION COLLEGE OF SCIENCE AND COMMERCE</v>
          </cell>
          <cell r="AK222">
            <v>196</v>
          </cell>
          <cell r="AL222">
            <v>23</v>
          </cell>
          <cell r="AM222">
            <v>8.5217391304347831</v>
          </cell>
          <cell r="AN222">
            <v>89.533799533799538</v>
          </cell>
          <cell r="AO222">
            <v>216</v>
          </cell>
          <cell r="AP222">
            <v>25</v>
          </cell>
          <cell r="AQ222">
            <v>8.64</v>
          </cell>
          <cell r="AR222">
            <v>91</v>
          </cell>
          <cell r="AS222">
            <v>412</v>
          </cell>
          <cell r="AT222">
            <v>48</v>
          </cell>
          <cell r="AU222">
            <v>8.5833333333333339</v>
          </cell>
          <cell r="AV222">
            <v>230</v>
          </cell>
          <cell r="AW222">
            <v>25</v>
          </cell>
          <cell r="AX222">
            <v>9.1999999999999993</v>
          </cell>
          <cell r="AY222">
            <v>88</v>
          </cell>
          <cell r="AZ222">
            <v>283</v>
          </cell>
          <cell r="BA222">
            <v>29</v>
          </cell>
          <cell r="BB222">
            <v>9.7586206896551726</v>
          </cell>
          <cell r="BC222">
            <v>86</v>
          </cell>
          <cell r="BD222">
            <v>513</v>
          </cell>
          <cell r="BE222">
            <v>54</v>
          </cell>
          <cell r="BF222">
            <v>9.5</v>
          </cell>
          <cell r="BG222">
            <v>213</v>
          </cell>
          <cell r="BH222">
            <v>24</v>
          </cell>
          <cell r="BI222">
            <v>8.875</v>
          </cell>
          <cell r="BJ222">
            <v>88.633449883449885</v>
          </cell>
          <cell r="BK222">
            <v>263</v>
          </cell>
          <cell r="BL222">
            <v>29</v>
          </cell>
          <cell r="BM222">
            <v>9.068965517241379</v>
          </cell>
          <cell r="BN222">
            <v>89</v>
          </cell>
          <cell r="BO222">
            <v>476</v>
          </cell>
          <cell r="BP222">
            <v>53</v>
          </cell>
          <cell r="BQ222">
            <v>8.9811320754716988</v>
          </cell>
          <cell r="BR222">
            <v>225</v>
          </cell>
          <cell r="BS222">
            <v>24</v>
          </cell>
          <cell r="BT222">
            <v>9.375</v>
          </cell>
          <cell r="BU222">
            <v>88.69454156954157</v>
          </cell>
          <cell r="BV222">
            <v>225</v>
          </cell>
          <cell r="BW222">
            <v>24</v>
          </cell>
          <cell r="BX222">
            <v>9.375</v>
          </cell>
          <cell r="BY222">
            <v>246</v>
          </cell>
          <cell r="BZ222">
            <v>26</v>
          </cell>
          <cell r="CA222">
            <v>9.4615384615384617</v>
          </cell>
          <cell r="CB222">
            <v>1872</v>
          </cell>
          <cell r="CC222">
            <v>205</v>
          </cell>
          <cell r="CD222">
            <v>9.13170731707317</v>
          </cell>
          <cell r="CE222">
            <v>89</v>
          </cell>
          <cell r="CF222"/>
          <cell r="CG222"/>
          <cell r="CH222"/>
          <cell r="CI222"/>
          <cell r="CJ222"/>
          <cell r="CK222"/>
          <cell r="CL222"/>
          <cell r="CM222"/>
          <cell r="CN222">
            <v>43</v>
          </cell>
          <cell r="CO222">
            <v>60</v>
          </cell>
          <cell r="CP222">
            <v>27</v>
          </cell>
          <cell r="CQ222">
            <v>50</v>
          </cell>
          <cell r="CR222">
            <v>20</v>
          </cell>
          <cell r="CS222">
            <v>4</v>
          </cell>
          <cell r="CT222">
            <v>84</v>
          </cell>
          <cell r="CU222">
            <v>16</v>
          </cell>
          <cell r="CV222">
            <v>0</v>
          </cell>
          <cell r="CW222">
            <v>100</v>
          </cell>
          <cell r="CX222">
            <v>214</v>
          </cell>
          <cell r="CY222">
            <v>53.5</v>
          </cell>
          <cell r="CZ222">
            <v>31.797919762258541</v>
          </cell>
          <cell r="DA222">
            <v>4</v>
          </cell>
          <cell r="DB222">
            <v>6</v>
          </cell>
          <cell r="DC222">
            <v>40</v>
          </cell>
          <cell r="DD222">
            <v>16</v>
          </cell>
          <cell r="DE222">
            <v>6</v>
          </cell>
          <cell r="DF222">
            <v>73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2</v>
          </cell>
          <cell r="DL222">
            <v>0</v>
          </cell>
          <cell r="DM222">
            <v>100</v>
          </cell>
          <cell r="DN222">
            <v>0</v>
          </cell>
          <cell r="DO222" t="str">
            <v>0</v>
          </cell>
          <cell r="DP222">
            <v>10</v>
          </cell>
          <cell r="DQ222" t="str">
            <v>100</v>
          </cell>
          <cell r="DR222">
            <v>5</v>
          </cell>
          <cell r="DS222">
            <v>50</v>
          </cell>
          <cell r="DT222">
            <v>11</v>
          </cell>
          <cell r="DU222">
            <v>64</v>
          </cell>
          <cell r="DV222"/>
          <cell r="DW222"/>
          <cell r="DX222"/>
          <cell r="DY222"/>
          <cell r="DZ222"/>
          <cell r="EA222" t="str">
            <v>Higher Studies</v>
          </cell>
          <cell r="EB222" t="str">
            <v>Higher Studies</v>
          </cell>
          <cell r="EC222">
            <v>44746</v>
          </cell>
          <cell r="ED222" t="str">
            <v>CAT-2</v>
          </cell>
          <cell r="EE222"/>
          <cell r="EF222"/>
          <cell r="EG222"/>
          <cell r="EH222"/>
          <cell r="EI222"/>
          <cell r="EJ222"/>
          <cell r="EK222"/>
          <cell r="EL222"/>
          <cell r="EM222"/>
          <cell r="EN222">
            <v>5</v>
          </cell>
          <cell r="EO222">
            <v>3</v>
          </cell>
          <cell r="EP222">
            <v>5</v>
          </cell>
          <cell r="EQ222">
            <v>13</v>
          </cell>
          <cell r="ER222">
            <v>86.666666666666671</v>
          </cell>
          <cell r="ES222" t="str">
            <v>Yes</v>
          </cell>
          <cell r="ET222" t="str">
            <v>https://drive.google.com/open?id=1NgO0UdWcC1saOiOU7DzR-Agt_JAPW9Ej</v>
          </cell>
          <cell r="EU222" t="str">
            <v>IT + Core Companies</v>
          </cell>
          <cell r="EV222" t="str">
            <v>Yes</v>
          </cell>
          <cell r="EW222" t="str">
            <v>pay_HyWbLOCgI8uNGP</v>
          </cell>
          <cell r="EX222" t="str">
            <v>Patna</v>
          </cell>
          <cell r="EY222" t="str">
            <v>AB</v>
          </cell>
          <cell r="EZ222" t="str">
            <v>Golden Batch 2</v>
          </cell>
          <cell r="FA222" t="str">
            <v>19-COMPA58-23</v>
          </cell>
          <cell r="FB222" t="str">
            <v>COMP-A</v>
          </cell>
          <cell r="FC222">
            <v>58</v>
          </cell>
        </row>
        <row r="223">
          <cell r="C223" t="str">
            <v>19-COMPA59-23</v>
          </cell>
          <cell r="D223">
            <v>59</v>
          </cell>
          <cell r="E223" t="str">
            <v>JADHAV SHREYAS SUNIL SUCHITA</v>
          </cell>
          <cell r="F223" t="str">
            <v>19-COMPA59-23</v>
          </cell>
          <cell r="G223" t="str">
            <v>Male</v>
          </cell>
          <cell r="H223">
            <v>37133</v>
          </cell>
          <cell r="I223">
            <v>9082919974</v>
          </cell>
          <cell r="J223" t="str">
            <v>9082919974</v>
          </cell>
          <cell r="K223" t="str">
            <v>jshreyas12@gmail.com</v>
          </cell>
          <cell r="L223" t="str">
            <v>1032190144@tcetmumbai.in</v>
          </cell>
          <cell r="M223" t="str">
            <v>At Ranawadi bk. Post Pittalwadi,Ranawadi Bk.,402303</v>
          </cell>
          <cell r="N223" t="str">
            <v>Service</v>
          </cell>
          <cell r="O223" t="str">
            <v>5 Lacs to  10Lacs</v>
          </cell>
          <cell r="P223" t="str">
            <v>Normal</v>
          </cell>
          <cell r="Q223" t="str">
            <v>Open</v>
          </cell>
          <cell r="R223">
            <v>2019</v>
          </cell>
          <cell r="S223" t="str">
            <v>FE</v>
          </cell>
          <cell r="T223" t="str">
            <v>MHT-CET 2019</v>
          </cell>
          <cell r="U223" t="str">
            <v>MHT-CET</v>
          </cell>
          <cell r="V223">
            <v>200</v>
          </cell>
          <cell r="W223">
            <v>97.798787700000005</v>
          </cell>
          <cell r="X223" t="str">
            <v>TFWS</v>
          </cell>
          <cell r="Y223">
            <v>478</v>
          </cell>
          <cell r="Z223">
            <v>500</v>
          </cell>
          <cell r="AA223">
            <v>95.6</v>
          </cell>
          <cell r="AB223">
            <v>2017</v>
          </cell>
          <cell r="AC223" t="str">
            <v>MAHARASHTRA STATE BOARD OF SECONDARY AND HIGHER SECONDARY EDUCATION</v>
          </cell>
          <cell r="AD223" t="str">
            <v>ABHINAV VIDYA MANDIR</v>
          </cell>
          <cell r="AE223">
            <v>564</v>
          </cell>
          <cell r="AF223">
            <v>650</v>
          </cell>
          <cell r="AG223">
            <v>86.77</v>
          </cell>
          <cell r="AH223">
            <v>2019</v>
          </cell>
          <cell r="AI223" t="str">
            <v>MAHARASHTRA STATE BOARD OF SECONDARY AND HIGHER SECONDARY EDUCATION</v>
          </cell>
          <cell r="AJ223" t="str">
            <v>SARDAR VALLABHBHAI PATEL JUNIOR COLLEGE OF SCIENCE AND COMMERCE</v>
          </cell>
          <cell r="AK223">
            <v>225</v>
          </cell>
          <cell r="AL223">
            <v>23</v>
          </cell>
          <cell r="AM223">
            <v>9.7826086956521738</v>
          </cell>
          <cell r="AN223">
            <v>88.503496503496493</v>
          </cell>
          <cell r="AO223">
            <v>250</v>
          </cell>
          <cell r="AP223">
            <v>25</v>
          </cell>
          <cell r="AQ223">
            <v>10</v>
          </cell>
          <cell r="AR223">
            <v>88</v>
          </cell>
          <cell r="AS223">
            <v>475</v>
          </cell>
          <cell r="AT223">
            <v>48</v>
          </cell>
          <cell r="AU223">
            <v>9.8958333333333339</v>
          </cell>
          <cell r="AV223">
            <v>247</v>
          </cell>
          <cell r="AW223">
            <v>25</v>
          </cell>
          <cell r="AX223">
            <v>9.8800000000000008</v>
          </cell>
          <cell r="AY223">
            <v>99</v>
          </cell>
          <cell r="AZ223">
            <v>290</v>
          </cell>
          <cell r="BA223">
            <v>29</v>
          </cell>
          <cell r="BB223">
            <v>10</v>
          </cell>
          <cell r="BC223">
            <v>99</v>
          </cell>
          <cell r="BD223">
            <v>537</v>
          </cell>
          <cell r="BE223">
            <v>54</v>
          </cell>
          <cell r="BF223">
            <v>9.9444444444444446</v>
          </cell>
          <cell r="BG223">
            <v>237</v>
          </cell>
          <cell r="BH223">
            <v>24</v>
          </cell>
          <cell r="BI223">
            <v>9.875</v>
          </cell>
          <cell r="BJ223">
            <v>93.62587412587412</v>
          </cell>
          <cell r="BK223">
            <v>287</v>
          </cell>
          <cell r="BL223">
            <v>29</v>
          </cell>
          <cell r="BM223">
            <v>9.8965517241379306</v>
          </cell>
          <cell r="BN223">
            <v>98</v>
          </cell>
          <cell r="BO223">
            <v>524</v>
          </cell>
          <cell r="BP223">
            <v>53</v>
          </cell>
          <cell r="BQ223">
            <v>9.8867924528301891</v>
          </cell>
          <cell r="BR223">
            <v>234</v>
          </cell>
          <cell r="BS223">
            <v>24</v>
          </cell>
          <cell r="BT223">
            <v>9.75</v>
          </cell>
          <cell r="BU223">
            <v>94.354895104895107</v>
          </cell>
          <cell r="BV223">
            <v>234</v>
          </cell>
          <cell r="BW223">
            <v>24</v>
          </cell>
          <cell r="BX223">
            <v>9.75</v>
          </cell>
          <cell r="BY223">
            <v>260</v>
          </cell>
          <cell r="BZ223">
            <v>26</v>
          </cell>
          <cell r="CA223">
            <v>10</v>
          </cell>
          <cell r="CB223">
            <v>2030</v>
          </cell>
          <cell r="CC223">
            <v>205</v>
          </cell>
          <cell r="CD223">
            <v>9.9024390243902438</v>
          </cell>
          <cell r="CE223">
            <v>94</v>
          </cell>
          <cell r="CF223"/>
          <cell r="CG223"/>
          <cell r="CH223"/>
          <cell r="CI223"/>
          <cell r="CJ223"/>
          <cell r="CK223"/>
          <cell r="CL223"/>
          <cell r="CM223"/>
          <cell r="CN223">
            <v>46</v>
          </cell>
          <cell r="CO223">
            <v>60</v>
          </cell>
          <cell r="CP223">
            <v>32</v>
          </cell>
          <cell r="CQ223">
            <v>50</v>
          </cell>
          <cell r="CR223">
            <v>24</v>
          </cell>
          <cell r="CS223">
            <v>0</v>
          </cell>
          <cell r="CT223">
            <v>100</v>
          </cell>
          <cell r="CU223">
            <v>13</v>
          </cell>
          <cell r="CV223">
            <v>3</v>
          </cell>
          <cell r="CW223">
            <v>82</v>
          </cell>
          <cell r="CX223">
            <v>525</v>
          </cell>
          <cell r="CY223">
            <v>52.5</v>
          </cell>
          <cell r="CZ223">
            <v>78.008915304606248</v>
          </cell>
          <cell r="DA223">
            <v>10</v>
          </cell>
          <cell r="DB223">
            <v>0</v>
          </cell>
          <cell r="DC223">
            <v>100</v>
          </cell>
          <cell r="DD223">
            <v>19</v>
          </cell>
          <cell r="DE223">
            <v>3</v>
          </cell>
          <cell r="DF223">
            <v>87</v>
          </cell>
          <cell r="DG223">
            <v>10</v>
          </cell>
          <cell r="DH223">
            <v>100</v>
          </cell>
          <cell r="DI223">
            <v>1557</v>
          </cell>
          <cell r="DJ223">
            <v>78</v>
          </cell>
          <cell r="DK223">
            <v>2</v>
          </cell>
          <cell r="DL223">
            <v>0</v>
          </cell>
          <cell r="DM223">
            <v>100</v>
          </cell>
          <cell r="DN223">
            <v>60</v>
          </cell>
          <cell r="DO223" t="str">
            <v>100</v>
          </cell>
          <cell r="DP223">
            <v>100</v>
          </cell>
          <cell r="DQ223" t="str">
            <v>100</v>
          </cell>
          <cell r="DR223">
            <v>80</v>
          </cell>
          <cell r="DS223">
            <v>100</v>
          </cell>
          <cell r="DT223">
            <v>73</v>
          </cell>
          <cell r="DU223">
            <v>96</v>
          </cell>
          <cell r="DV223" t="str">
            <v>Here Technolog/Oracle</v>
          </cell>
          <cell r="DW223"/>
          <cell r="DX223"/>
          <cell r="DY223" t="str">
            <v>Placed</v>
          </cell>
          <cell r="DZ223" t="str">
            <v>10.00/8.8</v>
          </cell>
          <cell r="EA223" t="str">
            <v>Placement</v>
          </cell>
          <cell r="EB223" t="str">
            <v>Placement</v>
          </cell>
          <cell r="EC223"/>
          <cell r="ED223" t="str">
            <v>CAT-1</v>
          </cell>
          <cell r="EE223"/>
          <cell r="EF223"/>
          <cell r="EG223"/>
          <cell r="EH223"/>
          <cell r="EI223"/>
          <cell r="EJ223"/>
          <cell r="EK223"/>
          <cell r="EL223"/>
          <cell r="EM223"/>
          <cell r="EN223">
            <v>5</v>
          </cell>
          <cell r="EO223">
            <v>5</v>
          </cell>
          <cell r="EP223">
            <v>5</v>
          </cell>
          <cell r="EQ223">
            <v>15</v>
          </cell>
          <cell r="ER223">
            <v>100</v>
          </cell>
          <cell r="ES223" t="str">
            <v>Yes</v>
          </cell>
          <cell r="ET223" t="str">
            <v>https://drive.google.com/open?id=1U_GBhEYUYS4s2ghoxoNdLzJfYYNg15XT</v>
          </cell>
          <cell r="EU223" t="str">
            <v>IT + Core Companies</v>
          </cell>
          <cell r="EV223" t="str">
            <v>Yes</v>
          </cell>
          <cell r="EW223" t="str">
            <v>pay_HyDBsVgLMOdSwl</v>
          </cell>
          <cell r="EX223" t="str">
            <v>Mumbai</v>
          </cell>
          <cell r="EY223" t="str">
            <v>Present</v>
          </cell>
          <cell r="EZ223" t="str">
            <v>Golden Batch 1</v>
          </cell>
          <cell r="FA223" t="str">
            <v>19-COMPA59-23</v>
          </cell>
          <cell r="FB223" t="str">
            <v>COMP-A</v>
          </cell>
          <cell r="FC223">
            <v>59</v>
          </cell>
        </row>
        <row r="224">
          <cell r="C224" t="str">
            <v>19-COMPA60-23</v>
          </cell>
          <cell r="D224">
            <v>60</v>
          </cell>
          <cell r="E224" t="str">
            <v>JADHAV SHRUTI DEEPAK ARUNA</v>
          </cell>
          <cell r="F224" t="str">
            <v>19-COMPA60-23</v>
          </cell>
          <cell r="G224" t="str">
            <v>Female</v>
          </cell>
          <cell r="H224">
            <v>37019</v>
          </cell>
          <cell r="I224">
            <v>7045475072</v>
          </cell>
          <cell r="J224">
            <v>8291055179</v>
          </cell>
          <cell r="K224" t="str">
            <v>shrutijadhav2845@gmail.com</v>
          </cell>
          <cell r="L224" t="str">
            <v>1032190145@tcetmumbai.in</v>
          </cell>
          <cell r="M224" t="str">
            <v>C 202 Amish Park,Mira Road (East),Mira Gaon,Behind Krishnasthal Society,Mumbai,401107</v>
          </cell>
          <cell r="N224" t="str">
            <v>Service</v>
          </cell>
          <cell r="O224" t="str">
            <v>10 Lacs to 20Lacs</v>
          </cell>
          <cell r="P224" t="str">
            <v>Normal</v>
          </cell>
          <cell r="Q224" t="str">
            <v>Open</v>
          </cell>
          <cell r="R224">
            <v>2019</v>
          </cell>
          <cell r="S224" t="str">
            <v>FE</v>
          </cell>
          <cell r="T224" t="str">
            <v>MHT-CET 2019</v>
          </cell>
          <cell r="U224" t="str">
            <v>MHT-CET</v>
          </cell>
          <cell r="V224">
            <v>200</v>
          </cell>
          <cell r="W224">
            <v>98.139524800000004</v>
          </cell>
          <cell r="X224" t="str">
            <v>LOPENS</v>
          </cell>
          <cell r="Y224">
            <v>542</v>
          </cell>
          <cell r="Z224">
            <v>600</v>
          </cell>
          <cell r="AA224">
            <v>90.33</v>
          </cell>
          <cell r="AB224">
            <v>2017</v>
          </cell>
          <cell r="AC224" t="str">
            <v>COUNCIL FOR THE INDIAN SCHOOL CERTIFICATE EXAMINATIONS</v>
          </cell>
          <cell r="AD224" t="str">
            <v>A.P INTERNATIONAL SCHOOL</v>
          </cell>
          <cell r="AE224">
            <v>537</v>
          </cell>
          <cell r="AF224">
            <v>650</v>
          </cell>
          <cell r="AG224">
            <v>82.62</v>
          </cell>
          <cell r="AH224">
            <v>2019</v>
          </cell>
          <cell r="AI224" t="str">
            <v>MAHARASHTRA STATE BOARD OF SECONDARY AND HIGHER SECONDARY EDUCATION</v>
          </cell>
          <cell r="AJ224" t="str">
            <v>ROYAL COLLEGE OF ARTS SCIENCE AND COMMERCE</v>
          </cell>
          <cell r="AK224">
            <v>224</v>
          </cell>
          <cell r="AL224">
            <v>23</v>
          </cell>
          <cell r="AM224">
            <v>9.7391304347826093</v>
          </cell>
          <cell r="AN224">
            <v>93.184149184149192</v>
          </cell>
          <cell r="AO224">
            <v>248</v>
          </cell>
          <cell r="AP224">
            <v>25</v>
          </cell>
          <cell r="AQ224">
            <v>9.92</v>
          </cell>
          <cell r="AR224">
            <v>97</v>
          </cell>
          <cell r="AS224">
            <v>472</v>
          </cell>
          <cell r="AT224">
            <v>48</v>
          </cell>
          <cell r="AU224">
            <v>9.8333333333333339</v>
          </cell>
          <cell r="AV224">
            <v>249</v>
          </cell>
          <cell r="AW224">
            <v>25</v>
          </cell>
          <cell r="AX224">
            <v>9.9600000000000009</v>
          </cell>
          <cell r="AY224">
            <v>98</v>
          </cell>
          <cell r="AZ224">
            <v>289</v>
          </cell>
          <cell r="BA224">
            <v>29</v>
          </cell>
          <cell r="BB224">
            <v>9.9655172413793096</v>
          </cell>
          <cell r="BC224">
            <v>98</v>
          </cell>
          <cell r="BD224">
            <v>538</v>
          </cell>
          <cell r="BE224">
            <v>54</v>
          </cell>
          <cell r="BF224">
            <v>9.9629629629629637</v>
          </cell>
          <cell r="BG224">
            <v>231</v>
          </cell>
          <cell r="BH224">
            <v>24</v>
          </cell>
          <cell r="BI224">
            <v>9.625</v>
          </cell>
          <cell r="BJ224">
            <v>96.546037296037298</v>
          </cell>
          <cell r="BK224">
            <v>284</v>
          </cell>
          <cell r="BL224">
            <v>29</v>
          </cell>
          <cell r="BM224">
            <v>9.7931034482758612</v>
          </cell>
          <cell r="BN224">
            <v>97</v>
          </cell>
          <cell r="BO224">
            <v>515</v>
          </cell>
          <cell r="BP224">
            <v>53</v>
          </cell>
          <cell r="BQ224">
            <v>9.7169811320754711</v>
          </cell>
          <cell r="BR224">
            <v>234</v>
          </cell>
          <cell r="BS224">
            <v>24</v>
          </cell>
          <cell r="BT224">
            <v>9.75</v>
          </cell>
          <cell r="BU224">
            <v>96.621697746697748</v>
          </cell>
          <cell r="BV224">
            <v>234</v>
          </cell>
          <cell r="BW224">
            <v>24</v>
          </cell>
          <cell r="BX224">
            <v>9.75</v>
          </cell>
          <cell r="BY224">
            <v>258</v>
          </cell>
          <cell r="BZ224">
            <v>26</v>
          </cell>
          <cell r="CA224">
            <v>9.9230769230769234</v>
          </cell>
          <cell r="CB224">
            <v>2017</v>
          </cell>
          <cell r="CC224">
            <v>205</v>
          </cell>
          <cell r="CD224">
            <v>9.8390243902439032</v>
          </cell>
          <cell r="CE224">
            <v>97</v>
          </cell>
          <cell r="CF224"/>
          <cell r="CG224"/>
          <cell r="CH224"/>
          <cell r="CI224"/>
          <cell r="CJ224"/>
          <cell r="CK224"/>
          <cell r="CL224"/>
          <cell r="CM224"/>
          <cell r="CN224">
            <v>17</v>
          </cell>
          <cell r="CO224">
            <v>60</v>
          </cell>
          <cell r="CP224">
            <v>16</v>
          </cell>
          <cell r="CQ224">
            <v>50</v>
          </cell>
          <cell r="CR224">
            <v>23</v>
          </cell>
          <cell r="CS224">
            <v>1</v>
          </cell>
          <cell r="CT224">
            <v>96</v>
          </cell>
          <cell r="CU224">
            <v>10</v>
          </cell>
          <cell r="CV224">
            <v>6</v>
          </cell>
          <cell r="CW224">
            <v>63</v>
          </cell>
          <cell r="CX224">
            <v>559</v>
          </cell>
          <cell r="CY224">
            <v>62.111111111111114</v>
          </cell>
          <cell r="CZ224">
            <v>83.060921248142648</v>
          </cell>
          <cell r="DA224">
            <v>9</v>
          </cell>
          <cell r="DB224">
            <v>1</v>
          </cell>
          <cell r="DC224">
            <v>90</v>
          </cell>
          <cell r="DD224">
            <v>22</v>
          </cell>
          <cell r="DE224">
            <v>0</v>
          </cell>
          <cell r="DF224">
            <v>100</v>
          </cell>
          <cell r="DG224">
            <v>9</v>
          </cell>
          <cell r="DH224">
            <v>90</v>
          </cell>
          <cell r="DI224">
            <v>900</v>
          </cell>
          <cell r="DJ224">
            <v>45</v>
          </cell>
          <cell r="DK224">
            <v>2</v>
          </cell>
          <cell r="DL224">
            <v>0</v>
          </cell>
          <cell r="DM224">
            <v>100</v>
          </cell>
          <cell r="DN224">
            <v>50</v>
          </cell>
          <cell r="DO224" t="str">
            <v>100</v>
          </cell>
          <cell r="DP224">
            <v>90</v>
          </cell>
          <cell r="DQ224" t="str">
            <v>100</v>
          </cell>
          <cell r="DR224">
            <v>70</v>
          </cell>
          <cell r="DS224">
            <v>100</v>
          </cell>
          <cell r="DT224">
            <v>60</v>
          </cell>
          <cell r="DU224">
            <v>92</v>
          </cell>
          <cell r="DV224" t="str">
            <v>Accenture-(FSE)</v>
          </cell>
          <cell r="DW224"/>
          <cell r="DX224"/>
          <cell r="DY224" t="str">
            <v>Placed</v>
          </cell>
          <cell r="DZ224">
            <v>6.5</v>
          </cell>
          <cell r="EA224" t="str">
            <v>Placement</v>
          </cell>
          <cell r="EB224" t="str">
            <v>Placement</v>
          </cell>
          <cell r="EC224"/>
          <cell r="ED224" t="str">
            <v>CAT-1</v>
          </cell>
          <cell r="EE224"/>
          <cell r="EF224"/>
          <cell r="EG224"/>
          <cell r="EH224"/>
          <cell r="EI224"/>
          <cell r="EJ224"/>
          <cell r="EK224"/>
          <cell r="EL224"/>
          <cell r="EM224"/>
          <cell r="EN224">
            <v>5</v>
          </cell>
          <cell r="EO224">
            <v>5</v>
          </cell>
          <cell r="EP224">
            <v>5</v>
          </cell>
          <cell r="EQ224">
            <v>15</v>
          </cell>
          <cell r="ER224">
            <v>100</v>
          </cell>
          <cell r="ES224" t="str">
            <v>Yes</v>
          </cell>
          <cell r="ET224" t="str">
            <v>https://drive.google.com/open?id=1zT5Y6NLsi13WZTgDdGXefb-i0Ft_6Tfp</v>
          </cell>
          <cell r="EU224" t="str">
            <v>IT + Core Companies</v>
          </cell>
          <cell r="EV224" t="str">
            <v>Yes</v>
          </cell>
          <cell r="EW224" t="str">
            <v>pay_Hy9SJgVYISkxUO</v>
          </cell>
          <cell r="EX224" t="str">
            <v>Karad Satara</v>
          </cell>
          <cell r="EY224" t="str">
            <v>Present</v>
          </cell>
          <cell r="EZ224" t="str">
            <v>Batch 2</v>
          </cell>
          <cell r="FA224" t="str">
            <v>19-COMPA60-23</v>
          </cell>
          <cell r="FB224" t="str">
            <v>COMP-A</v>
          </cell>
          <cell r="FC224">
            <v>60</v>
          </cell>
        </row>
        <row r="225">
          <cell r="C225" t="str">
            <v>19-COMPA61-23</v>
          </cell>
          <cell r="D225">
            <v>61</v>
          </cell>
          <cell r="E225" t="str">
            <v>JADON SHAILJA LOKENDRA SANDHYA</v>
          </cell>
          <cell r="F225" t="str">
            <v>19-COMPA61-23</v>
          </cell>
          <cell r="G225" t="str">
            <v>Female</v>
          </cell>
          <cell r="H225">
            <v>37181</v>
          </cell>
          <cell r="I225">
            <v>9869320272</v>
          </cell>
          <cell r="J225" t="str">
            <v>9869320272</v>
          </cell>
          <cell r="K225" t="str">
            <v>shailjajadon2001@gmail.com</v>
          </cell>
          <cell r="L225" t="str">
            <v>1032190794@tcetmumbai.in</v>
          </cell>
          <cell r="M225" t="str">
            <v>703 / A Mandakini Apartments , ,Jangid Complex, ,Mira Road East,Opposite to Jammu &amp; Kashmir Bank,Mira Road East,401107</v>
          </cell>
          <cell r="N225" t="str">
            <v>Self-employed</v>
          </cell>
          <cell r="O225" t="str">
            <v>5 Lacs to  10Lacs</v>
          </cell>
          <cell r="P225" t="str">
            <v>Normal</v>
          </cell>
          <cell r="Q225" t="str">
            <v>Open</v>
          </cell>
          <cell r="R225">
            <v>2019</v>
          </cell>
          <cell r="S225" t="str">
            <v>FE</v>
          </cell>
          <cell r="T225" t="str">
            <v>MHT-CET 2019</v>
          </cell>
          <cell r="U225" t="str">
            <v>MHT-CET</v>
          </cell>
          <cell r="V225">
            <v>200</v>
          </cell>
          <cell r="W225">
            <v>94.694133199999996</v>
          </cell>
          <cell r="X225" t="str">
            <v>MI</v>
          </cell>
          <cell r="Y225">
            <v>567</v>
          </cell>
          <cell r="Z225">
            <v>600</v>
          </cell>
          <cell r="AA225">
            <v>94.5</v>
          </cell>
          <cell r="AB225">
            <v>2017</v>
          </cell>
          <cell r="AC225" t="str">
            <v>COUNCIL FOR THE INDIAN SCHOOL CERTIFICATE EXAMINATIONS</v>
          </cell>
          <cell r="AD225" t="str">
            <v>R. B. K. SCHOOL</v>
          </cell>
          <cell r="AE225">
            <v>505</v>
          </cell>
          <cell r="AF225">
            <v>650</v>
          </cell>
          <cell r="AG225">
            <v>77.69</v>
          </cell>
          <cell r="AH225">
            <v>2019</v>
          </cell>
          <cell r="AI225" t="str">
            <v>MAHARASHTRA STATE BOARD OF SECONDARY AND HIGHER SECONDARY EDUCATION</v>
          </cell>
          <cell r="AJ225" t="str">
            <v>PACE JUNIOR SCIENCE COLLEGE ANDHERI</v>
          </cell>
          <cell r="AK225">
            <v>213</v>
          </cell>
          <cell r="AL225">
            <v>23</v>
          </cell>
          <cell r="AM225">
            <v>9.2608695652173907</v>
          </cell>
          <cell r="AN225">
            <v>94.918414918414911</v>
          </cell>
          <cell r="AO225">
            <v>247</v>
          </cell>
          <cell r="AP225">
            <v>25</v>
          </cell>
          <cell r="AQ225">
            <v>9.8800000000000008</v>
          </cell>
          <cell r="AR225">
            <v>95</v>
          </cell>
          <cell r="AS225">
            <v>460</v>
          </cell>
          <cell r="AT225">
            <v>48</v>
          </cell>
          <cell r="AU225">
            <v>9.5833333333333339</v>
          </cell>
          <cell r="AV225">
            <v>243</v>
          </cell>
          <cell r="AW225">
            <v>25</v>
          </cell>
          <cell r="AX225">
            <v>9.7200000000000006</v>
          </cell>
          <cell r="AY225">
            <v>96</v>
          </cell>
          <cell r="AZ225">
            <v>289</v>
          </cell>
          <cell r="BA225">
            <v>29</v>
          </cell>
          <cell r="BB225">
            <v>9.9655172413793096</v>
          </cell>
          <cell r="BC225">
            <v>98</v>
          </cell>
          <cell r="BD225">
            <v>532</v>
          </cell>
          <cell r="BE225">
            <v>54</v>
          </cell>
          <cell r="BF225">
            <v>9.8518518518518512</v>
          </cell>
          <cell r="BG225">
            <v>228</v>
          </cell>
          <cell r="BH225">
            <v>24</v>
          </cell>
          <cell r="BI225">
            <v>9.5</v>
          </cell>
          <cell r="BJ225">
            <v>95.979603729603724</v>
          </cell>
          <cell r="BK225">
            <v>287</v>
          </cell>
          <cell r="BL225">
            <v>29</v>
          </cell>
          <cell r="BM225">
            <v>9.8965517241379306</v>
          </cell>
          <cell r="BN225">
            <v>82</v>
          </cell>
          <cell r="BO225">
            <v>515</v>
          </cell>
          <cell r="BP225">
            <v>53</v>
          </cell>
          <cell r="BQ225">
            <v>9.7169811320754711</v>
          </cell>
          <cell r="BR225">
            <v>231</v>
          </cell>
          <cell r="BS225">
            <v>24</v>
          </cell>
          <cell r="BT225">
            <v>9.625</v>
          </cell>
          <cell r="BU225">
            <v>93.649669774669761</v>
          </cell>
          <cell r="BV225">
            <v>231</v>
          </cell>
          <cell r="BW225">
            <v>24</v>
          </cell>
          <cell r="BX225">
            <v>9.625</v>
          </cell>
          <cell r="BY225">
            <v>242</v>
          </cell>
          <cell r="BZ225">
            <v>26</v>
          </cell>
          <cell r="CA225">
            <v>9.3076923076923084</v>
          </cell>
          <cell r="CB225">
            <v>1980</v>
          </cell>
          <cell r="CC225">
            <v>205</v>
          </cell>
          <cell r="CD225">
            <v>9.6585365853658534</v>
          </cell>
          <cell r="CE225">
            <v>96</v>
          </cell>
          <cell r="CF225"/>
          <cell r="CG225"/>
          <cell r="CH225"/>
          <cell r="CI225"/>
          <cell r="CJ225"/>
          <cell r="CK225"/>
          <cell r="CL225"/>
          <cell r="CM225"/>
          <cell r="CN225">
            <v>36</v>
          </cell>
          <cell r="CO225">
            <v>60</v>
          </cell>
          <cell r="CP225">
            <v>32</v>
          </cell>
          <cell r="CQ225">
            <v>50</v>
          </cell>
          <cell r="CR225">
            <v>24</v>
          </cell>
          <cell r="CS225">
            <v>0</v>
          </cell>
          <cell r="CT225">
            <v>100</v>
          </cell>
          <cell r="CU225">
            <v>10</v>
          </cell>
          <cell r="CV225">
            <v>6</v>
          </cell>
          <cell r="CW225">
            <v>63</v>
          </cell>
          <cell r="CX225">
            <v>330</v>
          </cell>
          <cell r="CY225">
            <v>55</v>
          </cell>
          <cell r="CZ225">
            <v>49.034175334323919</v>
          </cell>
          <cell r="DA225">
            <v>6</v>
          </cell>
          <cell r="DB225">
            <v>4</v>
          </cell>
          <cell r="DC225">
            <v>60</v>
          </cell>
          <cell r="DD225">
            <v>17</v>
          </cell>
          <cell r="DE225">
            <v>5</v>
          </cell>
          <cell r="DF225">
            <v>78</v>
          </cell>
          <cell r="DG225">
            <v>5</v>
          </cell>
          <cell r="DH225">
            <v>50</v>
          </cell>
          <cell r="DI225">
            <v>465</v>
          </cell>
          <cell r="DJ225">
            <v>24</v>
          </cell>
          <cell r="DK225">
            <v>1</v>
          </cell>
          <cell r="DL225">
            <v>1</v>
          </cell>
          <cell r="DM225">
            <v>50</v>
          </cell>
          <cell r="DN225">
            <v>80</v>
          </cell>
          <cell r="DO225" t="str">
            <v>100</v>
          </cell>
          <cell r="DP225">
            <v>80</v>
          </cell>
          <cell r="DQ225" t="str">
            <v>100</v>
          </cell>
          <cell r="DR225">
            <v>80</v>
          </cell>
          <cell r="DS225">
            <v>100</v>
          </cell>
          <cell r="DT225">
            <v>52</v>
          </cell>
          <cell r="DU225">
            <v>72</v>
          </cell>
          <cell r="DV225" t="str">
            <v>J.P. Morgan</v>
          </cell>
          <cell r="DW225"/>
          <cell r="DX225"/>
          <cell r="DY225" t="str">
            <v>Placed</v>
          </cell>
          <cell r="DZ225">
            <v>17.75</v>
          </cell>
          <cell r="EA225" t="str">
            <v>Placement</v>
          </cell>
          <cell r="EB225" t="str">
            <v>Placement</v>
          </cell>
          <cell r="EC225"/>
          <cell r="ED225" t="str">
            <v>CAT-2</v>
          </cell>
          <cell r="EE225"/>
          <cell r="EF225"/>
          <cell r="EG225"/>
          <cell r="EH225"/>
          <cell r="EI225"/>
          <cell r="EJ225"/>
          <cell r="EK225"/>
          <cell r="EL225"/>
          <cell r="EM225"/>
          <cell r="EN225">
            <v>5</v>
          </cell>
          <cell r="EO225">
            <v>4</v>
          </cell>
          <cell r="EP225">
            <v>5</v>
          </cell>
          <cell r="EQ225">
            <v>14</v>
          </cell>
          <cell r="ER225">
            <v>93.333333333333329</v>
          </cell>
          <cell r="ES225" t="str">
            <v>Yes</v>
          </cell>
          <cell r="ET225" t="str">
            <v>https://drive.google.com/open?id=1dm_-riEQ9O_D9t0gfwyUqbe2B-J8baz8</v>
          </cell>
          <cell r="EU225" t="str">
            <v>IT + Core Companies</v>
          </cell>
          <cell r="EV225" t="str">
            <v>Yes</v>
          </cell>
          <cell r="EW225" t="str">
            <v>pay_HxpIPnKrZqtzyd</v>
          </cell>
          <cell r="EX225" t="str">
            <v>Gwalior M.P.</v>
          </cell>
          <cell r="EY225" t="str">
            <v>AB</v>
          </cell>
          <cell r="EZ225" t="str">
            <v>Golden Batch 1</v>
          </cell>
          <cell r="FA225" t="str">
            <v>19-COMPA61-23</v>
          </cell>
          <cell r="FB225" t="str">
            <v>COMP-A</v>
          </cell>
          <cell r="FC225">
            <v>61</v>
          </cell>
        </row>
        <row r="226">
          <cell r="C226" t="str">
            <v>19-COMPA62-23</v>
          </cell>
          <cell r="D226">
            <v>62</v>
          </cell>
          <cell r="E226" t="str">
            <v>JADON SHANTANU SHYAM PRATAP SINGH APRAJITA</v>
          </cell>
          <cell r="F226" t="str">
            <v>19-COMPA62-23</v>
          </cell>
          <cell r="G226" t="str">
            <v>Male</v>
          </cell>
          <cell r="H226">
            <v>37164</v>
          </cell>
          <cell r="I226">
            <v>9967506841</v>
          </cell>
          <cell r="J226"/>
          <cell r="K226" t="str">
            <v>shan30sep@gmail.com</v>
          </cell>
          <cell r="L226" t="str">
            <v>1032190791@tcetmumbai.in</v>
          </cell>
          <cell r="M226" t="str">
            <v>502, SAI ANKUR CHS,EVERSHINE NAGAR, MALAD WEST,SAI BABA PARK,MUMBAI,400064</v>
          </cell>
          <cell r="N226" t="str">
            <v>Service</v>
          </cell>
          <cell r="O226" t="str">
            <v>10 Lacs to 20Lacs</v>
          </cell>
          <cell r="P226" t="str">
            <v>Normal</v>
          </cell>
          <cell r="Q226" t="str">
            <v>Open</v>
          </cell>
          <cell r="R226">
            <v>2019</v>
          </cell>
          <cell r="S226" t="str">
            <v>FE</v>
          </cell>
          <cell r="T226" t="str">
            <v>MHT-CET 2019</v>
          </cell>
          <cell r="U226" t="str">
            <v>MHT-CET</v>
          </cell>
          <cell r="V226">
            <v>200</v>
          </cell>
          <cell r="W226">
            <v>98.013199999999998</v>
          </cell>
          <cell r="X226" t="str">
            <v>MI</v>
          </cell>
          <cell r="Y226">
            <v>537</v>
          </cell>
          <cell r="Z226">
            <v>600</v>
          </cell>
          <cell r="AA226">
            <v>89.5</v>
          </cell>
          <cell r="AB226">
            <v>2017</v>
          </cell>
          <cell r="AC226" t="str">
            <v>International Board</v>
          </cell>
          <cell r="AD226" t="str">
            <v>VEER BHAGAT SINGH INTERNATIONAL SCHOOL</v>
          </cell>
          <cell r="AE226">
            <v>482</v>
          </cell>
          <cell r="AF226">
            <v>650</v>
          </cell>
          <cell r="AG226">
            <v>74.150000000000006</v>
          </cell>
          <cell r="AH226">
            <v>2019</v>
          </cell>
          <cell r="AI226" t="str">
            <v>MAHARASHTRA STATE BOARD OF SECONDARY AND HIGHER SECONDARY EDUCATION</v>
          </cell>
          <cell r="AJ226" t="str">
            <v>PACE SCIENCE JUNIOR COLLEGE BORIVALI</v>
          </cell>
          <cell r="AK226">
            <v>213</v>
          </cell>
          <cell r="AL226">
            <v>23</v>
          </cell>
          <cell r="AM226">
            <v>9.2608695652173907</v>
          </cell>
          <cell r="AN226">
            <v>75</v>
          </cell>
          <cell r="AO226">
            <v>248</v>
          </cell>
          <cell r="AP226">
            <v>25</v>
          </cell>
          <cell r="AQ226">
            <v>9.92</v>
          </cell>
          <cell r="AR226">
            <v>97</v>
          </cell>
          <cell r="AS226">
            <v>461</v>
          </cell>
          <cell r="AT226">
            <v>48</v>
          </cell>
          <cell r="AU226">
            <v>9.6041666666666661</v>
          </cell>
          <cell r="AV226">
            <v>235</v>
          </cell>
          <cell r="AW226">
            <v>25</v>
          </cell>
          <cell r="AX226">
            <v>9.4</v>
          </cell>
          <cell r="AY226">
            <v>98</v>
          </cell>
          <cell r="AZ226">
            <v>271</v>
          </cell>
          <cell r="BA226">
            <v>29</v>
          </cell>
          <cell r="BB226">
            <v>9.3448275862068968</v>
          </cell>
          <cell r="BC226">
            <v>98</v>
          </cell>
          <cell r="BD226">
            <v>506</v>
          </cell>
          <cell r="BE226">
            <v>54</v>
          </cell>
          <cell r="BF226">
            <v>9.3703703703703702</v>
          </cell>
          <cell r="BG226">
            <v>214</v>
          </cell>
          <cell r="BH226">
            <v>24</v>
          </cell>
          <cell r="BI226">
            <v>8.9166666666666661</v>
          </cell>
          <cell r="BJ226">
            <v>92</v>
          </cell>
          <cell r="BK226">
            <v>273</v>
          </cell>
          <cell r="BL226">
            <v>29</v>
          </cell>
          <cell r="BM226">
            <v>9.4137931034482758</v>
          </cell>
          <cell r="BN226">
            <v>82</v>
          </cell>
          <cell r="BO226">
            <v>487</v>
          </cell>
          <cell r="BP226">
            <v>53</v>
          </cell>
          <cell r="BQ226">
            <v>9.1886792452830193</v>
          </cell>
          <cell r="BR226">
            <v>223</v>
          </cell>
          <cell r="BS226">
            <v>24</v>
          </cell>
          <cell r="BT226">
            <v>9.2916666666666661</v>
          </cell>
          <cell r="BU226">
            <v>90.333333333333329</v>
          </cell>
          <cell r="BV226">
            <v>223</v>
          </cell>
          <cell r="BW226">
            <v>24</v>
          </cell>
          <cell r="BX226">
            <v>9.2916666666666661</v>
          </cell>
          <cell r="BY226"/>
          <cell r="BZ226"/>
          <cell r="CA226" t="e">
            <v>#DIV/0!</v>
          </cell>
          <cell r="CB226">
            <v>1677</v>
          </cell>
          <cell r="CC226">
            <v>179</v>
          </cell>
          <cell r="CD226">
            <v>9.3687150837988824</v>
          </cell>
          <cell r="CE226">
            <v>92</v>
          </cell>
          <cell r="CF226"/>
          <cell r="CG226"/>
          <cell r="CH226"/>
          <cell r="CI226"/>
          <cell r="CJ226"/>
          <cell r="CK226"/>
          <cell r="CL226"/>
          <cell r="CM226"/>
          <cell r="CN226">
            <v>25</v>
          </cell>
          <cell r="CO226">
            <v>60</v>
          </cell>
          <cell r="CP226">
            <v>27</v>
          </cell>
          <cell r="CQ226">
            <v>50</v>
          </cell>
          <cell r="CR226">
            <v>12</v>
          </cell>
          <cell r="CS226">
            <v>12</v>
          </cell>
          <cell r="CT226">
            <v>50</v>
          </cell>
          <cell r="CU226">
            <v>12</v>
          </cell>
          <cell r="CV226">
            <v>4</v>
          </cell>
          <cell r="CW226">
            <v>75</v>
          </cell>
          <cell r="CX226">
            <v>224</v>
          </cell>
          <cell r="CY226">
            <v>44.8</v>
          </cell>
          <cell r="CZ226">
            <v>33.283803863298658</v>
          </cell>
          <cell r="DA226">
            <v>5</v>
          </cell>
          <cell r="DB226">
            <v>5</v>
          </cell>
          <cell r="DC226">
            <v>50</v>
          </cell>
          <cell r="DD226">
            <v>16</v>
          </cell>
          <cell r="DE226">
            <v>6</v>
          </cell>
          <cell r="DF226">
            <v>73</v>
          </cell>
          <cell r="DG226">
            <v>5</v>
          </cell>
          <cell r="DH226">
            <v>50</v>
          </cell>
          <cell r="DI226">
            <v>345</v>
          </cell>
          <cell r="DJ226">
            <v>18</v>
          </cell>
          <cell r="DK226">
            <v>2</v>
          </cell>
          <cell r="DL226">
            <v>0</v>
          </cell>
          <cell r="DM226">
            <v>100</v>
          </cell>
          <cell r="DN226">
            <v>40</v>
          </cell>
          <cell r="DO226" t="str">
            <v>100</v>
          </cell>
          <cell r="DP226">
            <v>0</v>
          </cell>
          <cell r="DQ226">
            <v>0</v>
          </cell>
          <cell r="DR226">
            <v>20</v>
          </cell>
          <cell r="DS226">
            <v>50</v>
          </cell>
          <cell r="DT226">
            <v>31</v>
          </cell>
          <cell r="DU226">
            <v>64</v>
          </cell>
          <cell r="DV226" t="str">
            <v>DXC.Technology(Allow if Eligible)</v>
          </cell>
          <cell r="DW226" t="str">
            <v>Blacklisted for not attending the process (ALL WAVE)</v>
          </cell>
          <cell r="DX226"/>
          <cell r="DY226" t="str">
            <v>Placed</v>
          </cell>
          <cell r="DZ226">
            <v>4.2</v>
          </cell>
          <cell r="EA226" t="str">
            <v>Placement</v>
          </cell>
          <cell r="EB226" t="str">
            <v>Placement</v>
          </cell>
          <cell r="EC226"/>
          <cell r="ED226" t="str">
            <v>CAT-2</v>
          </cell>
          <cell r="EE226"/>
          <cell r="EF226"/>
          <cell r="EG226"/>
          <cell r="EH226"/>
          <cell r="EI226"/>
          <cell r="EJ226"/>
          <cell r="EK226"/>
          <cell r="EL226"/>
          <cell r="EM226"/>
          <cell r="EN226">
            <v>5</v>
          </cell>
          <cell r="EO226">
            <v>3</v>
          </cell>
          <cell r="EP226">
            <v>5</v>
          </cell>
          <cell r="EQ226">
            <v>13</v>
          </cell>
          <cell r="ER226">
            <v>86.666666666666671</v>
          </cell>
          <cell r="ES226" t="str">
            <v>Yes</v>
          </cell>
          <cell r="ET226" t="str">
            <v>https://drive.google.com/open?id=15XAg6G7cjbNzsVMYIUYM06A0PEs9Evz5</v>
          </cell>
          <cell r="EU226" t="str">
            <v>IT + Core Companies</v>
          </cell>
          <cell r="EV226" t="str">
            <v>Yes</v>
          </cell>
          <cell r="EW226" t="str">
            <v>YES Transaction Reference : pay_HyUR7LWZZWmSFk</v>
          </cell>
          <cell r="EX226" t="str">
            <v>Gwalior</v>
          </cell>
          <cell r="EY226" t="str">
            <v>Present</v>
          </cell>
          <cell r="EZ226" t="str">
            <v>Golden Batch 2</v>
          </cell>
          <cell r="FA226" t="str">
            <v>19-COMPA62-23</v>
          </cell>
          <cell r="FB226" t="str">
            <v>COMP-A</v>
          </cell>
          <cell r="FC226">
            <v>62</v>
          </cell>
        </row>
        <row r="227">
          <cell r="C227" t="str">
            <v>19-COMPA63-23</v>
          </cell>
          <cell r="D227">
            <v>63</v>
          </cell>
          <cell r="E227" t="str">
            <v>JAIN AMAN RAKESH DEEPIKA</v>
          </cell>
          <cell r="F227" t="str">
            <v>19-COMPA63-23</v>
          </cell>
          <cell r="G227" t="str">
            <v>Male</v>
          </cell>
          <cell r="H227">
            <v>37004</v>
          </cell>
          <cell r="I227">
            <v>7715040447</v>
          </cell>
          <cell r="J227" t="str">
            <v>7715040447</v>
          </cell>
          <cell r="K227" t="str">
            <v>jainamanr@gmail.com</v>
          </cell>
          <cell r="L227" t="str">
            <v>1032190775@tcetmumbai.in</v>
          </cell>
          <cell r="M227" t="str">
            <v>E/204, SAGAR KIRAN,NAVGHAR ROAD,BHAYANDAR EAST,NEAR MOTHER MARY COLLEGE,BHAYANDAR,401105</v>
          </cell>
          <cell r="N227" t="str">
            <v>Family Business</v>
          </cell>
          <cell r="O227" t="str">
            <v>5 Lacs to  10Lacs</v>
          </cell>
          <cell r="P227" t="str">
            <v>Normal</v>
          </cell>
          <cell r="Q227" t="str">
            <v>Open</v>
          </cell>
          <cell r="R227">
            <v>2019</v>
          </cell>
          <cell r="S227" t="str">
            <v>FE</v>
          </cell>
          <cell r="T227" t="str">
            <v>MHT-CET 2019</v>
          </cell>
          <cell r="U227" t="str">
            <v>MHT-CET</v>
          </cell>
          <cell r="V227">
            <v>200</v>
          </cell>
          <cell r="W227">
            <v>89.478791700000002</v>
          </cell>
          <cell r="X227" t="str">
            <v>MI</v>
          </cell>
          <cell r="Y227">
            <v>574</v>
          </cell>
          <cell r="Z227">
            <v>700</v>
          </cell>
          <cell r="AA227">
            <v>82</v>
          </cell>
          <cell r="AB227">
            <v>2017</v>
          </cell>
          <cell r="AC227" t="str">
            <v>University of Cambridge for Secondary Education</v>
          </cell>
          <cell r="AD227" t="str">
            <v>RBK INTERNATIONAL SCHOOL</v>
          </cell>
          <cell r="AE227">
            <v>486</v>
          </cell>
          <cell r="AF227">
            <v>650</v>
          </cell>
          <cell r="AG227">
            <v>74.77</v>
          </cell>
          <cell r="AH227">
            <v>2019</v>
          </cell>
          <cell r="AI227" t="str">
            <v>MAHARASHTRA STATE BOARD OF SECONDARY AND HIGHER SECONDARY EDUCATION</v>
          </cell>
          <cell r="AJ227" t="str">
            <v>DIVINE PROVIDENCE JR. COLLEGE</v>
          </cell>
          <cell r="AK227">
            <v>190</v>
          </cell>
          <cell r="AL227">
            <v>23</v>
          </cell>
          <cell r="AM227">
            <v>8.2608695652173907</v>
          </cell>
          <cell r="AN227">
            <v>89.8041958041958</v>
          </cell>
          <cell r="AO227">
            <v>224</v>
          </cell>
          <cell r="AP227">
            <v>25</v>
          </cell>
          <cell r="AQ227">
            <v>8.9600000000000009</v>
          </cell>
          <cell r="AR227">
            <v>97</v>
          </cell>
          <cell r="AS227">
            <v>414</v>
          </cell>
          <cell r="AT227">
            <v>48</v>
          </cell>
          <cell r="AU227">
            <v>8.625</v>
          </cell>
          <cell r="AV227">
            <v>245</v>
          </cell>
          <cell r="AW227">
            <v>25</v>
          </cell>
          <cell r="AX227">
            <v>9.8000000000000007</v>
          </cell>
          <cell r="AY227">
            <v>99</v>
          </cell>
          <cell r="AZ227">
            <v>281</v>
          </cell>
          <cell r="BA227">
            <v>29</v>
          </cell>
          <cell r="BB227">
            <v>9.6896551724137936</v>
          </cell>
          <cell r="BC227">
            <v>99</v>
          </cell>
          <cell r="BD227">
            <v>526</v>
          </cell>
          <cell r="BE227">
            <v>54</v>
          </cell>
          <cell r="BF227">
            <v>9.7407407407407405</v>
          </cell>
          <cell r="BG227">
            <v>240</v>
          </cell>
          <cell r="BH227">
            <v>24</v>
          </cell>
          <cell r="BI227">
            <v>10</v>
          </cell>
          <cell r="BJ227">
            <v>96.201048951048946</v>
          </cell>
          <cell r="BK227">
            <v>290</v>
          </cell>
          <cell r="BL227">
            <v>29</v>
          </cell>
          <cell r="BM227">
            <v>10</v>
          </cell>
          <cell r="BN227">
            <v>92</v>
          </cell>
          <cell r="BO227">
            <v>530</v>
          </cell>
          <cell r="BP227">
            <v>53</v>
          </cell>
          <cell r="BQ227">
            <v>10</v>
          </cell>
          <cell r="BR227">
            <v>228</v>
          </cell>
          <cell r="BS227">
            <v>24</v>
          </cell>
          <cell r="BT227">
            <v>9.5</v>
          </cell>
          <cell r="BU227">
            <v>95.500874125874134</v>
          </cell>
          <cell r="BV227">
            <v>228</v>
          </cell>
          <cell r="BW227">
            <v>24</v>
          </cell>
          <cell r="BX227">
            <v>9.5</v>
          </cell>
          <cell r="BY227">
            <v>255</v>
          </cell>
          <cell r="BZ227">
            <v>26</v>
          </cell>
          <cell r="CA227">
            <v>9.8076923076923084</v>
          </cell>
          <cell r="CB227">
            <v>1953</v>
          </cell>
          <cell r="CC227">
            <v>205</v>
          </cell>
          <cell r="CD227">
            <v>9.5268292682926834</v>
          </cell>
          <cell r="CE227">
            <v>97</v>
          </cell>
          <cell r="CF227"/>
          <cell r="CG227"/>
          <cell r="CH227"/>
          <cell r="CI227"/>
          <cell r="CJ227"/>
          <cell r="CK227"/>
          <cell r="CL227"/>
          <cell r="CM227"/>
          <cell r="CN227">
            <v>33</v>
          </cell>
          <cell r="CO227">
            <v>60</v>
          </cell>
          <cell r="CP227">
            <v>26</v>
          </cell>
          <cell r="CQ227">
            <v>50</v>
          </cell>
          <cell r="CR227">
            <v>22</v>
          </cell>
          <cell r="CS227">
            <v>2</v>
          </cell>
          <cell r="CT227">
            <v>92</v>
          </cell>
          <cell r="CU227">
            <v>15</v>
          </cell>
          <cell r="CV227">
            <v>1</v>
          </cell>
          <cell r="CW227">
            <v>94</v>
          </cell>
          <cell r="CX227">
            <v>369</v>
          </cell>
          <cell r="CY227">
            <v>52.714285714285715</v>
          </cell>
          <cell r="CZ227">
            <v>54.82912332838039</v>
          </cell>
          <cell r="DA227">
            <v>7</v>
          </cell>
          <cell r="DB227">
            <v>3</v>
          </cell>
          <cell r="DC227">
            <v>70</v>
          </cell>
          <cell r="DD227">
            <v>17</v>
          </cell>
          <cell r="DE227">
            <v>5</v>
          </cell>
          <cell r="DF227">
            <v>78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2</v>
          </cell>
          <cell r="DL227">
            <v>0</v>
          </cell>
          <cell r="DM227">
            <v>100</v>
          </cell>
          <cell r="DN227">
            <v>100</v>
          </cell>
          <cell r="DO227" t="str">
            <v>100</v>
          </cell>
          <cell r="DP227">
            <v>0</v>
          </cell>
          <cell r="DQ227">
            <v>0</v>
          </cell>
          <cell r="DR227">
            <v>50</v>
          </cell>
          <cell r="DS227">
            <v>50</v>
          </cell>
          <cell r="DT227">
            <v>52</v>
          </cell>
          <cell r="DU227">
            <v>70</v>
          </cell>
          <cell r="DV227"/>
          <cell r="DW227"/>
          <cell r="DX227"/>
          <cell r="DY227"/>
          <cell r="DZ227"/>
          <cell r="EA227" t="str">
            <v>Higher Studies</v>
          </cell>
          <cell r="EB227" t="str">
            <v>Higher Studies</v>
          </cell>
          <cell r="EC227"/>
          <cell r="ED227" t="str">
            <v>CAT-2</v>
          </cell>
          <cell r="EE227"/>
          <cell r="EF227"/>
          <cell r="EG227"/>
          <cell r="EH227"/>
          <cell r="EI227"/>
          <cell r="EJ227"/>
          <cell r="EK227"/>
          <cell r="EL227"/>
          <cell r="EM227"/>
          <cell r="EN227">
            <v>5</v>
          </cell>
          <cell r="EO227">
            <v>3</v>
          </cell>
          <cell r="EP227">
            <v>5</v>
          </cell>
          <cell r="EQ227">
            <v>13</v>
          </cell>
          <cell r="ER227">
            <v>86.666666666666671</v>
          </cell>
          <cell r="ES227" t="str">
            <v>Yes</v>
          </cell>
          <cell r="ET227" t="str">
            <v>https://drive.google.com/open?id=1dQf3GSCKxxPMHLAu2OWHjIqe2BtSiGmf</v>
          </cell>
          <cell r="EU227" t="str">
            <v>IT + Core Companies</v>
          </cell>
          <cell r="EV227" t="str">
            <v>Yes</v>
          </cell>
          <cell r="EW227" t="str">
            <v>pay_HyUaWtRj3FMw6X</v>
          </cell>
          <cell r="EX227" t="str">
            <v>BHAYANDAR</v>
          </cell>
          <cell r="EY227" t="str">
            <v>AB</v>
          </cell>
          <cell r="EZ227" t="str">
            <v>Golden Batch 2</v>
          </cell>
          <cell r="FA227" t="str">
            <v>19-COMPA63-23</v>
          </cell>
          <cell r="FB227" t="str">
            <v>COMP-A</v>
          </cell>
          <cell r="FC227">
            <v>63</v>
          </cell>
        </row>
        <row r="228">
          <cell r="C228" t="str">
            <v>20-COMPA67-23</v>
          </cell>
          <cell r="D228">
            <v>67</v>
          </cell>
          <cell r="E228" t="str">
            <v>JAIN DIPESH MUKESH INDIRA</v>
          </cell>
          <cell r="F228" t="str">
            <v>20-COMPA67-23</v>
          </cell>
          <cell r="G228" t="str">
            <v>Male</v>
          </cell>
          <cell r="H228">
            <v>36892</v>
          </cell>
          <cell r="I228">
            <v>7715999450</v>
          </cell>
          <cell r="J228" t="str">
            <v>7715999450</v>
          </cell>
          <cell r="K228" t="str">
            <v>dipeshjain010101@gmail.com</v>
          </cell>
          <cell r="L228" t="str">
            <v>1032200709@tcetmumbai.in</v>
          </cell>
          <cell r="M228" t="str">
            <v>E/203, Navyug CHS, Aarey Road, Checknaka Goregaon (East)-400063</v>
          </cell>
          <cell r="N228" t="str">
            <v>Family Business</v>
          </cell>
          <cell r="O228" t="str">
            <v>Below  5 Lacs</v>
          </cell>
          <cell r="P228" t="str">
            <v>Normal</v>
          </cell>
          <cell r="Q228" t="str">
            <v>Open</v>
          </cell>
          <cell r="R228">
            <v>2019</v>
          </cell>
          <cell r="S228" t="str">
            <v>DSE</v>
          </cell>
          <cell r="T228" t="str">
            <v>NA</v>
          </cell>
          <cell r="U228" t="str">
            <v>DSE</v>
          </cell>
          <cell r="V228" t="str">
            <v>NA</v>
          </cell>
          <cell r="W228" t="str">
            <v>NA</v>
          </cell>
          <cell r="X228" t="str">
            <v>CAP-Minority</v>
          </cell>
          <cell r="Y228">
            <v>434</v>
          </cell>
          <cell r="Z228">
            <v>500</v>
          </cell>
          <cell r="AA228">
            <v>86.8</v>
          </cell>
          <cell r="AB228">
            <v>2016</v>
          </cell>
          <cell r="AC228" t="str">
            <v>MAHARASHTRA STATE BOARD OF SECONDARY AND HIGHER SECONDARY EDUCATION</v>
          </cell>
          <cell r="AD228"/>
          <cell r="AE228">
            <v>1601</v>
          </cell>
          <cell r="AF228">
            <v>1750</v>
          </cell>
          <cell r="AG228">
            <v>91.48571428571428</v>
          </cell>
          <cell r="AH228">
            <v>2020</v>
          </cell>
          <cell r="AI228" t="str">
            <v>Maharashtra State Board of Technical Education</v>
          </cell>
          <cell r="AJ228" t="str">
            <v>Thakur Polytechnic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246</v>
          </cell>
          <cell r="AW228">
            <v>25</v>
          </cell>
          <cell r="AX228">
            <v>9.84</v>
          </cell>
          <cell r="AY228">
            <v>79</v>
          </cell>
          <cell r="AZ228">
            <v>272</v>
          </cell>
          <cell r="BA228">
            <v>29</v>
          </cell>
          <cell r="BB228">
            <v>9.3793103448275854</v>
          </cell>
          <cell r="BC228">
            <v>99</v>
          </cell>
          <cell r="BD228">
            <v>518</v>
          </cell>
          <cell r="BE228">
            <v>54</v>
          </cell>
          <cell r="BF228">
            <v>9.5925925925925934</v>
          </cell>
          <cell r="BG228">
            <v>237</v>
          </cell>
          <cell r="BH228">
            <v>24</v>
          </cell>
          <cell r="BI228">
            <v>9.875</v>
          </cell>
          <cell r="BJ228">
            <v>89</v>
          </cell>
          <cell r="BK228">
            <v>267</v>
          </cell>
          <cell r="BL228">
            <v>29</v>
          </cell>
          <cell r="BM228">
            <v>9.2068965517241388</v>
          </cell>
          <cell r="BN228">
            <v>87</v>
          </cell>
          <cell r="BO228">
            <v>504</v>
          </cell>
          <cell r="BP228">
            <v>53</v>
          </cell>
          <cell r="BQ228">
            <v>9.5094339622641506</v>
          </cell>
          <cell r="BR228">
            <v>232</v>
          </cell>
          <cell r="BS228">
            <v>24</v>
          </cell>
          <cell r="BT228">
            <v>9.6666666666666661</v>
          </cell>
          <cell r="BU228">
            <v>88.5</v>
          </cell>
          <cell r="BV228">
            <v>232</v>
          </cell>
          <cell r="BW228">
            <v>24</v>
          </cell>
          <cell r="BX228">
            <v>9.6666666666666661</v>
          </cell>
          <cell r="BY228">
            <v>244</v>
          </cell>
          <cell r="BZ228">
            <v>26</v>
          </cell>
          <cell r="CA228">
            <v>9.384615384615385</v>
          </cell>
          <cell r="CB228">
            <v>1498</v>
          </cell>
          <cell r="CC228">
            <v>157</v>
          </cell>
          <cell r="CD228">
            <v>9.5414012738853504</v>
          </cell>
          <cell r="CE228">
            <v>89</v>
          </cell>
          <cell r="CF228"/>
          <cell r="CG228"/>
          <cell r="CH228"/>
          <cell r="CI228"/>
          <cell r="CJ228"/>
          <cell r="CK228"/>
          <cell r="CL228"/>
          <cell r="CM228"/>
          <cell r="CN228">
            <v>27</v>
          </cell>
          <cell r="CO228">
            <v>60</v>
          </cell>
          <cell r="CP228">
            <v>23</v>
          </cell>
          <cell r="CQ228">
            <v>50</v>
          </cell>
          <cell r="CR228">
            <v>19</v>
          </cell>
          <cell r="CS228">
            <v>5</v>
          </cell>
          <cell r="CT228">
            <v>80</v>
          </cell>
          <cell r="CU228">
            <v>5</v>
          </cell>
          <cell r="CV228">
            <v>11</v>
          </cell>
          <cell r="CW228">
            <v>32</v>
          </cell>
          <cell r="CX228">
            <v>323</v>
          </cell>
          <cell r="CY228">
            <v>46.142857142857146</v>
          </cell>
          <cell r="CZ228">
            <v>47.99405646359584</v>
          </cell>
          <cell r="DA228">
            <v>7</v>
          </cell>
          <cell r="DB228">
            <v>3</v>
          </cell>
          <cell r="DC228">
            <v>70</v>
          </cell>
          <cell r="DD228">
            <v>22</v>
          </cell>
          <cell r="DE228">
            <v>0</v>
          </cell>
          <cell r="DF228">
            <v>100</v>
          </cell>
          <cell r="DG228">
            <v>5</v>
          </cell>
          <cell r="DH228">
            <v>50</v>
          </cell>
          <cell r="DI228">
            <v>537</v>
          </cell>
          <cell r="DJ228">
            <v>27</v>
          </cell>
          <cell r="DK228">
            <v>2</v>
          </cell>
          <cell r="DL228">
            <v>0</v>
          </cell>
          <cell r="DM228">
            <v>100</v>
          </cell>
          <cell r="DN228">
            <v>40</v>
          </cell>
          <cell r="DO228" t="str">
            <v>100</v>
          </cell>
          <cell r="DP228">
            <v>70</v>
          </cell>
          <cell r="DQ228" t="str">
            <v>100</v>
          </cell>
          <cell r="DR228">
            <v>55</v>
          </cell>
          <cell r="DS228">
            <v>100</v>
          </cell>
          <cell r="DT228">
            <v>39</v>
          </cell>
          <cell r="DU228">
            <v>76</v>
          </cell>
          <cell r="DV228" t="str">
            <v>Capgemini/LTI/Accenture-(ASE) (allow if Eligible)</v>
          </cell>
          <cell r="DW228"/>
          <cell r="DX228"/>
          <cell r="DY228" t="str">
            <v>Placed</v>
          </cell>
          <cell r="DZ228" t="str">
            <v>4.5/4</v>
          </cell>
          <cell r="EA228" t="str">
            <v>Placement</v>
          </cell>
          <cell r="EB228" t="str">
            <v>Placement</v>
          </cell>
          <cell r="EC228"/>
          <cell r="ED228" t="str">
            <v>CAT-2</v>
          </cell>
          <cell r="EE228"/>
          <cell r="EF228"/>
          <cell r="EG228"/>
          <cell r="EH228"/>
          <cell r="EI228"/>
          <cell r="EJ228"/>
          <cell r="EK228"/>
          <cell r="EL228"/>
          <cell r="EM228"/>
          <cell r="EN228">
            <v>5</v>
          </cell>
          <cell r="EO228">
            <v>4</v>
          </cell>
          <cell r="EP228">
            <v>5</v>
          </cell>
          <cell r="EQ228">
            <v>14</v>
          </cell>
          <cell r="ER228">
            <v>93.333333333333329</v>
          </cell>
          <cell r="ES228" t="str">
            <v>Yes</v>
          </cell>
          <cell r="ET228" t="str">
            <v>https://drive.google.com/open?id=1_EE6_NcoHHKRMA71sDSfZOFn2WVKDf0E</v>
          </cell>
          <cell r="EU228" t="str">
            <v>IT + Core Companies</v>
          </cell>
          <cell r="EV228" t="str">
            <v>Yes</v>
          </cell>
          <cell r="EW228" t="str">
            <v>pay_HyVflucAxBjCo7</v>
          </cell>
          <cell r="EX228"/>
          <cell r="EY228" t="str">
            <v>Present</v>
          </cell>
          <cell r="EZ228" t="str">
            <v>Batch 1</v>
          </cell>
          <cell r="FA228" t="str">
            <v>20-COMPA67-23</v>
          </cell>
          <cell r="FB228" t="str">
            <v>COMP-A</v>
          </cell>
          <cell r="FC228">
            <v>67</v>
          </cell>
        </row>
        <row r="229">
          <cell r="C229" t="str">
            <v>19-COMPA64-23</v>
          </cell>
          <cell r="D229">
            <v>64</v>
          </cell>
          <cell r="E229" t="str">
            <v>JAIN HANIK GIRISH DIMPLE</v>
          </cell>
          <cell r="F229" t="str">
            <v>19-COMPA64-23</v>
          </cell>
          <cell r="G229" t="str">
            <v>Male</v>
          </cell>
          <cell r="H229">
            <v>37203</v>
          </cell>
          <cell r="I229">
            <v>8879163569</v>
          </cell>
          <cell r="J229"/>
          <cell r="K229" t="str">
            <v>hanikjain333@gmail.com</v>
          </cell>
          <cell r="L229" t="str">
            <v>1032190752@tcetmumbai.in</v>
          </cell>
          <cell r="M229" t="str">
            <v>1101 Pearl Heritage,JP Road,Mumbai,Near PK jewellers,Mumbai,400058</v>
          </cell>
          <cell r="N229" t="str">
            <v>Service</v>
          </cell>
          <cell r="O229" t="str">
            <v>5 Lacs to  10Lacs</v>
          </cell>
          <cell r="P229" t="str">
            <v>Normal</v>
          </cell>
          <cell r="Q229" t="str">
            <v>Open</v>
          </cell>
          <cell r="R229">
            <v>2019</v>
          </cell>
          <cell r="S229" t="str">
            <v>FE</v>
          </cell>
          <cell r="T229" t="str">
            <v>MHT-CET 2019</v>
          </cell>
          <cell r="U229" t="str">
            <v>MHT-CET</v>
          </cell>
          <cell r="V229">
            <v>200</v>
          </cell>
          <cell r="W229">
            <v>93.130580899999998</v>
          </cell>
          <cell r="X229" t="str">
            <v>MI</v>
          </cell>
          <cell r="Y229">
            <v>446</v>
          </cell>
          <cell r="Z229">
            <v>500</v>
          </cell>
          <cell r="AA229">
            <v>89.2</v>
          </cell>
          <cell r="AB229">
            <v>2017</v>
          </cell>
          <cell r="AC229" t="str">
            <v>MAHARASHTRA STATE BOARD OF SECONDARY AND HIGHER SECONDARY EDUCATION</v>
          </cell>
          <cell r="AD229" t="str">
            <v>GYAN KENDRA SCHOOL</v>
          </cell>
          <cell r="AE229">
            <v>399</v>
          </cell>
          <cell r="AF229">
            <v>650</v>
          </cell>
          <cell r="AG229">
            <v>61.38</v>
          </cell>
          <cell r="AH229">
            <v>2019</v>
          </cell>
          <cell r="AI229" t="str">
            <v>MAHARASHTRA STATE BOARD OF SECONDARY AND HIGHER SECONDARY EDUCATION</v>
          </cell>
          <cell r="AJ229" t="str">
            <v>ALPHA JUNIOR COLLEGE</v>
          </cell>
          <cell r="AK229">
            <v>169.97</v>
          </cell>
          <cell r="AL229">
            <v>23</v>
          </cell>
          <cell r="AM229">
            <v>7.39</v>
          </cell>
          <cell r="AN229">
            <v>75.058275058275058</v>
          </cell>
          <cell r="AO229">
            <v>192</v>
          </cell>
          <cell r="AP229">
            <v>25</v>
          </cell>
          <cell r="AQ229">
            <v>7.68</v>
          </cell>
          <cell r="AR229">
            <v>99</v>
          </cell>
          <cell r="AS229">
            <v>361.97</v>
          </cell>
          <cell r="AT229">
            <v>48</v>
          </cell>
          <cell r="AU229">
            <v>7.5410416666666675</v>
          </cell>
          <cell r="AV229">
            <v>221</v>
          </cell>
          <cell r="AW229">
            <v>25</v>
          </cell>
          <cell r="AX229">
            <v>8.84</v>
          </cell>
          <cell r="AY229">
            <v>86</v>
          </cell>
          <cell r="AZ229">
            <v>261</v>
          </cell>
          <cell r="BA229">
            <v>29</v>
          </cell>
          <cell r="BB229">
            <v>9</v>
          </cell>
          <cell r="BC229">
            <v>76</v>
          </cell>
          <cell r="BD229">
            <v>482</v>
          </cell>
          <cell r="BE229">
            <v>54</v>
          </cell>
          <cell r="BF229">
            <v>8.9259259259259256</v>
          </cell>
          <cell r="BG229">
            <v>212</v>
          </cell>
          <cell r="BH229">
            <v>24</v>
          </cell>
          <cell r="BI229">
            <v>8.8333333333333339</v>
          </cell>
          <cell r="BJ229">
            <v>84.014568764568764</v>
          </cell>
          <cell r="BK229">
            <v>264</v>
          </cell>
          <cell r="BL229">
            <v>29</v>
          </cell>
          <cell r="BM229">
            <v>9.1034482758620694</v>
          </cell>
          <cell r="BN229">
            <v>82</v>
          </cell>
          <cell r="BO229">
            <v>476</v>
          </cell>
          <cell r="BP229">
            <v>53</v>
          </cell>
          <cell r="BQ229">
            <v>8.9811320754716988</v>
          </cell>
          <cell r="BR229">
            <v>222</v>
          </cell>
          <cell r="BS229">
            <v>24</v>
          </cell>
          <cell r="BT229">
            <v>9.25</v>
          </cell>
          <cell r="BU229">
            <v>83.678807303807304</v>
          </cell>
          <cell r="BV229">
            <v>222</v>
          </cell>
          <cell r="BW229">
            <v>24</v>
          </cell>
          <cell r="BX229">
            <v>9.25</v>
          </cell>
          <cell r="BY229">
            <v>243</v>
          </cell>
          <cell r="BZ229">
            <v>26</v>
          </cell>
          <cell r="CA229">
            <v>9.3461538461538467</v>
          </cell>
          <cell r="CB229">
            <v>1784.97</v>
          </cell>
          <cell r="CC229">
            <v>205</v>
          </cell>
          <cell r="CD229">
            <v>8.7071707317073166</v>
          </cell>
          <cell r="CE229">
            <v>85</v>
          </cell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>
            <v>0</v>
          </cell>
          <cell r="DK229">
            <v>0</v>
          </cell>
          <cell r="DL229">
            <v>2</v>
          </cell>
          <cell r="DM229">
            <v>0</v>
          </cell>
          <cell r="DN229">
            <v>0</v>
          </cell>
          <cell r="DO229">
            <v>0</v>
          </cell>
          <cell r="DP229">
            <v>0</v>
          </cell>
          <cell r="DQ229">
            <v>0</v>
          </cell>
          <cell r="DR229">
            <v>0</v>
          </cell>
          <cell r="DS229">
            <v>0</v>
          </cell>
          <cell r="DT229">
            <v>0</v>
          </cell>
          <cell r="DU229">
            <v>0</v>
          </cell>
          <cell r="DV229"/>
          <cell r="DW229"/>
          <cell r="DX229"/>
          <cell r="DY229"/>
          <cell r="DZ229"/>
          <cell r="EA229" t="str">
            <v>Entrepreneur</v>
          </cell>
          <cell r="EB229" t="str">
            <v>Entrepreneur</v>
          </cell>
          <cell r="EC229"/>
          <cell r="ED229" t="str">
            <v>CAT-3</v>
          </cell>
          <cell r="EE229"/>
          <cell r="EF229"/>
          <cell r="EG229"/>
          <cell r="EH229"/>
          <cell r="EI229"/>
          <cell r="EJ229"/>
          <cell r="EK229"/>
          <cell r="EL229"/>
          <cell r="EM229"/>
          <cell r="EN229">
            <v>5</v>
          </cell>
          <cell r="EO229">
            <v>0</v>
          </cell>
          <cell r="EP229">
            <v>5</v>
          </cell>
          <cell r="EQ229">
            <v>10</v>
          </cell>
          <cell r="ER229">
            <v>66.666666666666657</v>
          </cell>
          <cell r="ES229" t="str">
            <v>Yes</v>
          </cell>
          <cell r="ET229" t="str">
            <v>https://drive.google.com/open?id=1xzckf4rlVl2NL8G5_bVxH-RB188aXowg</v>
          </cell>
          <cell r="EU229" t="str">
            <v>NA</v>
          </cell>
          <cell r="EV229" t="str">
            <v>No</v>
          </cell>
          <cell r="EW229"/>
          <cell r="EX229" t="str">
            <v>Mumbai</v>
          </cell>
          <cell r="EY229" t="str">
            <v>AB</v>
          </cell>
          <cell r="EZ229"/>
          <cell r="FA229" t="str">
            <v>19-COMPA64-23</v>
          </cell>
          <cell r="FB229" t="str">
            <v>COMP-A</v>
          </cell>
          <cell r="FC229">
            <v>64</v>
          </cell>
        </row>
        <row r="230">
          <cell r="C230" t="str">
            <v>19-COMPA65-23</v>
          </cell>
          <cell r="D230">
            <v>65</v>
          </cell>
          <cell r="E230" t="str">
            <v>JAIN MIHIR GAUTAM POOJA</v>
          </cell>
          <cell r="F230" t="str">
            <v>19-COMPA65-23</v>
          </cell>
          <cell r="G230" t="str">
            <v>Male</v>
          </cell>
          <cell r="H230">
            <v>36932</v>
          </cell>
          <cell r="I230">
            <v>8879729533</v>
          </cell>
          <cell r="J230"/>
          <cell r="K230" t="str">
            <v>mihirj21@gmail.com</v>
          </cell>
          <cell r="L230" t="str">
            <v>1032190799@tcetmumbai.in</v>
          </cell>
          <cell r="M230" t="str">
            <v>A/702 RNA Royale Park,M.G. Road kandivali west mumbai,Mumbai,400067</v>
          </cell>
          <cell r="N230" t="str">
            <v>Any other</v>
          </cell>
          <cell r="O230" t="str">
            <v>10 Lacs to 20Lacs</v>
          </cell>
          <cell r="P230" t="str">
            <v>Normal</v>
          </cell>
          <cell r="Q230" t="str">
            <v>Open</v>
          </cell>
          <cell r="R230">
            <v>2019</v>
          </cell>
          <cell r="S230" t="str">
            <v>FE</v>
          </cell>
          <cell r="T230" t="str">
            <v>MHT-CET 2019</v>
          </cell>
          <cell r="U230" t="str">
            <v>MHT-CET</v>
          </cell>
          <cell r="V230">
            <v>200</v>
          </cell>
          <cell r="W230">
            <v>92.249951100000004</v>
          </cell>
          <cell r="X230" t="str">
            <v>MI</v>
          </cell>
          <cell r="Y230">
            <v>407</v>
          </cell>
          <cell r="Z230">
            <v>500</v>
          </cell>
          <cell r="AA230">
            <v>81.400000000000006</v>
          </cell>
          <cell r="AB230">
            <v>2017</v>
          </cell>
          <cell r="AC230" t="str">
            <v>MAHARASHTRA STATE BOARD OF SECONDARY AND HIGHER SECONDARY EDUCATION</v>
          </cell>
          <cell r="AD230" t="str">
            <v>SWAMI VIVEKANAND INTERNATIONAL SCHOOL AND JUNIOR COLLEGE</v>
          </cell>
          <cell r="AE230">
            <v>478</v>
          </cell>
          <cell r="AF230">
            <v>650</v>
          </cell>
          <cell r="AG230">
            <v>73.540000000000006</v>
          </cell>
          <cell r="AH230">
            <v>2019</v>
          </cell>
          <cell r="AI230" t="str">
            <v>MAHARASHTRA STATE BOARD OF SECONDARY AND HIGHER SECONDARY EDUCATION</v>
          </cell>
          <cell r="AJ230" t="str">
            <v>PRAKASH COLLEGE SCIENCE AND COMMERCE</v>
          </cell>
          <cell r="AK230">
            <v>211</v>
          </cell>
          <cell r="AL230">
            <v>23</v>
          </cell>
          <cell r="AM230">
            <v>9.1739130434782616</v>
          </cell>
          <cell r="AN230">
            <v>90.333333333333329</v>
          </cell>
          <cell r="AO230">
            <v>234</v>
          </cell>
          <cell r="AP230">
            <v>25</v>
          </cell>
          <cell r="AQ230">
            <v>9.36</v>
          </cell>
          <cell r="AR230">
            <v>98</v>
          </cell>
          <cell r="AS230">
            <v>445</v>
          </cell>
          <cell r="AT230">
            <v>48</v>
          </cell>
          <cell r="AU230">
            <v>9.2708333333333339</v>
          </cell>
          <cell r="AV230">
            <v>232</v>
          </cell>
          <cell r="AW230">
            <v>25</v>
          </cell>
          <cell r="AX230">
            <v>9.2799999999999994</v>
          </cell>
          <cell r="AY230">
            <v>98</v>
          </cell>
          <cell r="AZ230">
            <v>273</v>
          </cell>
          <cell r="BA230">
            <v>29</v>
          </cell>
          <cell r="BB230">
            <v>9.4137931034482758</v>
          </cell>
          <cell r="BC230">
            <v>97</v>
          </cell>
          <cell r="BD230">
            <v>505</v>
          </cell>
          <cell r="BE230">
            <v>54</v>
          </cell>
          <cell r="BF230">
            <v>9.3518518518518512</v>
          </cell>
          <cell r="BG230">
            <v>220</v>
          </cell>
          <cell r="BH230">
            <v>24</v>
          </cell>
          <cell r="BI230">
            <v>9.1666666666666661</v>
          </cell>
          <cell r="BJ230">
            <v>95.833333333333329</v>
          </cell>
          <cell r="BK230">
            <v>269</v>
          </cell>
          <cell r="BL230">
            <v>29</v>
          </cell>
          <cell r="BM230">
            <v>9.2758620689655178</v>
          </cell>
          <cell r="BN230">
            <v>92</v>
          </cell>
          <cell r="BO230">
            <v>489</v>
          </cell>
          <cell r="BP230">
            <v>53</v>
          </cell>
          <cell r="BQ230">
            <v>9.2264150943396235</v>
          </cell>
          <cell r="BR230">
            <v>228</v>
          </cell>
          <cell r="BS230">
            <v>24</v>
          </cell>
          <cell r="BT230">
            <v>9.5</v>
          </cell>
          <cell r="BU230">
            <v>95.194444444444443</v>
          </cell>
          <cell r="BV230">
            <v>228</v>
          </cell>
          <cell r="BW230">
            <v>24</v>
          </cell>
          <cell r="BX230">
            <v>9.5</v>
          </cell>
          <cell r="BY230">
            <v>257</v>
          </cell>
          <cell r="BZ230">
            <v>26</v>
          </cell>
          <cell r="CA230">
            <v>9.884615384615385</v>
          </cell>
          <cell r="CB230">
            <v>1924</v>
          </cell>
          <cell r="CC230">
            <v>205</v>
          </cell>
          <cell r="CD230">
            <v>9.385365853658536</v>
          </cell>
          <cell r="CE230">
            <v>96</v>
          </cell>
          <cell r="CF230"/>
          <cell r="CG230"/>
          <cell r="CH230"/>
          <cell r="CI230"/>
          <cell r="CJ230"/>
          <cell r="CK230"/>
          <cell r="CL230"/>
          <cell r="CM230"/>
          <cell r="CN230">
            <v>15</v>
          </cell>
          <cell r="CO230">
            <v>60</v>
          </cell>
          <cell r="CP230">
            <v>17</v>
          </cell>
          <cell r="CQ230">
            <v>50</v>
          </cell>
          <cell r="CR230">
            <v>23</v>
          </cell>
          <cell r="CS230">
            <v>1</v>
          </cell>
          <cell r="CT230">
            <v>96</v>
          </cell>
          <cell r="CU230">
            <v>13</v>
          </cell>
          <cell r="CV230">
            <v>3</v>
          </cell>
          <cell r="CW230">
            <v>82</v>
          </cell>
          <cell r="CX230">
            <v>552</v>
          </cell>
          <cell r="CY230">
            <v>55.2</v>
          </cell>
          <cell r="CZ230">
            <v>82.020802377414554</v>
          </cell>
          <cell r="DA230">
            <v>10</v>
          </cell>
          <cell r="DB230">
            <v>0</v>
          </cell>
          <cell r="DC230">
            <v>100</v>
          </cell>
          <cell r="DD230">
            <v>21</v>
          </cell>
          <cell r="DE230">
            <v>1</v>
          </cell>
          <cell r="DF230">
            <v>96</v>
          </cell>
          <cell r="DG230">
            <v>10</v>
          </cell>
          <cell r="DH230">
            <v>100</v>
          </cell>
          <cell r="DI230">
            <v>940</v>
          </cell>
          <cell r="DJ230">
            <v>47</v>
          </cell>
          <cell r="DK230">
            <v>1</v>
          </cell>
          <cell r="DL230">
            <v>1</v>
          </cell>
          <cell r="DM230">
            <v>50</v>
          </cell>
          <cell r="DN230">
            <v>60</v>
          </cell>
          <cell r="DO230" t="str">
            <v>100</v>
          </cell>
          <cell r="DP230">
            <v>0</v>
          </cell>
          <cell r="DQ230">
            <v>0</v>
          </cell>
          <cell r="DR230">
            <v>30</v>
          </cell>
          <cell r="DS230">
            <v>50</v>
          </cell>
          <cell r="DT230">
            <v>64</v>
          </cell>
          <cell r="DU230">
            <v>82</v>
          </cell>
          <cell r="DV230" t="str">
            <v>Willis Tower Watson</v>
          </cell>
          <cell r="DW230"/>
          <cell r="DX230"/>
          <cell r="DY230" t="str">
            <v>Placed</v>
          </cell>
          <cell r="DZ230">
            <v>6</v>
          </cell>
          <cell r="EA230" t="str">
            <v>Placement</v>
          </cell>
          <cell r="EB230" t="str">
            <v>Placement</v>
          </cell>
          <cell r="EC230"/>
          <cell r="ED230" t="str">
            <v>CAT-1</v>
          </cell>
          <cell r="EE230"/>
          <cell r="EF230"/>
          <cell r="EG230"/>
          <cell r="EH230"/>
          <cell r="EI230"/>
          <cell r="EJ230"/>
          <cell r="EK230"/>
          <cell r="EL230"/>
          <cell r="EM230"/>
          <cell r="EN230">
            <v>5</v>
          </cell>
          <cell r="EO230">
            <v>5</v>
          </cell>
          <cell r="EP230">
            <v>5</v>
          </cell>
          <cell r="EQ230">
            <v>15</v>
          </cell>
          <cell r="ER230">
            <v>100</v>
          </cell>
          <cell r="ES230" t="str">
            <v>Yes</v>
          </cell>
          <cell r="ET230" t="str">
            <v>https://drive.google.com/open?id=126PSqg3PnX22CuyVyY6RDJr-tQWoF_v1</v>
          </cell>
          <cell r="EU230" t="str">
            <v>IT + Core Companies</v>
          </cell>
          <cell r="EV230" t="str">
            <v>Yes</v>
          </cell>
          <cell r="EW230" t="str">
            <v>pay_HyCdSs2DBhfcHW</v>
          </cell>
          <cell r="EX230" t="str">
            <v>rajasthan</v>
          </cell>
          <cell r="EY230" t="str">
            <v>Present</v>
          </cell>
          <cell r="EZ230" t="str">
            <v>Batch 2</v>
          </cell>
          <cell r="FA230" t="str">
            <v>19-COMPA65-23</v>
          </cell>
          <cell r="FB230" t="str">
            <v>COMP-A</v>
          </cell>
          <cell r="FC230">
            <v>65</v>
          </cell>
        </row>
        <row r="231">
          <cell r="C231" t="str">
            <v>19-COMPB01-23</v>
          </cell>
          <cell r="D231">
            <v>1</v>
          </cell>
          <cell r="E231" t="str">
            <v>JAIN PALAK RANJIT PRIYANKA</v>
          </cell>
          <cell r="F231" t="str">
            <v>19-COMPB01-23</v>
          </cell>
          <cell r="G231" t="str">
            <v>Female</v>
          </cell>
          <cell r="H231">
            <v>36905</v>
          </cell>
          <cell r="I231">
            <v>7506431765</v>
          </cell>
          <cell r="J231" t="str">
            <v>7506431765</v>
          </cell>
          <cell r="K231" t="str">
            <v>palakj2987@gmail.com</v>
          </cell>
          <cell r="L231" t="str">
            <v>1032190146@tcetmumbai.in</v>
          </cell>
          <cell r="M231" t="str">
            <v>504 KRSNA TOWER,CARTER ROAD NO 4,BORIVALI(EAST),OPPOSITE JAIN TEMPLE,MUMBAI,400066</v>
          </cell>
          <cell r="N231" t="str">
            <v>Service</v>
          </cell>
          <cell r="O231" t="str">
            <v>20 Lacs &amp; above</v>
          </cell>
          <cell r="P231" t="str">
            <v>Normal</v>
          </cell>
          <cell r="Q231" t="str">
            <v>Open</v>
          </cell>
          <cell r="R231">
            <v>2019</v>
          </cell>
          <cell r="S231" t="str">
            <v>FE</v>
          </cell>
          <cell r="T231" t="str">
            <v>MHT-CET 2019</v>
          </cell>
          <cell r="U231" t="str">
            <v>MHT-CET</v>
          </cell>
          <cell r="V231">
            <v>200</v>
          </cell>
          <cell r="W231">
            <v>90.306554800000001</v>
          </cell>
          <cell r="X231" t="str">
            <v>MI</v>
          </cell>
          <cell r="Y231">
            <v>456</v>
          </cell>
          <cell r="Z231">
            <v>500</v>
          </cell>
          <cell r="AA231">
            <v>91.2</v>
          </cell>
          <cell r="AB231">
            <v>2017</v>
          </cell>
          <cell r="AC231" t="str">
            <v>MAHARASHTRA STATE BOARD OF SECONDARY AND HIGHER SECONDARY EDUCATION</v>
          </cell>
          <cell r="AD231" t="str">
            <v>ST ANNES HIGH SCHOOL</v>
          </cell>
          <cell r="AE231">
            <v>503</v>
          </cell>
          <cell r="AF231">
            <v>650</v>
          </cell>
          <cell r="AG231">
            <v>77.38</v>
          </cell>
          <cell r="AH231">
            <v>2019</v>
          </cell>
          <cell r="AI231" t="str">
            <v>MAHARASHTRA STATE BOARD OF SECONDARY AND HIGHER SECONDARY EDUCATION</v>
          </cell>
          <cell r="AJ231" t="str">
            <v>PRAKASH VIDYALAYA AND JUNIOR COLLEGE OF COMMERCE AND SCIENCE</v>
          </cell>
          <cell r="AK231">
            <v>228</v>
          </cell>
          <cell r="AL231">
            <v>23</v>
          </cell>
          <cell r="AM231">
            <v>9.9130434782608692</v>
          </cell>
          <cell r="AN231">
            <v>100</v>
          </cell>
          <cell r="AO231">
            <v>250</v>
          </cell>
          <cell r="AP231">
            <v>25</v>
          </cell>
          <cell r="AQ231">
            <v>10</v>
          </cell>
          <cell r="AR231">
            <v>77</v>
          </cell>
          <cell r="AS231">
            <v>478</v>
          </cell>
          <cell r="AT231">
            <v>48</v>
          </cell>
          <cell r="AU231">
            <v>9.9583333333333339</v>
          </cell>
          <cell r="AV231">
            <v>237</v>
          </cell>
          <cell r="AW231">
            <v>25</v>
          </cell>
          <cell r="AX231">
            <v>9.48</v>
          </cell>
          <cell r="AY231">
            <v>100</v>
          </cell>
          <cell r="AZ231">
            <v>276</v>
          </cell>
          <cell r="BA231">
            <v>29</v>
          </cell>
          <cell r="BB231">
            <v>9.5172413793103452</v>
          </cell>
          <cell r="BC231">
            <v>98</v>
          </cell>
          <cell r="BD231">
            <v>513</v>
          </cell>
          <cell r="BE231">
            <v>54</v>
          </cell>
          <cell r="BF231">
            <v>9.5</v>
          </cell>
          <cell r="BG231">
            <v>231</v>
          </cell>
          <cell r="BH231">
            <v>24</v>
          </cell>
          <cell r="BI231">
            <v>9.625</v>
          </cell>
          <cell r="BJ231">
            <v>93.75</v>
          </cell>
          <cell r="BK231">
            <v>290</v>
          </cell>
          <cell r="BL231">
            <v>29</v>
          </cell>
          <cell r="BM231">
            <v>10</v>
          </cell>
          <cell r="BN231">
            <v>97</v>
          </cell>
          <cell r="BO231">
            <v>521</v>
          </cell>
          <cell r="BP231">
            <v>53</v>
          </cell>
          <cell r="BQ231">
            <v>9.8301886792452837</v>
          </cell>
          <cell r="BR231">
            <v>240</v>
          </cell>
          <cell r="BS231">
            <v>24</v>
          </cell>
          <cell r="BT231">
            <v>10</v>
          </cell>
          <cell r="BU231">
            <v>94.291666666666671</v>
          </cell>
          <cell r="BV231">
            <v>240</v>
          </cell>
          <cell r="BW231">
            <v>24</v>
          </cell>
          <cell r="BX231">
            <v>10</v>
          </cell>
          <cell r="BY231">
            <v>260</v>
          </cell>
          <cell r="BZ231">
            <v>26</v>
          </cell>
          <cell r="CA231">
            <v>10</v>
          </cell>
          <cell r="CB231">
            <v>2012</v>
          </cell>
          <cell r="CC231">
            <v>205</v>
          </cell>
          <cell r="CD231">
            <v>9.8146341463414632</v>
          </cell>
          <cell r="CE231">
            <v>94</v>
          </cell>
          <cell r="CF231"/>
          <cell r="CG231"/>
          <cell r="CH231"/>
          <cell r="CI231"/>
          <cell r="CJ231"/>
          <cell r="CK231"/>
          <cell r="CL231"/>
          <cell r="CM231"/>
          <cell r="CN231">
            <v>14</v>
          </cell>
          <cell r="CO231">
            <v>60</v>
          </cell>
          <cell r="CP231">
            <v>25</v>
          </cell>
          <cell r="CQ231">
            <v>50</v>
          </cell>
          <cell r="CR231">
            <v>24</v>
          </cell>
          <cell r="CS231">
            <v>0</v>
          </cell>
          <cell r="CT231">
            <v>100</v>
          </cell>
          <cell r="CU231">
            <v>6</v>
          </cell>
          <cell r="CV231">
            <v>10</v>
          </cell>
          <cell r="CW231">
            <v>38</v>
          </cell>
          <cell r="CX231">
            <v>446</v>
          </cell>
          <cell r="CY231">
            <v>49.555555555555557</v>
          </cell>
          <cell r="CZ231">
            <v>66.270430906389294</v>
          </cell>
          <cell r="DA231">
            <v>9</v>
          </cell>
          <cell r="DB231">
            <v>1</v>
          </cell>
          <cell r="DC231">
            <v>90</v>
          </cell>
          <cell r="DD231">
            <v>22</v>
          </cell>
          <cell r="DE231">
            <v>0</v>
          </cell>
          <cell r="DF231">
            <v>100</v>
          </cell>
          <cell r="DG231">
            <v>10</v>
          </cell>
          <cell r="DH231">
            <v>100</v>
          </cell>
          <cell r="DI231">
            <v>73</v>
          </cell>
          <cell r="DJ231">
            <v>4</v>
          </cell>
          <cell r="DK231">
            <v>2</v>
          </cell>
          <cell r="DL231">
            <v>0</v>
          </cell>
          <cell r="DM231">
            <v>100</v>
          </cell>
          <cell r="DN231">
            <v>60</v>
          </cell>
          <cell r="DO231" t="str">
            <v>100</v>
          </cell>
          <cell r="DP231">
            <v>80</v>
          </cell>
          <cell r="DQ231" t="str">
            <v>100</v>
          </cell>
          <cell r="DR231">
            <v>70</v>
          </cell>
          <cell r="DS231">
            <v>100</v>
          </cell>
          <cell r="DT231">
            <v>44</v>
          </cell>
          <cell r="DU231">
            <v>90</v>
          </cell>
          <cell r="DV231" t="str">
            <v>Jio Platform</v>
          </cell>
          <cell r="DW231"/>
          <cell r="DX231"/>
          <cell r="DY231" t="str">
            <v>Placed</v>
          </cell>
          <cell r="DZ231">
            <v>5</v>
          </cell>
          <cell r="EA231" t="str">
            <v>Placement</v>
          </cell>
          <cell r="EB231" t="str">
            <v>Placement</v>
          </cell>
          <cell r="EC231"/>
          <cell r="ED231" t="str">
            <v>CAT-1</v>
          </cell>
          <cell r="EE231"/>
          <cell r="EF231"/>
          <cell r="EG231"/>
          <cell r="EH231"/>
          <cell r="EI231"/>
          <cell r="EJ231"/>
          <cell r="EK231"/>
          <cell r="EL231"/>
          <cell r="EM231"/>
          <cell r="EN231">
            <v>5</v>
          </cell>
          <cell r="EO231">
            <v>5</v>
          </cell>
          <cell r="EP231">
            <v>5</v>
          </cell>
          <cell r="EQ231">
            <v>15</v>
          </cell>
          <cell r="ER231">
            <v>100</v>
          </cell>
          <cell r="ES231" t="str">
            <v>Yes</v>
          </cell>
          <cell r="ET231" t="str">
            <v>https://drive.google.com/open?id=14y3qclCRMWsiD1QReXOhlBxjj_H1X30f</v>
          </cell>
          <cell r="EU231" t="str">
            <v>IT + Core Companies</v>
          </cell>
          <cell r="EV231" t="str">
            <v>Yes</v>
          </cell>
          <cell r="EW231" t="str">
            <v>pay_HyU0a7bzFECy5M</v>
          </cell>
          <cell r="EX231" t="str">
            <v>palghar</v>
          </cell>
          <cell r="EY231" t="str">
            <v>Present</v>
          </cell>
          <cell r="EZ231" t="str">
            <v>Golden Batch 2</v>
          </cell>
          <cell r="FA231" t="str">
            <v>19-COMPB01-23</v>
          </cell>
          <cell r="FB231" t="str">
            <v>COMP-B</v>
          </cell>
          <cell r="FC231">
            <v>1</v>
          </cell>
        </row>
        <row r="232">
          <cell r="C232" t="str">
            <v>19-COMPB02-23</v>
          </cell>
          <cell r="D232">
            <v>2</v>
          </cell>
          <cell r="E232" t="str">
            <v>JAISWAL PRAJWAL MANISH BHAWNA</v>
          </cell>
          <cell r="F232" t="str">
            <v>19-COMPB02-23</v>
          </cell>
          <cell r="G232" t="str">
            <v>Male</v>
          </cell>
          <cell r="H232">
            <v>37342</v>
          </cell>
          <cell r="I232">
            <v>9820664271</v>
          </cell>
          <cell r="J232"/>
          <cell r="K232" t="str">
            <v>prajwal.jaiswal@hotmail.com</v>
          </cell>
          <cell r="L232" t="str">
            <v>1032190147@tcetmumbai.in</v>
          </cell>
          <cell r="M232" t="str">
            <v>601, EMP-46,Evershine Millennium Paradise,Thakur Village, Kandvali (E),Above Kotak Mahindra Bank,Mumbai,400101</v>
          </cell>
          <cell r="N232" t="str">
            <v>Service</v>
          </cell>
          <cell r="O232" t="str">
            <v>10 Lacs to 20Lacs</v>
          </cell>
          <cell r="P232" t="str">
            <v>Normal</v>
          </cell>
          <cell r="Q232" t="str">
            <v>Open</v>
          </cell>
          <cell r="R232">
            <v>2019</v>
          </cell>
          <cell r="S232" t="str">
            <v>FE</v>
          </cell>
          <cell r="T232" t="str">
            <v>MHT-CET 2019</v>
          </cell>
          <cell r="U232" t="str">
            <v>MHT-CET</v>
          </cell>
          <cell r="V232">
            <v>200</v>
          </cell>
          <cell r="W232">
            <v>47.7955288</v>
          </cell>
          <cell r="X232" t="str">
            <v>MI</v>
          </cell>
          <cell r="Y232">
            <v>464</v>
          </cell>
          <cell r="Z232">
            <v>500</v>
          </cell>
          <cell r="AA232">
            <v>92.8</v>
          </cell>
          <cell r="AB232">
            <v>2017</v>
          </cell>
          <cell r="AC232" t="str">
            <v>MAHARASHTRA STATE BOARD OF SECONDARY AND HIGHER SECONDARY EDUCATION</v>
          </cell>
          <cell r="AD232" t="str">
            <v>THAKUR VIDYA MANDIR HIGH SCHOOL AND JUNIOR COLLEGE</v>
          </cell>
          <cell r="AE232">
            <v>488</v>
          </cell>
          <cell r="AF232">
            <v>650</v>
          </cell>
          <cell r="AG232">
            <v>75.08</v>
          </cell>
          <cell r="AH232">
            <v>2019</v>
          </cell>
          <cell r="AI232" t="str">
            <v>MAHARASHTRA STATE BOARD OF SECONDARY AND HIGHER SECONDARY EDUCATION</v>
          </cell>
          <cell r="AJ232" t="str">
            <v>THAKUR VIDYA MANDIR HIGH SCHOOL AND JUNIOR COLLEGE</v>
          </cell>
          <cell r="AK232">
            <v>230</v>
          </cell>
          <cell r="AL232">
            <v>23</v>
          </cell>
          <cell r="AM232">
            <v>10</v>
          </cell>
          <cell r="AN232">
            <v>100</v>
          </cell>
          <cell r="AO232">
            <v>248</v>
          </cell>
          <cell r="AP232">
            <v>25</v>
          </cell>
          <cell r="AQ232">
            <v>9.92</v>
          </cell>
          <cell r="AR232">
            <v>81</v>
          </cell>
          <cell r="AS232">
            <v>478</v>
          </cell>
          <cell r="AT232">
            <v>48</v>
          </cell>
          <cell r="AU232">
            <v>9.9583333333333339</v>
          </cell>
          <cell r="AV232">
            <v>250</v>
          </cell>
          <cell r="AW232">
            <v>25</v>
          </cell>
          <cell r="AX232">
            <v>10</v>
          </cell>
          <cell r="AY232">
            <v>95</v>
          </cell>
          <cell r="AZ232">
            <v>284</v>
          </cell>
          <cell r="BA232">
            <v>29</v>
          </cell>
          <cell r="BB232">
            <v>9.7931034482758612</v>
          </cell>
          <cell r="BC232">
            <v>97</v>
          </cell>
          <cell r="BD232">
            <v>534</v>
          </cell>
          <cell r="BE232">
            <v>54</v>
          </cell>
          <cell r="BF232">
            <v>9.8888888888888893</v>
          </cell>
          <cell r="BG232">
            <v>227</v>
          </cell>
          <cell r="BH232">
            <v>24</v>
          </cell>
          <cell r="BI232">
            <v>9.4583333333333339</v>
          </cell>
          <cell r="BJ232">
            <v>93.25</v>
          </cell>
          <cell r="BK232">
            <v>269</v>
          </cell>
          <cell r="BL232">
            <v>29</v>
          </cell>
          <cell r="BM232">
            <v>9.2758620689655178</v>
          </cell>
          <cell r="BN232">
            <v>91</v>
          </cell>
          <cell r="BO232">
            <v>496</v>
          </cell>
          <cell r="BP232">
            <v>53</v>
          </cell>
          <cell r="BQ232">
            <v>9.3584905660377355</v>
          </cell>
          <cell r="BR232">
            <v>191</v>
          </cell>
          <cell r="BS232">
            <v>24</v>
          </cell>
          <cell r="BT232">
            <v>7.958333333333333</v>
          </cell>
          <cell r="BU232">
            <v>92.875</v>
          </cell>
          <cell r="BV232">
            <v>191</v>
          </cell>
          <cell r="BW232">
            <v>24</v>
          </cell>
          <cell r="BX232">
            <v>7.958333333333333</v>
          </cell>
          <cell r="BY232">
            <v>243</v>
          </cell>
          <cell r="BZ232">
            <v>26</v>
          </cell>
          <cell r="CA232">
            <v>9.3461538461538467</v>
          </cell>
          <cell r="CB232">
            <v>1942</v>
          </cell>
          <cell r="CC232">
            <v>205</v>
          </cell>
          <cell r="CD232">
            <v>9.4731707317073166</v>
          </cell>
          <cell r="CE232">
            <v>94</v>
          </cell>
          <cell r="CF232"/>
          <cell r="CG232"/>
          <cell r="CH232"/>
          <cell r="CI232"/>
          <cell r="CJ232"/>
          <cell r="CK232"/>
          <cell r="CL232"/>
          <cell r="CM232"/>
          <cell r="CN232"/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>
            <v>0</v>
          </cell>
          <cell r="DK232">
            <v>0</v>
          </cell>
          <cell r="DL232">
            <v>2</v>
          </cell>
          <cell r="DM232">
            <v>0</v>
          </cell>
          <cell r="DN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/>
          <cell r="DW232"/>
          <cell r="DX232"/>
          <cell r="DY232"/>
          <cell r="DZ232"/>
          <cell r="EA232" t="str">
            <v>Higher Studies</v>
          </cell>
          <cell r="EB232" t="str">
            <v>Higher Studies</v>
          </cell>
          <cell r="EC232"/>
          <cell r="ED232" t="str">
            <v>CAT-3</v>
          </cell>
          <cell r="EE232"/>
          <cell r="EF232"/>
          <cell r="EG232"/>
          <cell r="EH232"/>
          <cell r="EI232"/>
          <cell r="EJ232"/>
          <cell r="EK232"/>
          <cell r="EL232"/>
          <cell r="EM232"/>
          <cell r="EN232">
            <v>5</v>
          </cell>
          <cell r="EO232">
            <v>0</v>
          </cell>
          <cell r="EP232">
            <v>5</v>
          </cell>
          <cell r="EQ232">
            <v>10</v>
          </cell>
          <cell r="ER232">
            <v>66.666666666666657</v>
          </cell>
          <cell r="ES232" t="str">
            <v>Yes</v>
          </cell>
          <cell r="ET232" t="str">
            <v>https://drive.google.com/open?id=1xsvMqCyaQExNNTBHA2kpdmjeY-oGkwL9</v>
          </cell>
          <cell r="EU232" t="str">
            <v>NA</v>
          </cell>
          <cell r="EV232" t="str">
            <v>No</v>
          </cell>
          <cell r="EW232"/>
          <cell r="EX232" t="str">
            <v>Allahabad</v>
          </cell>
          <cell r="EY232" t="str">
            <v>Present</v>
          </cell>
          <cell r="EZ232"/>
          <cell r="FA232" t="str">
            <v>19-COMPB02-23</v>
          </cell>
          <cell r="FB232" t="str">
            <v>COMP-B</v>
          </cell>
          <cell r="FC232">
            <v>2</v>
          </cell>
        </row>
        <row r="233">
          <cell r="C233" t="str">
            <v>19-COMPB03-23</v>
          </cell>
          <cell r="D233">
            <v>3</v>
          </cell>
          <cell r="E233" t="str">
            <v>JAISWAR ROHIT SURESH REKHA</v>
          </cell>
          <cell r="F233" t="str">
            <v>19-COMPB03-23</v>
          </cell>
          <cell r="G233" t="str">
            <v>Male</v>
          </cell>
          <cell r="H233">
            <v>37055</v>
          </cell>
          <cell r="I233">
            <v>7738523559</v>
          </cell>
          <cell r="J233"/>
          <cell r="K233" t="str">
            <v>rjrohit1306@gmail.com</v>
          </cell>
          <cell r="L233" t="str">
            <v>1032190148@tcetmumbai.in</v>
          </cell>
          <cell r="M233" t="str">
            <v>ROOM NO 15 , ADARSH CHAWL,shree ram nagar ,surya nagar ,vikhroli(w),l.b.s. marg,mumbai,400083</v>
          </cell>
          <cell r="N233" t="str">
            <v>Service</v>
          </cell>
          <cell r="O233" t="str">
            <v>Below  5 Lacs</v>
          </cell>
          <cell r="P233" t="str">
            <v>Normal</v>
          </cell>
          <cell r="Q233" t="str">
            <v>Open</v>
          </cell>
          <cell r="R233">
            <v>2019</v>
          </cell>
          <cell r="S233" t="str">
            <v>FE</v>
          </cell>
          <cell r="T233" t="str">
            <v xml:space="preserve">JEE(Main)-2019 </v>
          </cell>
          <cell r="U233" t="str">
            <v>JEE-Main</v>
          </cell>
          <cell r="V233">
            <v>360</v>
          </cell>
          <cell r="W233">
            <v>95.929741100000001</v>
          </cell>
          <cell r="X233" t="str">
            <v>AI</v>
          </cell>
          <cell r="Y233">
            <v>278</v>
          </cell>
          <cell r="Z233">
            <v>500</v>
          </cell>
          <cell r="AA233">
            <v>55.6</v>
          </cell>
          <cell r="AB233">
            <v>2016</v>
          </cell>
          <cell r="AC233" t="str">
            <v>MAHARASHTRA STATE BOARD OF SECONDARY AND HIGHER SECONDARY EDUCATION</v>
          </cell>
          <cell r="AD233" t="str">
            <v>SUN SHINE ENGLISH SCHOOL</v>
          </cell>
          <cell r="AE233">
            <v>340</v>
          </cell>
          <cell r="AF233">
            <v>650</v>
          </cell>
          <cell r="AG233">
            <v>52.31</v>
          </cell>
          <cell r="AH233">
            <v>2019</v>
          </cell>
          <cell r="AI233" t="str">
            <v>MAHARASHTRA STATE BOARD OF SECONDARY AND HIGHER SECONDARY EDUCATION</v>
          </cell>
          <cell r="AJ233" t="str">
            <v>MAHARASHTRA COLLEGE</v>
          </cell>
          <cell r="AK233">
            <v>182</v>
          </cell>
          <cell r="AL233">
            <v>23</v>
          </cell>
          <cell r="AM233">
            <v>7.9130434782608692</v>
          </cell>
          <cell r="AN233">
            <v>100</v>
          </cell>
          <cell r="AO233">
            <v>187</v>
          </cell>
          <cell r="AP233">
            <v>25</v>
          </cell>
          <cell r="AQ233">
            <v>7.48</v>
          </cell>
          <cell r="AR233">
            <v>82</v>
          </cell>
          <cell r="AS233">
            <v>369</v>
          </cell>
          <cell r="AT233">
            <v>48</v>
          </cell>
          <cell r="AU233">
            <v>7.6875</v>
          </cell>
          <cell r="AV233">
            <v>221</v>
          </cell>
          <cell r="AW233">
            <v>25</v>
          </cell>
          <cell r="AX233">
            <v>8.84</v>
          </cell>
          <cell r="AY233">
            <v>82</v>
          </cell>
          <cell r="AZ233">
            <v>266</v>
          </cell>
          <cell r="BA233">
            <v>29</v>
          </cell>
          <cell r="BB233">
            <v>9.1724137931034484</v>
          </cell>
          <cell r="BC233">
            <v>85</v>
          </cell>
          <cell r="BD233">
            <v>487</v>
          </cell>
          <cell r="BE233">
            <v>54</v>
          </cell>
          <cell r="BF233">
            <v>9.018518518518519</v>
          </cell>
          <cell r="BG233">
            <v>223</v>
          </cell>
          <cell r="BH233">
            <v>24</v>
          </cell>
          <cell r="BI233">
            <v>9.2916666666666661</v>
          </cell>
          <cell r="BJ233">
            <v>87.25</v>
          </cell>
          <cell r="BK233">
            <v>234</v>
          </cell>
          <cell r="BL233">
            <v>29</v>
          </cell>
          <cell r="BM233">
            <v>8.068965517241379</v>
          </cell>
          <cell r="BN233">
            <v>88</v>
          </cell>
          <cell r="BO233">
            <v>457</v>
          </cell>
          <cell r="BP233">
            <v>53</v>
          </cell>
          <cell r="BQ233">
            <v>8.6226415094339615</v>
          </cell>
          <cell r="BR233">
            <v>166</v>
          </cell>
          <cell r="BS233">
            <v>24</v>
          </cell>
          <cell r="BT233">
            <v>6.916666666666667</v>
          </cell>
          <cell r="BU233">
            <v>87.375</v>
          </cell>
          <cell r="BV233">
            <v>166</v>
          </cell>
          <cell r="BW233">
            <v>24</v>
          </cell>
          <cell r="BX233">
            <v>6.916666666666667</v>
          </cell>
          <cell r="BY233">
            <v>220</v>
          </cell>
          <cell r="BZ233">
            <v>26</v>
          </cell>
          <cell r="CA233">
            <v>8.4615384615384617</v>
          </cell>
          <cell r="CB233">
            <v>1699</v>
          </cell>
          <cell r="CC233">
            <v>205</v>
          </cell>
          <cell r="CD233">
            <v>8.2878048780487799</v>
          </cell>
          <cell r="CE233">
            <v>88</v>
          </cell>
          <cell r="CF233"/>
          <cell r="CG233"/>
          <cell r="CH233"/>
          <cell r="CI233"/>
          <cell r="CJ233"/>
          <cell r="CK233"/>
          <cell r="CL233"/>
          <cell r="CM233"/>
          <cell r="CN233">
            <v>21</v>
          </cell>
          <cell r="CO233">
            <v>60</v>
          </cell>
          <cell r="CP233">
            <v>15</v>
          </cell>
          <cell r="CQ233">
            <v>50</v>
          </cell>
          <cell r="CR233">
            <v>22</v>
          </cell>
          <cell r="CS233">
            <v>2</v>
          </cell>
          <cell r="CT233">
            <v>92</v>
          </cell>
          <cell r="CU233">
            <v>9</v>
          </cell>
          <cell r="CV233">
            <v>7</v>
          </cell>
          <cell r="CW233">
            <v>57</v>
          </cell>
          <cell r="CX233">
            <v>657</v>
          </cell>
          <cell r="CY233">
            <v>65.7</v>
          </cell>
          <cell r="CZ233">
            <v>97.622585438335804</v>
          </cell>
          <cell r="DA233">
            <v>10</v>
          </cell>
          <cell r="DB233">
            <v>0</v>
          </cell>
          <cell r="DC233">
            <v>100</v>
          </cell>
          <cell r="DD233">
            <v>19</v>
          </cell>
          <cell r="DE233">
            <v>3</v>
          </cell>
          <cell r="DF233">
            <v>87</v>
          </cell>
          <cell r="DG233">
            <v>8</v>
          </cell>
          <cell r="DH233">
            <v>80</v>
          </cell>
          <cell r="DI233">
            <v>930</v>
          </cell>
          <cell r="DJ233">
            <v>47</v>
          </cell>
          <cell r="DK233">
            <v>2</v>
          </cell>
          <cell r="DL233">
            <v>0</v>
          </cell>
          <cell r="DM233">
            <v>100</v>
          </cell>
          <cell r="DN233">
            <v>40</v>
          </cell>
          <cell r="DO233" t="str">
            <v>100</v>
          </cell>
          <cell r="DP233">
            <v>20</v>
          </cell>
          <cell r="DQ233" t="str">
            <v>100</v>
          </cell>
          <cell r="DR233">
            <v>30</v>
          </cell>
          <cell r="DS233">
            <v>100</v>
          </cell>
          <cell r="DT233">
            <v>62</v>
          </cell>
          <cell r="DU233">
            <v>88</v>
          </cell>
          <cell r="DV233"/>
          <cell r="DW233" t="str">
            <v>Blacklisted for not attending the process (ALL WAVE)</v>
          </cell>
          <cell r="DX233"/>
          <cell r="DY233"/>
          <cell r="DZ233"/>
          <cell r="EA233" t="str">
            <v>Placement</v>
          </cell>
          <cell r="EB233" t="str">
            <v>Placement</v>
          </cell>
          <cell r="EC233"/>
          <cell r="ED233" t="str">
            <v>CAT-1</v>
          </cell>
          <cell r="EE233"/>
          <cell r="EF233"/>
          <cell r="EG233"/>
          <cell r="EH233"/>
          <cell r="EI233"/>
          <cell r="EJ233"/>
          <cell r="EK233"/>
          <cell r="EL233"/>
          <cell r="EM233"/>
          <cell r="EN233">
            <v>5</v>
          </cell>
          <cell r="EO233">
            <v>5</v>
          </cell>
          <cell r="EP233">
            <v>5</v>
          </cell>
          <cell r="EQ233">
            <v>15</v>
          </cell>
          <cell r="ER233">
            <v>100</v>
          </cell>
          <cell r="ES233" t="str">
            <v>Yes</v>
          </cell>
          <cell r="ET233" t="str">
            <v>https://drive.google.com/open?id=1xCKFuKUO2x2jlC0CuDKEf9tMWYFI7Mvh</v>
          </cell>
          <cell r="EU233" t="str">
            <v>IT + Core Companies</v>
          </cell>
          <cell r="EV233" t="str">
            <v>Yes</v>
          </cell>
          <cell r="EW233" t="str">
            <v>Yes</v>
          </cell>
          <cell r="EX233" t="str">
            <v>MOHAMADPUR</v>
          </cell>
          <cell r="EY233" t="str">
            <v>Present</v>
          </cell>
          <cell r="EZ233" t="str">
            <v>Batch 2</v>
          </cell>
          <cell r="FA233" t="str">
            <v>19-COMPB03-23</v>
          </cell>
          <cell r="FB233" t="str">
            <v>COMP-B</v>
          </cell>
          <cell r="FC233">
            <v>3</v>
          </cell>
        </row>
        <row r="234">
          <cell r="C234" t="str">
            <v>19-COMPB04-23</v>
          </cell>
          <cell r="D234">
            <v>4</v>
          </cell>
          <cell r="E234" t="str">
            <v>JAJU SAHIL SURESH SANGITA</v>
          </cell>
          <cell r="F234" t="str">
            <v>19-COMPB04-23</v>
          </cell>
          <cell r="G234" t="str">
            <v>Male</v>
          </cell>
          <cell r="H234">
            <v>37313</v>
          </cell>
          <cell r="I234">
            <v>7666453699</v>
          </cell>
          <cell r="J234" t="str">
            <v>7666453699</v>
          </cell>
          <cell r="K234" t="str">
            <v>sahiljaju1997@gmail.com</v>
          </cell>
          <cell r="L234" t="str">
            <v>1032190149@tcetmumbai.in</v>
          </cell>
          <cell r="M234" t="str">
            <v>Flat no. 15 Konark Appartment,Mahedev nagar, Juna Chandur road ,Ichalkaranji,Q,Ichalkaranji,416115</v>
          </cell>
          <cell r="N234" t="str">
            <v>Self-employed</v>
          </cell>
          <cell r="O234" t="str">
            <v>Below  5 Lacs</v>
          </cell>
          <cell r="P234" t="str">
            <v>Normal</v>
          </cell>
          <cell r="Q234" t="str">
            <v>Open</v>
          </cell>
          <cell r="R234">
            <v>2019</v>
          </cell>
          <cell r="S234" t="str">
            <v>FE</v>
          </cell>
          <cell r="T234" t="str">
            <v>MHT-CET 2019</v>
          </cell>
          <cell r="U234" t="str">
            <v>MHT-CET</v>
          </cell>
          <cell r="V234">
            <v>200</v>
          </cell>
          <cell r="W234">
            <v>97.257446599999994</v>
          </cell>
          <cell r="X234" t="str">
            <v>GOPENS</v>
          </cell>
          <cell r="Y234"/>
          <cell r="Z234"/>
          <cell r="AA234">
            <v>87.8</v>
          </cell>
          <cell r="AB234">
            <v>2017</v>
          </cell>
          <cell r="AC234" t="str">
            <v>CENTRAL BOARD OF SECONDARY EDUCATION</v>
          </cell>
          <cell r="AD234" t="str">
            <v>LATE MRS. HOUSABAI J M PUB HIGH SCH KOLHAPUR MR</v>
          </cell>
          <cell r="AE234">
            <v>500</v>
          </cell>
          <cell r="AF234">
            <v>650</v>
          </cell>
          <cell r="AG234">
            <v>76.92</v>
          </cell>
          <cell r="AH234">
            <v>2019</v>
          </cell>
          <cell r="AI234" t="str">
            <v>MAHARASHTRA STATE BOARD OF SECONDARY AND HIGHER SECONDARY EDUCATION</v>
          </cell>
          <cell r="AJ234" t="str">
            <v>MANERE HIGH SCHOOL AND JUNIOR COLLAGE ICHALKARANJI</v>
          </cell>
          <cell r="AK234">
            <v>193</v>
          </cell>
          <cell r="AL234">
            <v>23</v>
          </cell>
          <cell r="AM234">
            <v>8.3913043478260878</v>
          </cell>
          <cell r="AN234">
            <v>100</v>
          </cell>
          <cell r="AO234">
            <v>188</v>
          </cell>
          <cell r="AP234">
            <v>25</v>
          </cell>
          <cell r="AQ234">
            <v>7.52</v>
          </cell>
          <cell r="AR234">
            <v>83</v>
          </cell>
          <cell r="AS234">
            <v>381</v>
          </cell>
          <cell r="AT234">
            <v>48</v>
          </cell>
          <cell r="AU234">
            <v>7.9375</v>
          </cell>
          <cell r="AV234">
            <v>232</v>
          </cell>
          <cell r="AW234">
            <v>25</v>
          </cell>
          <cell r="AX234">
            <v>9.2799999999999994</v>
          </cell>
          <cell r="AY234">
            <v>95</v>
          </cell>
          <cell r="AZ234">
            <v>269</v>
          </cell>
          <cell r="BA234">
            <v>29</v>
          </cell>
          <cell r="BB234">
            <v>9.2758620689655178</v>
          </cell>
          <cell r="BC234">
            <v>82</v>
          </cell>
          <cell r="BD234">
            <v>501</v>
          </cell>
          <cell r="BE234">
            <v>54</v>
          </cell>
          <cell r="BF234">
            <v>9.2777777777777786</v>
          </cell>
          <cell r="BG234">
            <v>223</v>
          </cell>
          <cell r="BH234">
            <v>24</v>
          </cell>
          <cell r="BI234">
            <v>9.2916666666666661</v>
          </cell>
          <cell r="BJ234">
            <v>90</v>
          </cell>
          <cell r="BK234">
            <v>241</v>
          </cell>
          <cell r="BL234">
            <v>29</v>
          </cell>
          <cell r="BM234">
            <v>8.3103448275862064</v>
          </cell>
          <cell r="BN234">
            <v>75</v>
          </cell>
          <cell r="BO234">
            <v>464</v>
          </cell>
          <cell r="BP234">
            <v>53</v>
          </cell>
          <cell r="BQ234">
            <v>8.7547169811320753</v>
          </cell>
          <cell r="BR234">
            <v>208</v>
          </cell>
          <cell r="BS234">
            <v>24</v>
          </cell>
          <cell r="BT234">
            <v>8.6666666666666661</v>
          </cell>
          <cell r="BU234">
            <v>87.5</v>
          </cell>
          <cell r="BV234">
            <v>208</v>
          </cell>
          <cell r="BW234">
            <v>24</v>
          </cell>
          <cell r="BX234">
            <v>8.6666666666666661</v>
          </cell>
          <cell r="BY234">
            <v>236</v>
          </cell>
          <cell r="BZ234">
            <v>26</v>
          </cell>
          <cell r="CA234">
            <v>9.0769230769230766</v>
          </cell>
          <cell r="CB234">
            <v>1790</v>
          </cell>
          <cell r="CC234">
            <v>205</v>
          </cell>
          <cell r="CD234">
            <v>8.7317073170731714</v>
          </cell>
          <cell r="CE234">
            <v>90</v>
          </cell>
          <cell r="CF234"/>
          <cell r="CG234"/>
          <cell r="CH234"/>
          <cell r="CI234"/>
          <cell r="CJ234"/>
          <cell r="CK234"/>
          <cell r="CL234"/>
          <cell r="CM234"/>
          <cell r="CN234">
            <v>23</v>
          </cell>
          <cell r="CO234">
            <v>60</v>
          </cell>
          <cell r="CP234">
            <v>22</v>
          </cell>
          <cell r="CQ234">
            <v>50</v>
          </cell>
          <cell r="CR234">
            <v>20</v>
          </cell>
          <cell r="CS234">
            <v>4</v>
          </cell>
          <cell r="CT234">
            <v>84</v>
          </cell>
          <cell r="CU234">
            <v>10</v>
          </cell>
          <cell r="CV234">
            <v>6</v>
          </cell>
          <cell r="CW234">
            <v>63</v>
          </cell>
          <cell r="CX234">
            <v>587</v>
          </cell>
          <cell r="CY234">
            <v>65.222222222222229</v>
          </cell>
          <cell r="CZ234">
            <v>87.22139673105498</v>
          </cell>
          <cell r="DA234">
            <v>9</v>
          </cell>
          <cell r="DB234">
            <v>1</v>
          </cell>
          <cell r="DC234">
            <v>90</v>
          </cell>
          <cell r="DD234">
            <v>14</v>
          </cell>
          <cell r="DE234">
            <v>8</v>
          </cell>
          <cell r="DF234">
            <v>64</v>
          </cell>
          <cell r="DG234">
            <v>8</v>
          </cell>
          <cell r="DH234">
            <v>80</v>
          </cell>
          <cell r="DI234">
            <v>571</v>
          </cell>
          <cell r="DJ234">
            <v>29</v>
          </cell>
          <cell r="DK234">
            <v>1</v>
          </cell>
          <cell r="DL234">
            <v>1</v>
          </cell>
          <cell r="DM234">
            <v>50</v>
          </cell>
          <cell r="DN234">
            <v>0</v>
          </cell>
          <cell r="DO234" t="str">
            <v>0</v>
          </cell>
          <cell r="DP234">
            <v>70</v>
          </cell>
          <cell r="DQ234" t="str">
            <v>100</v>
          </cell>
          <cell r="DR234">
            <v>35</v>
          </cell>
          <cell r="DS234">
            <v>50</v>
          </cell>
          <cell r="DT234">
            <v>39</v>
          </cell>
          <cell r="DU234">
            <v>69</v>
          </cell>
          <cell r="DV234" t="str">
            <v>Capgemini</v>
          </cell>
          <cell r="DW234"/>
          <cell r="DX234"/>
          <cell r="DY234" t="str">
            <v>Placed</v>
          </cell>
          <cell r="DZ234">
            <v>4.25</v>
          </cell>
          <cell r="EA234" t="str">
            <v>Placement</v>
          </cell>
          <cell r="EB234" t="str">
            <v>Placement</v>
          </cell>
          <cell r="EC234"/>
          <cell r="ED234" t="str">
            <v>CAT-2</v>
          </cell>
          <cell r="EE234"/>
          <cell r="EF234"/>
          <cell r="EG234"/>
          <cell r="EH234"/>
          <cell r="EI234"/>
          <cell r="EJ234"/>
          <cell r="EK234"/>
          <cell r="EL234"/>
          <cell r="EM234"/>
          <cell r="EN234">
            <v>5</v>
          </cell>
          <cell r="EO234">
            <v>3</v>
          </cell>
          <cell r="EP234">
            <v>5</v>
          </cell>
          <cell r="EQ234">
            <v>13</v>
          </cell>
          <cell r="ER234">
            <v>86.666666666666671</v>
          </cell>
          <cell r="ES234" t="str">
            <v>Yes</v>
          </cell>
          <cell r="ET234" t="str">
            <v>https://drive.google.com/open?id=12Mo6V93-V0jXyrHjGgW3jDQ5kj_CRGwP</v>
          </cell>
          <cell r="EU234" t="str">
            <v>IT + Core Companies</v>
          </cell>
          <cell r="EV234" t="str">
            <v>Yes</v>
          </cell>
          <cell r="EW234" t="str">
            <v>pay_Hy61XESuXhqnpe</v>
          </cell>
          <cell r="EX234" t="str">
            <v>Ichalkaranji</v>
          </cell>
          <cell r="EY234" t="str">
            <v>AB</v>
          </cell>
          <cell r="EZ234" t="str">
            <v>Batch 1</v>
          </cell>
          <cell r="FA234" t="str">
            <v>19-COMPB04-23</v>
          </cell>
          <cell r="FB234" t="str">
            <v>COMP-B</v>
          </cell>
          <cell r="FC234">
            <v>4</v>
          </cell>
        </row>
        <row r="235">
          <cell r="C235" t="str">
            <v>19-COMPB05-23</v>
          </cell>
          <cell r="D235">
            <v>5</v>
          </cell>
          <cell r="E235" t="str">
            <v>JETHWA JAYDEEP HARIKRISHNA MEENA</v>
          </cell>
          <cell r="F235" t="str">
            <v>19-COMPB05-23</v>
          </cell>
          <cell r="G235" t="str">
            <v>Male</v>
          </cell>
          <cell r="H235">
            <v>36915</v>
          </cell>
          <cell r="I235">
            <v>8419979791</v>
          </cell>
          <cell r="J235" t="str">
            <v>8419979791</v>
          </cell>
          <cell r="K235" t="str">
            <v>jaydeepjethwa2401@gmail.com</v>
          </cell>
          <cell r="L235" t="str">
            <v>1032190150@tcetmumbai.in</v>
          </cell>
          <cell r="M235" t="str">
            <v>B7/32 Malad Co-Op-Ho-Soc,Poddar Road,Mumbai,400097</v>
          </cell>
          <cell r="N235" t="str">
            <v>Family Business</v>
          </cell>
          <cell r="O235" t="str">
            <v>Below  5 Lacs</v>
          </cell>
          <cell r="P235" t="str">
            <v>Normal</v>
          </cell>
          <cell r="Q235" t="str">
            <v>Open</v>
          </cell>
          <cell r="R235">
            <v>2019</v>
          </cell>
          <cell r="S235" t="str">
            <v>FE</v>
          </cell>
          <cell r="T235" t="str">
            <v>MHT-CET 2019</v>
          </cell>
          <cell r="U235" t="str">
            <v>MHT-CET</v>
          </cell>
          <cell r="V235">
            <v>200</v>
          </cell>
          <cell r="W235">
            <v>33.776424300000002</v>
          </cell>
          <cell r="X235" t="str">
            <v>IL</v>
          </cell>
          <cell r="Y235">
            <v>436</v>
          </cell>
          <cell r="Z235">
            <v>500</v>
          </cell>
          <cell r="AA235">
            <v>87.2</v>
          </cell>
          <cell r="AB235">
            <v>2017</v>
          </cell>
          <cell r="AC235" t="str">
            <v>MAHARASHTRA STATE BOARD OF SECONDARY AND HIGHER SECONDARY EDUCATION</v>
          </cell>
          <cell r="AD235" t="str">
            <v>MAHINDRA ACADEMY</v>
          </cell>
          <cell r="AE235">
            <v>427</v>
          </cell>
          <cell r="AF235">
            <v>650</v>
          </cell>
          <cell r="AG235">
            <v>65.69</v>
          </cell>
          <cell r="AH235">
            <v>2019</v>
          </cell>
          <cell r="AI235" t="str">
            <v>MAHARASHTRA STATE BOARD OF SECONDARY AND HIGHER SECONDARY EDUCATION</v>
          </cell>
          <cell r="AJ235" t="str">
            <v>ALPHA JUNIOR COLLEGE OF SCIENCE AND COMMERCE</v>
          </cell>
          <cell r="AK235">
            <v>223</v>
          </cell>
          <cell r="AL235">
            <v>23</v>
          </cell>
          <cell r="AM235">
            <v>9.695652173913043</v>
          </cell>
          <cell r="AN235">
            <v>75</v>
          </cell>
          <cell r="AO235">
            <v>248</v>
          </cell>
          <cell r="AP235">
            <v>25</v>
          </cell>
          <cell r="AQ235">
            <v>9.92</v>
          </cell>
          <cell r="AR235">
            <v>97</v>
          </cell>
          <cell r="AS235">
            <v>471</v>
          </cell>
          <cell r="AT235">
            <v>48</v>
          </cell>
          <cell r="AU235">
            <v>9.8125</v>
          </cell>
          <cell r="AV235">
            <v>240</v>
          </cell>
          <cell r="AW235">
            <v>25</v>
          </cell>
          <cell r="AX235">
            <v>9.6</v>
          </cell>
          <cell r="AY235">
            <v>98</v>
          </cell>
          <cell r="AZ235">
            <v>277</v>
          </cell>
          <cell r="BA235">
            <v>29</v>
          </cell>
          <cell r="BB235">
            <v>9.5517241379310338</v>
          </cell>
          <cell r="BC235">
            <v>98</v>
          </cell>
          <cell r="BD235">
            <v>517</v>
          </cell>
          <cell r="BE235">
            <v>54</v>
          </cell>
          <cell r="BF235">
            <v>9.5740740740740744</v>
          </cell>
          <cell r="BG235">
            <v>234</v>
          </cell>
          <cell r="BH235">
            <v>24</v>
          </cell>
          <cell r="BI235">
            <v>9.75</v>
          </cell>
          <cell r="BJ235">
            <v>92</v>
          </cell>
          <cell r="BK235">
            <v>266</v>
          </cell>
          <cell r="BL235">
            <v>29</v>
          </cell>
          <cell r="BM235">
            <v>9.1724137931034484</v>
          </cell>
          <cell r="BN235">
            <v>98</v>
          </cell>
          <cell r="BO235">
            <v>500</v>
          </cell>
          <cell r="BP235">
            <v>53</v>
          </cell>
          <cell r="BQ235">
            <v>9.433962264150944</v>
          </cell>
          <cell r="BR235">
            <v>206</v>
          </cell>
          <cell r="BS235">
            <v>24</v>
          </cell>
          <cell r="BT235">
            <v>8.5833333333333339</v>
          </cell>
          <cell r="BU235">
            <v>93</v>
          </cell>
          <cell r="BV235">
            <v>206</v>
          </cell>
          <cell r="BW235">
            <v>24</v>
          </cell>
          <cell r="BX235">
            <v>8.5833333333333339</v>
          </cell>
          <cell r="BY235">
            <v>239</v>
          </cell>
          <cell r="BZ235">
            <v>26</v>
          </cell>
          <cell r="CA235">
            <v>9.1923076923076916</v>
          </cell>
          <cell r="CB235">
            <v>1933</v>
          </cell>
          <cell r="CC235">
            <v>205</v>
          </cell>
          <cell r="CD235">
            <v>9.4292682926829272</v>
          </cell>
          <cell r="CE235">
            <v>92</v>
          </cell>
          <cell r="CF235"/>
          <cell r="CG235"/>
          <cell r="CH235"/>
          <cell r="CI235"/>
          <cell r="CJ235"/>
          <cell r="CK235"/>
          <cell r="CL235"/>
          <cell r="CM235"/>
          <cell r="CN235">
            <v>23</v>
          </cell>
          <cell r="CO235">
            <v>60</v>
          </cell>
          <cell r="CP235">
            <v>50</v>
          </cell>
          <cell r="CQ235">
            <v>50</v>
          </cell>
          <cell r="CR235">
            <v>24</v>
          </cell>
          <cell r="CS235">
            <v>0</v>
          </cell>
          <cell r="CT235">
            <v>100</v>
          </cell>
          <cell r="CU235">
            <v>16</v>
          </cell>
          <cell r="CV235">
            <v>0</v>
          </cell>
          <cell r="CW235">
            <v>100</v>
          </cell>
          <cell r="CX235">
            <v>630</v>
          </cell>
          <cell r="CY235">
            <v>63</v>
          </cell>
          <cell r="CZ235">
            <v>93.610698365527483</v>
          </cell>
          <cell r="DA235">
            <v>10</v>
          </cell>
          <cell r="DB235">
            <v>0</v>
          </cell>
          <cell r="DC235">
            <v>100</v>
          </cell>
          <cell r="DD235">
            <v>22</v>
          </cell>
          <cell r="DE235">
            <v>0</v>
          </cell>
          <cell r="DF235">
            <v>100</v>
          </cell>
          <cell r="DG235">
            <v>9</v>
          </cell>
          <cell r="DH235">
            <v>90</v>
          </cell>
          <cell r="DI235">
            <v>1015</v>
          </cell>
          <cell r="DJ235">
            <v>51</v>
          </cell>
          <cell r="DK235">
            <v>2</v>
          </cell>
          <cell r="DL235">
            <v>0</v>
          </cell>
          <cell r="DM235">
            <v>100</v>
          </cell>
          <cell r="DN235">
            <v>90</v>
          </cell>
          <cell r="DO235" t="str">
            <v>100</v>
          </cell>
          <cell r="DP235">
            <v>100</v>
          </cell>
          <cell r="DQ235" t="str">
            <v>100</v>
          </cell>
          <cell r="DR235">
            <v>95</v>
          </cell>
          <cell r="DS235">
            <v>100</v>
          </cell>
          <cell r="DT235">
            <v>79</v>
          </cell>
          <cell r="DU235">
            <v>99</v>
          </cell>
          <cell r="DV235" t="str">
            <v>TCS-Digital/Accenture-(ASE)</v>
          </cell>
          <cell r="DW235"/>
          <cell r="DX235"/>
          <cell r="DY235" t="str">
            <v>Placed</v>
          </cell>
          <cell r="DZ235" t="str">
            <v>7.00/4.5/3.36</v>
          </cell>
          <cell r="EA235" t="str">
            <v>Placement</v>
          </cell>
          <cell r="EB235" t="str">
            <v>Placement</v>
          </cell>
          <cell r="EC235"/>
          <cell r="ED235" t="str">
            <v>CAT-1</v>
          </cell>
          <cell r="EE235"/>
          <cell r="EF235"/>
          <cell r="EG235"/>
          <cell r="EH235"/>
          <cell r="EI235"/>
          <cell r="EJ235"/>
          <cell r="EK235"/>
          <cell r="EL235"/>
          <cell r="EM235"/>
          <cell r="EN235">
            <v>5</v>
          </cell>
          <cell r="EO235">
            <v>5</v>
          </cell>
          <cell r="EP235">
            <v>5</v>
          </cell>
          <cell r="EQ235">
            <v>15</v>
          </cell>
          <cell r="ER235">
            <v>100</v>
          </cell>
          <cell r="ES235" t="str">
            <v>Yes</v>
          </cell>
          <cell r="ET235" t="str">
            <v>https://drive.google.com/open?id=1pxSA_P1rLSKzOPGxreijkBCzDHXJm-XZ</v>
          </cell>
          <cell r="EU235" t="str">
            <v>IT + Core Companies</v>
          </cell>
          <cell r="EV235" t="str">
            <v>Yes</v>
          </cell>
          <cell r="EW235" t="str">
            <v>pay_HyUISiNqrA9v7e</v>
          </cell>
          <cell r="EX235" t="str">
            <v>Mumbai</v>
          </cell>
          <cell r="EY235" t="str">
            <v>Present</v>
          </cell>
          <cell r="EZ235" t="str">
            <v>Golden Batch 2</v>
          </cell>
          <cell r="FA235" t="str">
            <v>19-COMPB05-23</v>
          </cell>
          <cell r="FB235" t="str">
            <v>COMP-B</v>
          </cell>
          <cell r="FC235">
            <v>5</v>
          </cell>
        </row>
        <row r="236">
          <cell r="C236" t="str">
            <v>19-COMPB06-23</v>
          </cell>
          <cell r="D236">
            <v>6</v>
          </cell>
          <cell r="E236" t="str">
            <v>JHA AMIYA KISHOR BABYRANI</v>
          </cell>
          <cell r="F236" t="str">
            <v>19-COMPB06-23</v>
          </cell>
          <cell r="G236" t="str">
            <v>Male</v>
          </cell>
          <cell r="H236">
            <v>37156</v>
          </cell>
          <cell r="I236">
            <v>9076086846</v>
          </cell>
          <cell r="J236"/>
          <cell r="K236" t="str">
            <v>aj22nkamiyajha@gmail.com</v>
          </cell>
          <cell r="L236" t="str">
            <v>1032190151@tcetmumbai.in</v>
          </cell>
          <cell r="M236" t="str">
            <v>Gayatri Nagar, Room No. 8 Chawl No. 2,Thakur Complex ,Kandivali East,Near Thakur Vidya Mandir,Mumbai,400101</v>
          </cell>
          <cell r="N236" t="str">
            <v>Service</v>
          </cell>
          <cell r="O236" t="str">
            <v>Below  5 Lacs</v>
          </cell>
          <cell r="P236" t="str">
            <v>Normal</v>
          </cell>
          <cell r="Q236" t="str">
            <v>Open</v>
          </cell>
          <cell r="R236">
            <v>2019</v>
          </cell>
          <cell r="S236" t="str">
            <v>FE</v>
          </cell>
          <cell r="T236" t="str">
            <v>MHT-CET 2019</v>
          </cell>
          <cell r="U236" t="str">
            <v>MHT-CET</v>
          </cell>
          <cell r="V236">
            <v>200</v>
          </cell>
          <cell r="W236">
            <v>91.824482399999994</v>
          </cell>
          <cell r="X236" t="str">
            <v>MI</v>
          </cell>
          <cell r="Y236">
            <v>429</v>
          </cell>
          <cell r="Z236">
            <v>500</v>
          </cell>
          <cell r="AA236">
            <v>85.8</v>
          </cell>
          <cell r="AB236">
            <v>2017</v>
          </cell>
          <cell r="AC236" t="str">
            <v>MAHARASHTRA STATE BOARD OF SECONDARY AND HIGHER SECONDARY EDUCATION</v>
          </cell>
          <cell r="AD236" t="str">
            <v>THAKUR VIDYA MANDIR HIGH SCHOOL AND JR. COLLEGE OF SCIENCE AND COMMERCE</v>
          </cell>
          <cell r="AE236">
            <v>446</v>
          </cell>
          <cell r="AF236">
            <v>650</v>
          </cell>
          <cell r="AG236">
            <v>68.62</v>
          </cell>
          <cell r="AH236">
            <v>2019</v>
          </cell>
          <cell r="AI236" t="str">
            <v>MAHARASHTRA STATE BOARD OF SECONDARY AND HIGHER SECONDARY EDUCATION</v>
          </cell>
          <cell r="AJ236" t="str">
            <v>NIRMALA MEMORIAL FOUNDATION COLLEGE OF COMMERCE AND SCIENCE</v>
          </cell>
          <cell r="AK236">
            <v>200</v>
          </cell>
          <cell r="AL236">
            <v>23</v>
          </cell>
          <cell r="AM236">
            <v>8.695652173913043</v>
          </cell>
          <cell r="AN236">
            <v>75</v>
          </cell>
          <cell r="AO236">
            <v>215</v>
          </cell>
          <cell r="AP236">
            <v>25</v>
          </cell>
          <cell r="AQ236">
            <v>8.6</v>
          </cell>
          <cell r="AR236">
            <v>79</v>
          </cell>
          <cell r="AS236">
            <v>415</v>
          </cell>
          <cell r="AT236">
            <v>48</v>
          </cell>
          <cell r="AU236">
            <v>8.6458333333333339</v>
          </cell>
          <cell r="AV236">
            <v>232</v>
          </cell>
          <cell r="AW236">
            <v>25</v>
          </cell>
          <cell r="AX236">
            <v>9.2799999999999994</v>
          </cell>
          <cell r="AY236">
            <v>100</v>
          </cell>
          <cell r="AZ236">
            <v>267</v>
          </cell>
          <cell r="BA236">
            <v>29</v>
          </cell>
          <cell r="BB236">
            <v>9.2068965517241388</v>
          </cell>
          <cell r="BC236">
            <v>99</v>
          </cell>
          <cell r="BD236">
            <v>499</v>
          </cell>
          <cell r="BE236">
            <v>54</v>
          </cell>
          <cell r="BF236">
            <v>9.2407407407407405</v>
          </cell>
          <cell r="BG236">
            <v>226</v>
          </cell>
          <cell r="BH236">
            <v>24</v>
          </cell>
          <cell r="BI236">
            <v>9.4166666666666661</v>
          </cell>
          <cell r="BJ236">
            <v>88.25</v>
          </cell>
          <cell r="BK236">
            <v>242</v>
          </cell>
          <cell r="BL236">
            <v>29</v>
          </cell>
          <cell r="BM236">
            <v>8.3448275862068968</v>
          </cell>
          <cell r="BN236">
            <v>95</v>
          </cell>
          <cell r="BO236">
            <v>468</v>
          </cell>
          <cell r="BP236">
            <v>53</v>
          </cell>
          <cell r="BQ236">
            <v>8.8301886792452837</v>
          </cell>
          <cell r="BR236">
            <v>191</v>
          </cell>
          <cell r="BS236">
            <v>24</v>
          </cell>
          <cell r="BT236">
            <v>7.958333333333333</v>
          </cell>
          <cell r="BU236">
            <v>89.375</v>
          </cell>
          <cell r="BV236">
            <v>191</v>
          </cell>
          <cell r="BW236">
            <v>24</v>
          </cell>
          <cell r="BX236">
            <v>7.958333333333333</v>
          </cell>
          <cell r="BY236">
            <v>258</v>
          </cell>
          <cell r="BZ236">
            <v>26</v>
          </cell>
          <cell r="CA236">
            <v>9.9230769230769234</v>
          </cell>
          <cell r="CB236">
            <v>1831</v>
          </cell>
          <cell r="CC236">
            <v>205</v>
          </cell>
          <cell r="CD236">
            <v>8.9317073170731707</v>
          </cell>
          <cell r="CE236">
            <v>89</v>
          </cell>
          <cell r="CF236"/>
          <cell r="CG236"/>
          <cell r="CH236"/>
          <cell r="CI236"/>
          <cell r="CJ236"/>
          <cell r="CK236"/>
          <cell r="CL236"/>
          <cell r="CM236"/>
          <cell r="CN236">
            <v>21</v>
          </cell>
          <cell r="CO236">
            <v>60</v>
          </cell>
          <cell r="CP236">
            <v>16</v>
          </cell>
          <cell r="CQ236">
            <v>50</v>
          </cell>
          <cell r="CR236">
            <v>23</v>
          </cell>
          <cell r="CS236">
            <v>1</v>
          </cell>
          <cell r="CT236">
            <v>96</v>
          </cell>
          <cell r="CU236">
            <v>14</v>
          </cell>
          <cell r="CV236">
            <v>2</v>
          </cell>
          <cell r="CW236">
            <v>88</v>
          </cell>
          <cell r="CX236">
            <v>647</v>
          </cell>
          <cell r="CY236">
            <v>64.7</v>
          </cell>
          <cell r="CZ236">
            <v>96.13670133729569</v>
          </cell>
          <cell r="DA236">
            <v>10</v>
          </cell>
          <cell r="DB236">
            <v>0</v>
          </cell>
          <cell r="DC236">
            <v>100</v>
          </cell>
          <cell r="DD236">
            <v>22</v>
          </cell>
          <cell r="DE236">
            <v>0</v>
          </cell>
          <cell r="DF236">
            <v>100</v>
          </cell>
          <cell r="DG236">
            <v>10</v>
          </cell>
          <cell r="DH236">
            <v>100</v>
          </cell>
          <cell r="DI236">
            <v>842</v>
          </cell>
          <cell r="DJ236">
            <v>43</v>
          </cell>
          <cell r="DK236">
            <v>2</v>
          </cell>
          <cell r="DL236">
            <v>0</v>
          </cell>
          <cell r="DM236">
            <v>100</v>
          </cell>
          <cell r="DN236">
            <v>60</v>
          </cell>
          <cell r="DO236" t="str">
            <v>100</v>
          </cell>
          <cell r="DP236">
            <v>70</v>
          </cell>
          <cell r="DQ236" t="str">
            <v>100</v>
          </cell>
          <cell r="DR236">
            <v>65</v>
          </cell>
          <cell r="DS236">
            <v>100</v>
          </cell>
          <cell r="DT236">
            <v>67</v>
          </cell>
          <cell r="DU236">
            <v>98</v>
          </cell>
          <cell r="DV236" t="str">
            <v>Capgemini</v>
          </cell>
          <cell r="DW236"/>
          <cell r="DX236"/>
          <cell r="DY236" t="str">
            <v>Placed</v>
          </cell>
          <cell r="DZ236">
            <v>4.25</v>
          </cell>
          <cell r="EA236" t="str">
            <v>Placement</v>
          </cell>
          <cell r="EB236" t="str">
            <v>Placement</v>
          </cell>
          <cell r="EC236"/>
          <cell r="ED236" t="str">
            <v>CAT-1</v>
          </cell>
          <cell r="EE236"/>
          <cell r="EF236"/>
          <cell r="EG236"/>
          <cell r="EH236"/>
          <cell r="EI236"/>
          <cell r="EJ236"/>
          <cell r="EK236"/>
          <cell r="EL236"/>
          <cell r="EM236"/>
          <cell r="EN236">
            <v>5</v>
          </cell>
          <cell r="EO236">
            <v>5</v>
          </cell>
          <cell r="EP236">
            <v>5</v>
          </cell>
          <cell r="EQ236">
            <v>15</v>
          </cell>
          <cell r="ER236">
            <v>100</v>
          </cell>
          <cell r="ES236" t="str">
            <v>Yes</v>
          </cell>
          <cell r="ET236" t="str">
            <v>https://drive.google.com/open?id=1--LorXY_WBSRo5XUA9L_ZX70-fs42z-A</v>
          </cell>
          <cell r="EU236" t="str">
            <v>IT + Core Companies</v>
          </cell>
          <cell r="EV236" t="str">
            <v>Yes</v>
          </cell>
          <cell r="EW236" t="str">
            <v>pay_HyQ9aU5avXbPWC</v>
          </cell>
          <cell r="EX236" t="str">
            <v>Mumbai</v>
          </cell>
          <cell r="EY236" t="str">
            <v>Present</v>
          </cell>
          <cell r="EZ236" t="str">
            <v>Batch 2</v>
          </cell>
          <cell r="FA236" t="str">
            <v>19-COMPB06-23</v>
          </cell>
          <cell r="FB236" t="str">
            <v>COMP-B</v>
          </cell>
          <cell r="FC236">
            <v>6</v>
          </cell>
        </row>
        <row r="237">
          <cell r="C237" t="str">
            <v>19-COMPB07-23</v>
          </cell>
          <cell r="D237">
            <v>7</v>
          </cell>
          <cell r="E237" t="str">
            <v>JHA DHIRAJ AJAY NEELAM</v>
          </cell>
          <cell r="F237" t="str">
            <v>19-COMPB07-23</v>
          </cell>
          <cell r="G237" t="str">
            <v>Male</v>
          </cell>
          <cell r="H237">
            <v>37050</v>
          </cell>
          <cell r="I237">
            <v>9867420671</v>
          </cell>
          <cell r="J237" t="str">
            <v>9867420671</v>
          </cell>
          <cell r="K237" t="str">
            <v>dhirajjha735@gmail.com</v>
          </cell>
          <cell r="L237" t="str">
            <v>1032190152@tcetmumbai.in</v>
          </cell>
          <cell r="M237" t="str">
            <v>FLAT NO. 402, BUILDING NO. 17, MALVANI ,SUMRUDDHI, CSR MAHADA COMPLEX, EKTA NGR.,KANDIVALI WEST MUMBAI,NEAR ATHARVA COLLEGE ,MUMBAI,400067</v>
          </cell>
          <cell r="N237" t="str">
            <v>Service</v>
          </cell>
          <cell r="O237" t="str">
            <v>Below  5 Lacs</v>
          </cell>
          <cell r="P237" t="str">
            <v>Normal</v>
          </cell>
          <cell r="Q237" t="str">
            <v>Open</v>
          </cell>
          <cell r="R237">
            <v>2019</v>
          </cell>
          <cell r="S237" t="str">
            <v>FE</v>
          </cell>
          <cell r="T237" t="str">
            <v>MHT-CET 2019</v>
          </cell>
          <cell r="U237" t="str">
            <v>MHT-CET</v>
          </cell>
          <cell r="V237">
            <v>200</v>
          </cell>
          <cell r="W237">
            <v>92.255020500000001</v>
          </cell>
          <cell r="X237" t="str">
            <v>MI</v>
          </cell>
          <cell r="Y237">
            <v>445</v>
          </cell>
          <cell r="Z237">
            <v>500</v>
          </cell>
          <cell r="AA237">
            <v>89</v>
          </cell>
          <cell r="AB237">
            <v>2017</v>
          </cell>
          <cell r="AC237" t="str">
            <v>MAHARASHTRA STATE BOARD OF SECONDARY AND HIGHER SECONDARY EDUCATION</v>
          </cell>
          <cell r="AD237" t="str">
            <v>ST JOSEPHS HIGH SCHOOL</v>
          </cell>
          <cell r="AE237">
            <v>498</v>
          </cell>
          <cell r="AF237">
            <v>650</v>
          </cell>
          <cell r="AG237">
            <v>76.62</v>
          </cell>
          <cell r="AH237">
            <v>2019</v>
          </cell>
          <cell r="AI237" t="str">
            <v>MAHARASHTRA STATE BOARD OF SECONDARY AND HIGHER SECONDARY EDUCATION</v>
          </cell>
          <cell r="AJ237" t="str">
            <v>SHRI TIKAMDAS PURSHOTAM BHATIA JUNIOR COLLEGE OF SCIENCE</v>
          </cell>
          <cell r="AK237">
            <v>213</v>
          </cell>
          <cell r="AL237">
            <v>23</v>
          </cell>
          <cell r="AM237">
            <v>9.2608695652173907</v>
          </cell>
          <cell r="AN237">
            <v>75</v>
          </cell>
          <cell r="AO237">
            <v>233</v>
          </cell>
          <cell r="AP237">
            <v>25</v>
          </cell>
          <cell r="AQ237">
            <v>9.32</v>
          </cell>
          <cell r="AR237">
            <v>98</v>
          </cell>
          <cell r="AS237">
            <v>446</v>
          </cell>
          <cell r="AT237">
            <v>48</v>
          </cell>
          <cell r="AU237">
            <v>9.2916666666666661</v>
          </cell>
          <cell r="AV237">
            <v>250</v>
          </cell>
          <cell r="AW237">
            <v>25</v>
          </cell>
          <cell r="AX237">
            <v>10</v>
          </cell>
          <cell r="AY237">
            <v>97</v>
          </cell>
          <cell r="AZ237">
            <v>285</v>
          </cell>
          <cell r="BA237">
            <v>29</v>
          </cell>
          <cell r="BB237">
            <v>9.8275862068965516</v>
          </cell>
          <cell r="BC237">
            <v>95</v>
          </cell>
          <cell r="BD237">
            <v>535</v>
          </cell>
          <cell r="BE237">
            <v>54</v>
          </cell>
          <cell r="BF237">
            <v>9.9074074074074066</v>
          </cell>
          <cell r="BG237">
            <v>231</v>
          </cell>
          <cell r="BH237">
            <v>24</v>
          </cell>
          <cell r="BI237">
            <v>9.625</v>
          </cell>
          <cell r="BJ237">
            <v>91.25</v>
          </cell>
          <cell r="BK237">
            <v>263</v>
          </cell>
          <cell r="BL237">
            <v>29</v>
          </cell>
          <cell r="BM237">
            <v>9.068965517241379</v>
          </cell>
          <cell r="BN237">
            <v>92</v>
          </cell>
          <cell r="BO237">
            <v>494</v>
          </cell>
          <cell r="BP237">
            <v>53</v>
          </cell>
          <cell r="BQ237">
            <v>9.3207547169811313</v>
          </cell>
          <cell r="BR237">
            <v>219</v>
          </cell>
          <cell r="BS237">
            <v>24</v>
          </cell>
          <cell r="BT237">
            <v>9.125</v>
          </cell>
          <cell r="BU237">
            <v>91.375</v>
          </cell>
          <cell r="BV237">
            <v>219</v>
          </cell>
          <cell r="BW237">
            <v>24</v>
          </cell>
          <cell r="BX237">
            <v>9.125</v>
          </cell>
          <cell r="BY237">
            <v>246</v>
          </cell>
          <cell r="BZ237">
            <v>26</v>
          </cell>
          <cell r="CA237">
            <v>9.4615384615384617</v>
          </cell>
          <cell r="CB237">
            <v>1940</v>
          </cell>
          <cell r="CC237">
            <v>205</v>
          </cell>
          <cell r="CD237">
            <v>9.463414634146341</v>
          </cell>
          <cell r="CE237">
            <v>92</v>
          </cell>
          <cell r="CF237"/>
          <cell r="CG237"/>
          <cell r="CH237"/>
          <cell r="CI237"/>
          <cell r="CJ237"/>
          <cell r="CK237"/>
          <cell r="CL237"/>
          <cell r="CM237"/>
          <cell r="CN237">
            <v>36</v>
          </cell>
          <cell r="CO237">
            <v>60</v>
          </cell>
          <cell r="CP237">
            <v>30</v>
          </cell>
          <cell r="CQ237">
            <v>50</v>
          </cell>
          <cell r="CR237">
            <v>18</v>
          </cell>
          <cell r="CS237">
            <v>6</v>
          </cell>
          <cell r="CT237">
            <v>75</v>
          </cell>
          <cell r="CU237">
            <v>9</v>
          </cell>
          <cell r="CV237">
            <v>7</v>
          </cell>
          <cell r="CW237">
            <v>57</v>
          </cell>
          <cell r="CX237">
            <v>209</v>
          </cell>
          <cell r="CY237">
            <v>41.8</v>
          </cell>
          <cell r="CZ237">
            <v>31.054977711738484</v>
          </cell>
          <cell r="DA237">
            <v>5</v>
          </cell>
          <cell r="DB237">
            <v>5</v>
          </cell>
          <cell r="DC237">
            <v>50</v>
          </cell>
          <cell r="DD237">
            <v>19</v>
          </cell>
          <cell r="DE237">
            <v>3</v>
          </cell>
          <cell r="DF237">
            <v>87</v>
          </cell>
          <cell r="DG237">
            <v>6</v>
          </cell>
          <cell r="DH237">
            <v>60</v>
          </cell>
          <cell r="DI237">
            <v>70</v>
          </cell>
          <cell r="DJ237">
            <v>4</v>
          </cell>
          <cell r="DK237">
            <v>2</v>
          </cell>
          <cell r="DL237">
            <v>0</v>
          </cell>
          <cell r="DM237">
            <v>100</v>
          </cell>
          <cell r="DN237">
            <v>0</v>
          </cell>
          <cell r="DO237" t="str">
            <v>0</v>
          </cell>
          <cell r="DP237">
            <v>90</v>
          </cell>
          <cell r="DQ237" t="str">
            <v>100</v>
          </cell>
          <cell r="DR237">
            <v>45</v>
          </cell>
          <cell r="DS237">
            <v>50</v>
          </cell>
          <cell r="DT237">
            <v>12</v>
          </cell>
          <cell r="DU237">
            <v>69</v>
          </cell>
          <cell r="DV237" t="str">
            <v>Arcon Tech</v>
          </cell>
          <cell r="DW237"/>
          <cell r="DX237"/>
          <cell r="DY237" t="str">
            <v>Placed</v>
          </cell>
          <cell r="DZ237">
            <v>6</v>
          </cell>
          <cell r="EA237" t="str">
            <v>Placement</v>
          </cell>
          <cell r="EB237" t="str">
            <v>Placement</v>
          </cell>
          <cell r="EC237"/>
          <cell r="ED237" t="str">
            <v>CAT-2</v>
          </cell>
          <cell r="EE237"/>
          <cell r="EF237"/>
          <cell r="EG237"/>
          <cell r="EH237"/>
          <cell r="EI237"/>
          <cell r="EJ237"/>
          <cell r="EK237"/>
          <cell r="EL237"/>
          <cell r="EM237"/>
          <cell r="EN237">
            <v>5</v>
          </cell>
          <cell r="EO237">
            <v>3</v>
          </cell>
          <cell r="EP237">
            <v>5</v>
          </cell>
          <cell r="EQ237">
            <v>13</v>
          </cell>
          <cell r="ER237">
            <v>86.666666666666671</v>
          </cell>
          <cell r="ES237" t="str">
            <v>Yes</v>
          </cell>
          <cell r="ET237" t="str">
            <v>https://drive.google.com/open?id=160IgYIKcBAruDtOo9YdzTGl-trIUNXYH</v>
          </cell>
          <cell r="EU237" t="str">
            <v>IT + Core Companies</v>
          </cell>
          <cell r="EV237" t="str">
            <v>Yes</v>
          </cell>
          <cell r="EW237">
            <v>154368</v>
          </cell>
          <cell r="EX237" t="str">
            <v>BIHAR</v>
          </cell>
          <cell r="EY237" t="str">
            <v>Present</v>
          </cell>
          <cell r="EZ237" t="str">
            <v>Golden Batch 1</v>
          </cell>
          <cell r="FA237" t="str">
            <v>19-COMPB07-23</v>
          </cell>
          <cell r="FB237" t="str">
            <v>COMP-B</v>
          </cell>
          <cell r="FC237">
            <v>7</v>
          </cell>
        </row>
        <row r="238">
          <cell r="C238" t="str">
            <v>19-COMPB08-23</v>
          </cell>
          <cell r="D238">
            <v>8</v>
          </cell>
          <cell r="E238" t="str">
            <v>JHA NARAYAN KUMAR PRAMOD RENU</v>
          </cell>
          <cell r="F238" t="str">
            <v>19-COMPB08-23</v>
          </cell>
          <cell r="G238" t="str">
            <v>Male</v>
          </cell>
          <cell r="H238">
            <v>37266</v>
          </cell>
          <cell r="I238">
            <v>8356831324</v>
          </cell>
          <cell r="J238"/>
          <cell r="K238" t="str">
            <v>jhanayan786@gmail.com</v>
          </cell>
          <cell r="L238" t="str">
            <v>1032190153@tcetmumbai.in</v>
          </cell>
          <cell r="M238" t="str">
            <v>gavdevi road ,poisar ,kandivali east,mum,Poisar kandivali,Poisar,MAHARASHTRA,mumbai,400101</v>
          </cell>
          <cell r="N238" t="str">
            <v>Service</v>
          </cell>
          <cell r="O238" t="str">
            <v>Below  5 Lacs</v>
          </cell>
          <cell r="P238" t="str">
            <v>Normal</v>
          </cell>
          <cell r="Q238" t="str">
            <v>Open</v>
          </cell>
          <cell r="R238">
            <v>2019</v>
          </cell>
          <cell r="S238" t="str">
            <v>FE</v>
          </cell>
          <cell r="T238" t="str">
            <v>MHT-CET 2019</v>
          </cell>
          <cell r="U238" t="str">
            <v>MHT-CET</v>
          </cell>
          <cell r="V238">
            <v>200</v>
          </cell>
          <cell r="W238">
            <v>97.069516199999995</v>
          </cell>
          <cell r="X238" t="str">
            <v>MI</v>
          </cell>
          <cell r="Y238">
            <v>438</v>
          </cell>
          <cell r="Z238">
            <v>500</v>
          </cell>
          <cell r="AA238">
            <v>87.6</v>
          </cell>
          <cell r="AB238">
            <v>2017</v>
          </cell>
          <cell r="AC238" t="str">
            <v>MAHARASHTRA STATE BOARD OF SECONDARY AND HIGHER SECONDARY EDUCATION</v>
          </cell>
          <cell r="AD238" t="str">
            <v>SHETH N.L HIGH SCHOOL</v>
          </cell>
          <cell r="AE238">
            <v>536</v>
          </cell>
          <cell r="AF238">
            <v>650</v>
          </cell>
          <cell r="AG238">
            <v>82.46</v>
          </cell>
          <cell r="AH238">
            <v>2019</v>
          </cell>
          <cell r="AI238" t="str">
            <v>MAHARASHTRA STATE BOARD OF SECONDARY AND HIGHER SECONDARY EDUCATION</v>
          </cell>
          <cell r="AJ238" t="str">
            <v>SS AND LS PATKAR VARDHE COLLAGE</v>
          </cell>
          <cell r="AK238">
            <v>225</v>
          </cell>
          <cell r="AL238">
            <v>23</v>
          </cell>
          <cell r="AM238">
            <v>9.7826086956521738</v>
          </cell>
          <cell r="AN238">
            <v>75</v>
          </cell>
          <cell r="AO238">
            <v>235</v>
          </cell>
          <cell r="AP238">
            <v>25</v>
          </cell>
          <cell r="AQ238">
            <v>9.4</v>
          </cell>
          <cell r="AR238">
            <v>83</v>
          </cell>
          <cell r="AS238">
            <v>460</v>
          </cell>
          <cell r="AT238">
            <v>48</v>
          </cell>
          <cell r="AU238">
            <v>9.5833333333333339</v>
          </cell>
          <cell r="AV238">
            <v>236</v>
          </cell>
          <cell r="AW238">
            <v>25</v>
          </cell>
          <cell r="AX238">
            <v>9.44</v>
          </cell>
          <cell r="AY238">
            <v>100</v>
          </cell>
          <cell r="AZ238">
            <v>276</v>
          </cell>
          <cell r="BA238">
            <v>29</v>
          </cell>
          <cell r="BB238">
            <v>9.5172413793103452</v>
          </cell>
          <cell r="BC238">
            <v>100</v>
          </cell>
          <cell r="BD238">
            <v>512</v>
          </cell>
          <cell r="BE238">
            <v>54</v>
          </cell>
          <cell r="BF238">
            <v>9.481481481481481</v>
          </cell>
          <cell r="BG238">
            <v>229</v>
          </cell>
          <cell r="BH238">
            <v>24</v>
          </cell>
          <cell r="BI238">
            <v>9.5416666666666661</v>
          </cell>
          <cell r="BJ238">
            <v>89.5</v>
          </cell>
          <cell r="BK238">
            <v>281</v>
          </cell>
          <cell r="BL238">
            <v>29</v>
          </cell>
          <cell r="BM238">
            <v>9.6896551724137936</v>
          </cell>
          <cell r="BN238">
            <v>95</v>
          </cell>
          <cell r="BO238">
            <v>510</v>
          </cell>
          <cell r="BP238">
            <v>53</v>
          </cell>
          <cell r="BQ238">
            <v>9.6226415094339615</v>
          </cell>
          <cell r="BR238">
            <v>206</v>
          </cell>
          <cell r="BS238">
            <v>24</v>
          </cell>
          <cell r="BT238">
            <v>8.5833333333333339</v>
          </cell>
          <cell r="BU238">
            <v>90.416666666666671</v>
          </cell>
          <cell r="BV238">
            <v>206</v>
          </cell>
          <cell r="BW238">
            <v>24</v>
          </cell>
          <cell r="BX238">
            <v>8.5833333333333339</v>
          </cell>
          <cell r="BY238">
            <v>246</v>
          </cell>
          <cell r="BZ238">
            <v>26</v>
          </cell>
          <cell r="CA238">
            <v>9.4615384615384617</v>
          </cell>
          <cell r="CB238">
            <v>1934</v>
          </cell>
          <cell r="CC238">
            <v>205</v>
          </cell>
          <cell r="CD238">
            <v>9.4341463414634141</v>
          </cell>
          <cell r="CE238">
            <v>90</v>
          </cell>
          <cell r="CF238"/>
          <cell r="CG238"/>
          <cell r="CH238"/>
          <cell r="CI238"/>
          <cell r="CJ238"/>
          <cell r="CK238"/>
          <cell r="CL238"/>
          <cell r="CM238"/>
          <cell r="CN238">
            <v>18</v>
          </cell>
          <cell r="CO238">
            <v>60</v>
          </cell>
          <cell r="CP238">
            <v>20</v>
          </cell>
          <cell r="CQ238">
            <v>50</v>
          </cell>
          <cell r="CR238">
            <v>23</v>
          </cell>
          <cell r="CS238">
            <v>1</v>
          </cell>
          <cell r="CT238">
            <v>96</v>
          </cell>
          <cell r="CU238">
            <v>14</v>
          </cell>
          <cell r="CV238">
            <v>2</v>
          </cell>
          <cell r="CW238">
            <v>88</v>
          </cell>
          <cell r="CX238">
            <v>627</v>
          </cell>
          <cell r="CY238">
            <v>62.7</v>
          </cell>
          <cell r="CZ238">
            <v>93.164933135215449</v>
          </cell>
          <cell r="DA238">
            <v>10</v>
          </cell>
          <cell r="DB238">
            <v>0</v>
          </cell>
          <cell r="DC238">
            <v>100</v>
          </cell>
          <cell r="DD238">
            <v>20</v>
          </cell>
          <cell r="DE238">
            <v>2</v>
          </cell>
          <cell r="DF238">
            <v>91</v>
          </cell>
          <cell r="DG238">
            <v>9</v>
          </cell>
          <cell r="DH238">
            <v>90</v>
          </cell>
          <cell r="DI238">
            <v>948</v>
          </cell>
          <cell r="DJ238">
            <v>48</v>
          </cell>
          <cell r="DK238">
            <v>1</v>
          </cell>
          <cell r="DL238">
            <v>1</v>
          </cell>
          <cell r="DM238">
            <v>50</v>
          </cell>
          <cell r="DN238">
            <v>0</v>
          </cell>
          <cell r="DO238" t="str">
            <v>0</v>
          </cell>
          <cell r="DP238">
            <v>60</v>
          </cell>
          <cell r="DQ238" t="str">
            <v>100</v>
          </cell>
          <cell r="DR238">
            <v>30</v>
          </cell>
          <cell r="DS238">
            <v>50</v>
          </cell>
          <cell r="DT238">
            <v>48</v>
          </cell>
          <cell r="DU238">
            <v>81</v>
          </cell>
          <cell r="DV238" t="str">
            <v>Jio Platform</v>
          </cell>
          <cell r="DW238"/>
          <cell r="DX238"/>
          <cell r="DY238" t="str">
            <v>Placed</v>
          </cell>
          <cell r="DZ238">
            <v>5</v>
          </cell>
          <cell r="EA238" t="str">
            <v>Placement</v>
          </cell>
          <cell r="EB238" t="str">
            <v>Placement</v>
          </cell>
          <cell r="EC238"/>
          <cell r="ED238" t="str">
            <v>CAT-1</v>
          </cell>
          <cell r="EE238"/>
          <cell r="EF238"/>
          <cell r="EG238"/>
          <cell r="EH238"/>
          <cell r="EI238"/>
          <cell r="EJ238"/>
          <cell r="EK238"/>
          <cell r="EL238"/>
          <cell r="EM238"/>
          <cell r="EN238">
            <v>5</v>
          </cell>
          <cell r="EO238">
            <v>5</v>
          </cell>
          <cell r="EP238">
            <v>5</v>
          </cell>
          <cell r="EQ238">
            <v>15</v>
          </cell>
          <cell r="ER238">
            <v>100</v>
          </cell>
          <cell r="ES238" t="str">
            <v>Yes</v>
          </cell>
          <cell r="ET238" t="str">
            <v>https://drive.google.com/open?id=1V7k_HhpHUrlf19OrNvtUGEDl_d_Omos2</v>
          </cell>
          <cell r="EU238" t="str">
            <v>IT + Core Companies</v>
          </cell>
          <cell r="EV238" t="str">
            <v>Yes</v>
          </cell>
          <cell r="EW238" t="str">
            <v>pay_HyOmcV0zLMUkCE</v>
          </cell>
          <cell r="EX238" t="str">
            <v>mumbai</v>
          </cell>
          <cell r="EY238" t="str">
            <v>Present</v>
          </cell>
          <cell r="EZ238" t="str">
            <v>Batch 1</v>
          </cell>
          <cell r="FA238" t="str">
            <v>19-COMPB08-23</v>
          </cell>
          <cell r="FB238" t="str">
            <v>COMP-B</v>
          </cell>
          <cell r="FC238">
            <v>8</v>
          </cell>
        </row>
        <row r="239">
          <cell r="C239" t="str">
            <v>19-COMPB09-23</v>
          </cell>
          <cell r="D239">
            <v>9</v>
          </cell>
          <cell r="E239" t="str">
            <v>JHA RAHUL SANJAY SANGITA</v>
          </cell>
          <cell r="F239" t="str">
            <v>19-COMPB09-23</v>
          </cell>
          <cell r="G239" t="str">
            <v>Male</v>
          </cell>
          <cell r="H239">
            <v>37227</v>
          </cell>
          <cell r="I239">
            <v>9372920515</v>
          </cell>
          <cell r="J239"/>
          <cell r="K239" t="str">
            <v>jharahul1195@gmail.com</v>
          </cell>
          <cell r="L239" t="str">
            <v>1032190154@tcetmumbai.in</v>
          </cell>
          <cell r="M239" t="str">
            <v>DUBEY CHAWL,GAONDEVI ROAD,POISAR,SIVAJI MAIDAN,MUMBAI,400101</v>
          </cell>
          <cell r="N239" t="str">
            <v>Service</v>
          </cell>
          <cell r="O239" t="str">
            <v>Below  5 Lacs</v>
          </cell>
          <cell r="P239" t="str">
            <v>Normal</v>
          </cell>
          <cell r="Q239" t="str">
            <v>Open</v>
          </cell>
          <cell r="R239">
            <v>2019</v>
          </cell>
          <cell r="S239" t="str">
            <v>FE</v>
          </cell>
          <cell r="T239" t="str">
            <v>MHT-CET 2019</v>
          </cell>
          <cell r="U239" t="str">
            <v>MHT-CET</v>
          </cell>
          <cell r="V239">
            <v>200</v>
          </cell>
          <cell r="W239">
            <v>93.400346200000001</v>
          </cell>
          <cell r="X239" t="str">
            <v>MI</v>
          </cell>
          <cell r="Y239">
            <v>429</v>
          </cell>
          <cell r="Z239">
            <v>500</v>
          </cell>
          <cell r="AA239">
            <v>85.8</v>
          </cell>
          <cell r="AB239">
            <v>2017</v>
          </cell>
          <cell r="AC239" t="str">
            <v>MAHARASHTRA STATE BOARD OF SECONDARY AND HIGHER SECONDARY EDUCATION</v>
          </cell>
          <cell r="AD239" t="str">
            <v>THAKUR SHYAMNARAYAN HIGH SCHOOL</v>
          </cell>
          <cell r="AE239">
            <v>447</v>
          </cell>
          <cell r="AF239">
            <v>650</v>
          </cell>
          <cell r="AG239">
            <v>68.77</v>
          </cell>
          <cell r="AH239">
            <v>2019</v>
          </cell>
          <cell r="AI239" t="str">
            <v>MAHARASHTRA STATE BOARD OF SECONDARY AND HIGHER SECONDARY EDUCATION</v>
          </cell>
          <cell r="AJ239" t="str">
            <v>BHAVANS COLLEGE</v>
          </cell>
          <cell r="AK239">
            <v>212</v>
          </cell>
          <cell r="AL239">
            <v>23</v>
          </cell>
          <cell r="AM239">
            <v>9.2173913043478262</v>
          </cell>
          <cell r="AN239">
            <v>75</v>
          </cell>
          <cell r="AO239">
            <v>220</v>
          </cell>
          <cell r="AP239">
            <v>25</v>
          </cell>
          <cell r="AQ239">
            <v>8.8000000000000007</v>
          </cell>
          <cell r="AR239">
            <v>89</v>
          </cell>
          <cell r="AS239">
            <v>432</v>
          </cell>
          <cell r="AT239">
            <v>48</v>
          </cell>
          <cell r="AU239">
            <v>9</v>
          </cell>
          <cell r="AV239">
            <v>250</v>
          </cell>
          <cell r="AW239">
            <v>25</v>
          </cell>
          <cell r="AX239">
            <v>10</v>
          </cell>
          <cell r="AY239">
            <v>98</v>
          </cell>
          <cell r="AZ239">
            <v>268</v>
          </cell>
          <cell r="BA239">
            <v>29</v>
          </cell>
          <cell r="BB239">
            <v>9.2413793103448274</v>
          </cell>
          <cell r="BC239">
            <v>98</v>
          </cell>
          <cell r="BD239">
            <v>518</v>
          </cell>
          <cell r="BE239">
            <v>54</v>
          </cell>
          <cell r="BF239">
            <v>9.5925925925925934</v>
          </cell>
          <cell r="BG239">
            <v>220</v>
          </cell>
          <cell r="BH239">
            <v>24</v>
          </cell>
          <cell r="BI239">
            <v>9.1666666666666661</v>
          </cell>
          <cell r="BJ239">
            <v>90</v>
          </cell>
          <cell r="BK239">
            <v>279</v>
          </cell>
          <cell r="BL239">
            <v>29</v>
          </cell>
          <cell r="BM239">
            <v>9.6206896551724146</v>
          </cell>
          <cell r="BN239">
            <v>90</v>
          </cell>
          <cell r="BO239">
            <v>499</v>
          </cell>
          <cell r="BP239">
            <v>53</v>
          </cell>
          <cell r="BQ239">
            <v>9.415094339622641</v>
          </cell>
          <cell r="BR239">
            <v>223</v>
          </cell>
          <cell r="BS239">
            <v>24</v>
          </cell>
          <cell r="BT239">
            <v>9.2916666666666661</v>
          </cell>
          <cell r="BU239">
            <v>90</v>
          </cell>
          <cell r="BV239">
            <v>223</v>
          </cell>
          <cell r="BW239">
            <v>24</v>
          </cell>
          <cell r="BX239">
            <v>9.2916666666666661</v>
          </cell>
          <cell r="BY239">
            <v>250</v>
          </cell>
          <cell r="BZ239">
            <v>26</v>
          </cell>
          <cell r="CA239">
            <v>9.615384615384615</v>
          </cell>
          <cell r="CB239">
            <v>1922</v>
          </cell>
          <cell r="CC239">
            <v>205</v>
          </cell>
          <cell r="CD239">
            <v>9.3756097560975604</v>
          </cell>
          <cell r="CE239">
            <v>90</v>
          </cell>
          <cell r="CF239"/>
          <cell r="CG239"/>
          <cell r="CH239"/>
          <cell r="CI239"/>
          <cell r="CJ239"/>
          <cell r="CK239"/>
          <cell r="CL239"/>
          <cell r="CM239"/>
          <cell r="CN239">
            <v>19</v>
          </cell>
          <cell r="CO239">
            <v>60</v>
          </cell>
          <cell r="CP239">
            <v>19</v>
          </cell>
          <cell r="CQ239">
            <v>50</v>
          </cell>
          <cell r="CR239">
            <v>22</v>
          </cell>
          <cell r="CS239">
            <v>2</v>
          </cell>
          <cell r="CT239">
            <v>92</v>
          </cell>
          <cell r="CU239">
            <v>14</v>
          </cell>
          <cell r="CV239">
            <v>2</v>
          </cell>
          <cell r="CW239">
            <v>88</v>
          </cell>
          <cell r="CX239">
            <v>593</v>
          </cell>
          <cell r="CY239">
            <v>59.3</v>
          </cell>
          <cell r="CZ239">
            <v>88.112927191679049</v>
          </cell>
          <cell r="DA239">
            <v>10</v>
          </cell>
          <cell r="DB239">
            <v>0</v>
          </cell>
          <cell r="DC239">
            <v>100</v>
          </cell>
          <cell r="DD239">
            <v>22</v>
          </cell>
          <cell r="DE239">
            <v>0</v>
          </cell>
          <cell r="DF239">
            <v>100</v>
          </cell>
          <cell r="DG239">
            <v>10</v>
          </cell>
          <cell r="DH239">
            <v>100</v>
          </cell>
          <cell r="DI239">
            <v>958</v>
          </cell>
          <cell r="DJ239">
            <v>48</v>
          </cell>
          <cell r="DK239">
            <v>2</v>
          </cell>
          <cell r="DL239">
            <v>0</v>
          </cell>
          <cell r="DM239">
            <v>100</v>
          </cell>
          <cell r="DN239">
            <v>60</v>
          </cell>
          <cell r="DO239" t="str">
            <v>100</v>
          </cell>
          <cell r="DP239">
            <v>70</v>
          </cell>
          <cell r="DQ239" t="str">
            <v>100</v>
          </cell>
          <cell r="DR239">
            <v>65</v>
          </cell>
          <cell r="DS239">
            <v>100</v>
          </cell>
          <cell r="DT239">
            <v>66</v>
          </cell>
          <cell r="DU239">
            <v>98</v>
          </cell>
          <cell r="DV239" t="str">
            <v>Oracle</v>
          </cell>
          <cell r="DW239"/>
          <cell r="DX239"/>
          <cell r="DY239" t="str">
            <v>Placed</v>
          </cell>
          <cell r="DZ239">
            <v>8.8000000000000007</v>
          </cell>
          <cell r="EA239" t="str">
            <v>Placement</v>
          </cell>
          <cell r="EB239" t="str">
            <v>Placement</v>
          </cell>
          <cell r="EC239"/>
          <cell r="ED239" t="str">
            <v>CAT-1</v>
          </cell>
          <cell r="EE239"/>
          <cell r="EF239"/>
          <cell r="EG239"/>
          <cell r="EH239"/>
          <cell r="EI239"/>
          <cell r="EJ239"/>
          <cell r="EK239"/>
          <cell r="EL239"/>
          <cell r="EM239"/>
          <cell r="EN239">
            <v>5</v>
          </cell>
          <cell r="EO239">
            <v>5</v>
          </cell>
          <cell r="EP239">
            <v>5</v>
          </cell>
          <cell r="EQ239">
            <v>15</v>
          </cell>
          <cell r="ER239">
            <v>100</v>
          </cell>
          <cell r="ES239" t="str">
            <v>Yes</v>
          </cell>
          <cell r="ET239" t="str">
            <v>https://drive.google.com/open?id=1DkbUctbu7F_UqWpDrbSQGAH5SU8gbV_X</v>
          </cell>
          <cell r="EU239" t="str">
            <v>IT + Core Companies</v>
          </cell>
          <cell r="EV239" t="str">
            <v>Yes</v>
          </cell>
          <cell r="EW239" t="str">
            <v>pay_HyOsKzlmLPQaoj</v>
          </cell>
          <cell r="EX239" t="str">
            <v>mumbai</v>
          </cell>
          <cell r="EY239" t="str">
            <v>Present</v>
          </cell>
          <cell r="EZ239" t="str">
            <v>Batch 1</v>
          </cell>
          <cell r="FA239" t="str">
            <v>19-COMPB09-23</v>
          </cell>
          <cell r="FB239" t="str">
            <v>COMP-B</v>
          </cell>
          <cell r="FC239">
            <v>9</v>
          </cell>
        </row>
        <row r="240">
          <cell r="C240" t="str">
            <v>19-COMPB10-23</v>
          </cell>
          <cell r="D240">
            <v>10</v>
          </cell>
          <cell r="E240" t="str">
            <v>JHA VINAYAK PANKAJ ROSHAN</v>
          </cell>
          <cell r="F240" t="str">
            <v>19-COMPB10-23</v>
          </cell>
          <cell r="G240" t="str">
            <v>Male</v>
          </cell>
          <cell r="H240">
            <v>37110</v>
          </cell>
          <cell r="I240">
            <v>8850094397</v>
          </cell>
          <cell r="J240"/>
          <cell r="K240" t="str">
            <v>vinayakjha965@gmail.com</v>
          </cell>
          <cell r="L240" t="str">
            <v>1032190155@tcetmumbai.in</v>
          </cell>
          <cell r="M240" t="str">
            <v>room no: 9,biharti tekari road poisar ,kandivali east,hanuman mandir,mumbai,400101</v>
          </cell>
          <cell r="N240" t="str">
            <v>Self-employed</v>
          </cell>
          <cell r="O240" t="str">
            <v>Below  5 Lacs</v>
          </cell>
          <cell r="P240" t="str">
            <v>Normal</v>
          </cell>
          <cell r="Q240" t="str">
            <v>Open</v>
          </cell>
          <cell r="R240">
            <v>2019</v>
          </cell>
          <cell r="S240" t="str">
            <v>FE</v>
          </cell>
          <cell r="T240" t="str">
            <v>MHT-CET 2019</v>
          </cell>
          <cell r="U240" t="str">
            <v>MHT-CET</v>
          </cell>
          <cell r="V240">
            <v>200</v>
          </cell>
          <cell r="W240">
            <v>90.339143800000002</v>
          </cell>
          <cell r="X240" t="str">
            <v>MI</v>
          </cell>
          <cell r="Y240">
            <v>451</v>
          </cell>
          <cell r="Z240">
            <v>500</v>
          </cell>
          <cell r="AA240">
            <v>90.2</v>
          </cell>
          <cell r="AB240">
            <v>2017</v>
          </cell>
          <cell r="AC240" t="str">
            <v>MAHARASHTRA STATE BOARD OF SECONDARY AND HIGHER SECONDARY EDUCATION</v>
          </cell>
          <cell r="AD240" t="str">
            <v>THAKUR VIDYA MANDIR HIGH SCHOOL</v>
          </cell>
          <cell r="AE240">
            <v>418</v>
          </cell>
          <cell r="AF240">
            <v>650</v>
          </cell>
          <cell r="AG240">
            <v>64.31</v>
          </cell>
          <cell r="AH240">
            <v>2019</v>
          </cell>
          <cell r="AI240" t="str">
            <v>MAHARASHTRA STATE BOARD OF SECONDARY AND HIGHER SECONDARY EDUCATION</v>
          </cell>
          <cell r="AJ240" t="str">
            <v>S.V.P. JUNIOR COLLEGE OF SCIENCE</v>
          </cell>
          <cell r="AK240">
            <v>224</v>
          </cell>
          <cell r="AL240">
            <v>23</v>
          </cell>
          <cell r="AM240">
            <v>9.7391304347826093</v>
          </cell>
          <cell r="AN240">
            <v>79</v>
          </cell>
          <cell r="AO240">
            <v>250</v>
          </cell>
          <cell r="AP240">
            <v>25</v>
          </cell>
          <cell r="AQ240">
            <v>10</v>
          </cell>
          <cell r="AR240">
            <v>96</v>
          </cell>
          <cell r="AS240">
            <v>474</v>
          </cell>
          <cell r="AT240">
            <v>48</v>
          </cell>
          <cell r="AU240">
            <v>9.875</v>
          </cell>
          <cell r="AV240">
            <v>249</v>
          </cell>
          <cell r="AW240">
            <v>25</v>
          </cell>
          <cell r="AX240">
            <v>9.9600000000000009</v>
          </cell>
          <cell r="AY240">
            <v>100</v>
          </cell>
          <cell r="AZ240">
            <v>282</v>
          </cell>
          <cell r="BA240">
            <v>29</v>
          </cell>
          <cell r="BB240">
            <v>9.7241379310344822</v>
          </cell>
          <cell r="BC240">
            <v>99</v>
          </cell>
          <cell r="BD240">
            <v>531</v>
          </cell>
          <cell r="BE240">
            <v>54</v>
          </cell>
          <cell r="BF240">
            <v>9.8333333333333339</v>
          </cell>
          <cell r="BG240">
            <v>232</v>
          </cell>
          <cell r="BH240">
            <v>24</v>
          </cell>
          <cell r="BI240">
            <v>9.6666666666666661</v>
          </cell>
          <cell r="BJ240">
            <v>93.5</v>
          </cell>
          <cell r="BK240">
            <v>281</v>
          </cell>
          <cell r="BL240">
            <v>29</v>
          </cell>
          <cell r="BM240">
            <v>9.6896551724137936</v>
          </cell>
          <cell r="BN240">
            <v>91</v>
          </cell>
          <cell r="BO240">
            <v>513</v>
          </cell>
          <cell r="BP240">
            <v>53</v>
          </cell>
          <cell r="BQ240">
            <v>9.6792452830188687</v>
          </cell>
          <cell r="BR240">
            <v>235</v>
          </cell>
          <cell r="BS240">
            <v>24</v>
          </cell>
          <cell r="BT240">
            <v>9.7916666666666661</v>
          </cell>
          <cell r="BU240">
            <v>93.083333333333329</v>
          </cell>
          <cell r="BV240">
            <v>235</v>
          </cell>
          <cell r="BW240">
            <v>24</v>
          </cell>
          <cell r="BX240">
            <v>9.7916666666666661</v>
          </cell>
          <cell r="BY240"/>
          <cell r="BZ240"/>
          <cell r="CA240" t="e">
            <v>#DIV/0!</v>
          </cell>
          <cell r="CB240">
            <v>1753</v>
          </cell>
          <cell r="CC240">
            <v>179</v>
          </cell>
          <cell r="CD240">
            <v>9.7932960893854748</v>
          </cell>
          <cell r="CE240">
            <v>94</v>
          </cell>
          <cell r="CF240"/>
          <cell r="CG240"/>
          <cell r="CH240"/>
          <cell r="CI240"/>
          <cell r="CJ240"/>
          <cell r="CK240"/>
          <cell r="CL240"/>
          <cell r="CM240"/>
          <cell r="CN240">
            <v>20</v>
          </cell>
          <cell r="CO240">
            <v>60</v>
          </cell>
          <cell r="CP240">
            <v>19</v>
          </cell>
          <cell r="CQ240">
            <v>50</v>
          </cell>
          <cell r="CR240">
            <v>23</v>
          </cell>
          <cell r="CS240">
            <v>1</v>
          </cell>
          <cell r="CT240">
            <v>96</v>
          </cell>
          <cell r="CU240">
            <v>12</v>
          </cell>
          <cell r="CV240">
            <v>4</v>
          </cell>
          <cell r="CW240">
            <v>75</v>
          </cell>
          <cell r="CX240">
            <v>617</v>
          </cell>
          <cell r="CY240">
            <v>61.7</v>
          </cell>
          <cell r="CZ240">
            <v>91.679049034175335</v>
          </cell>
          <cell r="DA240">
            <v>10</v>
          </cell>
          <cell r="DB240">
            <v>0</v>
          </cell>
          <cell r="DC240">
            <v>100</v>
          </cell>
          <cell r="DD240">
            <v>22</v>
          </cell>
          <cell r="DE240">
            <v>0</v>
          </cell>
          <cell r="DF240">
            <v>100</v>
          </cell>
          <cell r="DG240">
            <v>10</v>
          </cell>
          <cell r="DH240">
            <v>100</v>
          </cell>
          <cell r="DI240">
            <v>941</v>
          </cell>
          <cell r="DJ240">
            <v>48</v>
          </cell>
          <cell r="DK240">
            <v>2</v>
          </cell>
          <cell r="DL240">
            <v>0</v>
          </cell>
          <cell r="DM240">
            <v>100</v>
          </cell>
          <cell r="DN240">
            <v>80</v>
          </cell>
          <cell r="DO240" t="str">
            <v>100</v>
          </cell>
          <cell r="DP240">
            <v>80</v>
          </cell>
          <cell r="DQ240" t="str">
            <v>100</v>
          </cell>
          <cell r="DR240">
            <v>80</v>
          </cell>
          <cell r="DS240">
            <v>100</v>
          </cell>
          <cell r="DT240">
            <v>74</v>
          </cell>
          <cell r="DU240">
            <v>96</v>
          </cell>
          <cell r="DV240" t="str">
            <v>Oracle</v>
          </cell>
          <cell r="DW240"/>
          <cell r="DX240"/>
          <cell r="DY240" t="str">
            <v>Placed</v>
          </cell>
          <cell r="DZ240">
            <v>8.8000000000000007</v>
          </cell>
          <cell r="EA240" t="str">
            <v>Placement</v>
          </cell>
          <cell r="EB240" t="str">
            <v>Placement</v>
          </cell>
          <cell r="EC240"/>
          <cell r="ED240" t="str">
            <v>CAT-1</v>
          </cell>
          <cell r="EE240"/>
          <cell r="EF240"/>
          <cell r="EG240"/>
          <cell r="EH240"/>
          <cell r="EI240"/>
          <cell r="EJ240"/>
          <cell r="EK240"/>
          <cell r="EL240"/>
          <cell r="EM240"/>
          <cell r="EN240">
            <v>5</v>
          </cell>
          <cell r="EO240">
            <v>5</v>
          </cell>
          <cell r="EP240">
            <v>5</v>
          </cell>
          <cell r="EQ240">
            <v>15</v>
          </cell>
          <cell r="ER240">
            <v>100</v>
          </cell>
          <cell r="ES240" t="str">
            <v>Yes</v>
          </cell>
          <cell r="ET240" t="str">
            <v>https://drive.google.com/open?id=1b8v52rNKruuPtiYqFx9-JM8pq_36mP0s</v>
          </cell>
          <cell r="EU240" t="str">
            <v>IT + Core Companies</v>
          </cell>
          <cell r="EV240" t="str">
            <v>Yes</v>
          </cell>
          <cell r="EW240" t="str">
            <v>pay_HyOoZOFiznb964</v>
          </cell>
          <cell r="EX240" t="str">
            <v>mumbai</v>
          </cell>
          <cell r="EY240" t="str">
            <v>Present</v>
          </cell>
          <cell r="EZ240" t="str">
            <v>Batch 1</v>
          </cell>
          <cell r="FA240" t="str">
            <v>19-COMPB10-23</v>
          </cell>
          <cell r="FB240" t="str">
            <v>COMP-B</v>
          </cell>
          <cell r="FC240">
            <v>10</v>
          </cell>
        </row>
        <row r="241">
          <cell r="C241" t="str">
            <v>19-COMPB11-23</v>
          </cell>
          <cell r="D241">
            <v>11</v>
          </cell>
          <cell r="E241" t="str">
            <v>JHA YASHRAJ DAYANAND MANJU</v>
          </cell>
          <cell r="F241" t="str">
            <v>19-COMPB11-23</v>
          </cell>
          <cell r="G241" t="str">
            <v>Male</v>
          </cell>
          <cell r="H241">
            <v>37413</v>
          </cell>
          <cell r="I241">
            <v>8454030212</v>
          </cell>
          <cell r="J241" t="str">
            <v>8454030212</v>
          </cell>
          <cell r="K241" t="str">
            <v>ghoshraj99ram@gmail.com</v>
          </cell>
          <cell r="L241" t="str">
            <v>1032190156@tcetmumbai.in</v>
          </cell>
          <cell r="M241" t="str">
            <v>304,om jagruti jain nagar,Navghar road,Bhayandar east,Near hanuman mandir,Bhayandar,401105</v>
          </cell>
          <cell r="N241" t="str">
            <v>Any other</v>
          </cell>
          <cell r="O241" t="str">
            <v>Below  5 Lacs</v>
          </cell>
          <cell r="P241" t="str">
            <v>Normal</v>
          </cell>
          <cell r="Q241" t="str">
            <v>Open</v>
          </cell>
          <cell r="R241">
            <v>2019</v>
          </cell>
          <cell r="S241" t="str">
            <v>FE</v>
          </cell>
          <cell r="T241" t="str">
            <v>MHT-CET 2019</v>
          </cell>
          <cell r="U241" t="str">
            <v>MHT-CET</v>
          </cell>
          <cell r="V241">
            <v>200</v>
          </cell>
          <cell r="W241">
            <v>92.010964400000006</v>
          </cell>
          <cell r="X241" t="str">
            <v>MI</v>
          </cell>
          <cell r="Y241">
            <v>455</v>
          </cell>
          <cell r="Z241">
            <v>500</v>
          </cell>
          <cell r="AA241">
            <v>91</v>
          </cell>
          <cell r="AB241">
            <v>2017</v>
          </cell>
          <cell r="AC241" t="str">
            <v>MAHARASHTRA STATE BOARD OF SECONDARY AND HIGHER SECONDARY EDUCATION</v>
          </cell>
          <cell r="AD241" t="str">
            <v>ST AGNES</v>
          </cell>
          <cell r="AE241">
            <v>495</v>
          </cell>
          <cell r="AF241">
            <v>650</v>
          </cell>
          <cell r="AG241">
            <v>76.150000000000006</v>
          </cell>
          <cell r="AH241">
            <v>2019</v>
          </cell>
          <cell r="AI241" t="str">
            <v>MAHARASHTRA STATE BOARD OF SECONDARY AND HIGHER SECONDARY EDUCATION</v>
          </cell>
          <cell r="AJ241" t="str">
            <v>MITHIBAI</v>
          </cell>
          <cell r="AK241">
            <v>223</v>
          </cell>
          <cell r="AL241">
            <v>23</v>
          </cell>
          <cell r="AM241">
            <v>9.695652173913043</v>
          </cell>
          <cell r="AN241">
            <v>80</v>
          </cell>
          <cell r="AO241">
            <v>244</v>
          </cell>
          <cell r="AP241">
            <v>25</v>
          </cell>
          <cell r="AQ241">
            <v>9.76</v>
          </cell>
          <cell r="AR241">
            <v>100</v>
          </cell>
          <cell r="AS241">
            <v>467</v>
          </cell>
          <cell r="AT241">
            <v>48</v>
          </cell>
          <cell r="AU241">
            <v>9.7291666666666661</v>
          </cell>
          <cell r="AV241">
            <v>239</v>
          </cell>
          <cell r="AW241">
            <v>25</v>
          </cell>
          <cell r="AX241">
            <v>9.56</v>
          </cell>
          <cell r="AY241">
            <v>91</v>
          </cell>
          <cell r="AZ241">
            <v>278</v>
          </cell>
          <cell r="BA241">
            <v>29</v>
          </cell>
          <cell r="BB241">
            <v>9.5862068965517242</v>
          </cell>
          <cell r="BC241">
            <v>82</v>
          </cell>
          <cell r="BD241">
            <v>517</v>
          </cell>
          <cell r="BE241">
            <v>54</v>
          </cell>
          <cell r="BF241">
            <v>9.5740740740740744</v>
          </cell>
          <cell r="BG241">
            <v>224</v>
          </cell>
          <cell r="BH241">
            <v>24</v>
          </cell>
          <cell r="BI241">
            <v>9.3333333333333339</v>
          </cell>
          <cell r="BJ241">
            <v>88.25</v>
          </cell>
          <cell r="BK241">
            <v>275</v>
          </cell>
          <cell r="BL241">
            <v>29</v>
          </cell>
          <cell r="BM241">
            <v>9.4827586206896548</v>
          </cell>
          <cell r="BN241">
            <v>98</v>
          </cell>
          <cell r="BO241">
            <v>499</v>
          </cell>
          <cell r="BP241">
            <v>53</v>
          </cell>
          <cell r="BQ241">
            <v>9.415094339622641</v>
          </cell>
          <cell r="BR241">
            <v>216</v>
          </cell>
          <cell r="BS241">
            <v>24</v>
          </cell>
          <cell r="BT241">
            <v>9</v>
          </cell>
          <cell r="BU241">
            <v>89.875</v>
          </cell>
          <cell r="BV241">
            <v>216</v>
          </cell>
          <cell r="BW241">
            <v>24</v>
          </cell>
          <cell r="BX241">
            <v>9</v>
          </cell>
          <cell r="BY241"/>
          <cell r="BZ241"/>
          <cell r="CA241" t="e">
            <v>#DIV/0!</v>
          </cell>
          <cell r="CB241">
            <v>1699</v>
          </cell>
          <cell r="CC241">
            <v>179</v>
          </cell>
          <cell r="CD241">
            <v>9.4916201117318444</v>
          </cell>
          <cell r="CE241">
            <v>89</v>
          </cell>
          <cell r="CF241"/>
          <cell r="CG241"/>
          <cell r="CH241"/>
          <cell r="CI241"/>
          <cell r="CJ241"/>
          <cell r="CK241"/>
          <cell r="CL241"/>
          <cell r="CM241"/>
          <cell r="CN241">
            <v>24</v>
          </cell>
          <cell r="CO241">
            <v>60</v>
          </cell>
          <cell r="CP241">
            <v>22</v>
          </cell>
          <cell r="CQ241">
            <v>50</v>
          </cell>
          <cell r="CR241">
            <v>17</v>
          </cell>
          <cell r="CS241">
            <v>7</v>
          </cell>
          <cell r="CT241">
            <v>71</v>
          </cell>
          <cell r="CU241">
            <v>13</v>
          </cell>
          <cell r="CV241">
            <v>3</v>
          </cell>
          <cell r="CW241">
            <v>82</v>
          </cell>
          <cell r="CX241">
            <v>450</v>
          </cell>
          <cell r="CY241">
            <v>45</v>
          </cell>
          <cell r="CZ241">
            <v>66.864784546805339</v>
          </cell>
          <cell r="DA241">
            <v>10</v>
          </cell>
          <cell r="DB241">
            <v>0</v>
          </cell>
          <cell r="DC241">
            <v>100</v>
          </cell>
          <cell r="DD241">
            <v>18</v>
          </cell>
          <cell r="DE241">
            <v>4</v>
          </cell>
          <cell r="DF241">
            <v>82</v>
          </cell>
          <cell r="DG241">
            <v>9</v>
          </cell>
          <cell r="DH241">
            <v>90</v>
          </cell>
          <cell r="DI241">
            <v>420</v>
          </cell>
          <cell r="DJ241">
            <v>21</v>
          </cell>
          <cell r="DK241">
            <v>1</v>
          </cell>
          <cell r="DL241">
            <v>1</v>
          </cell>
          <cell r="DM241">
            <v>50</v>
          </cell>
          <cell r="DN241">
            <v>70</v>
          </cell>
          <cell r="DO241" t="str">
            <v>100</v>
          </cell>
          <cell r="DP241">
            <v>90</v>
          </cell>
          <cell r="DQ241" t="str">
            <v>100</v>
          </cell>
          <cell r="DR241">
            <v>80</v>
          </cell>
          <cell r="DS241">
            <v>100</v>
          </cell>
          <cell r="DT241">
            <v>53</v>
          </cell>
          <cell r="DU241">
            <v>83</v>
          </cell>
          <cell r="DV241" t="str">
            <v>Capgemini</v>
          </cell>
          <cell r="DW241"/>
          <cell r="DX241"/>
          <cell r="DY241" t="str">
            <v>Placed</v>
          </cell>
          <cell r="DZ241">
            <v>4.25</v>
          </cell>
          <cell r="EA241" t="str">
            <v>Placement</v>
          </cell>
          <cell r="EB241" t="str">
            <v>Placement</v>
          </cell>
          <cell r="EC241"/>
          <cell r="ED241" t="str">
            <v>CAT-1</v>
          </cell>
          <cell r="EE241"/>
          <cell r="EF241"/>
          <cell r="EG241"/>
          <cell r="EH241"/>
          <cell r="EI241"/>
          <cell r="EJ241"/>
          <cell r="EK241"/>
          <cell r="EL241"/>
          <cell r="EM241"/>
          <cell r="EN241">
            <v>5</v>
          </cell>
          <cell r="EO241">
            <v>5</v>
          </cell>
          <cell r="EP241">
            <v>5</v>
          </cell>
          <cell r="EQ241">
            <v>15</v>
          </cell>
          <cell r="ER241">
            <v>100</v>
          </cell>
          <cell r="ES241" t="str">
            <v>Yes</v>
          </cell>
          <cell r="ET241" t="str">
            <v>https://drive.google.com/open?id=1VfK3hgq0SG7bOO3Q0VbGg8fP3icWhanp</v>
          </cell>
          <cell r="EU241" t="str">
            <v>IT + Core Companies</v>
          </cell>
          <cell r="EV241" t="str">
            <v>Yes</v>
          </cell>
          <cell r="EW241" t="str">
            <v>Payment ID: pay_HyRlWP0k2cakMn</v>
          </cell>
          <cell r="EX241" t="str">
            <v>Begusarai bihar</v>
          </cell>
          <cell r="EY241" t="str">
            <v>AB</v>
          </cell>
          <cell r="EZ241" t="str">
            <v>Batch 1</v>
          </cell>
          <cell r="FA241" t="str">
            <v>19-COMPB11-23</v>
          </cell>
          <cell r="FB241" t="str">
            <v>COMP-B</v>
          </cell>
          <cell r="FC241">
            <v>11</v>
          </cell>
        </row>
        <row r="242">
          <cell r="C242" t="str">
            <v>19-COMPB12-23</v>
          </cell>
          <cell r="D242">
            <v>12</v>
          </cell>
          <cell r="E242" t="str">
            <v>JOSHI HRISHIKESH AJIT TAPASYA</v>
          </cell>
          <cell r="F242" t="str">
            <v>19-COMPB12-23</v>
          </cell>
          <cell r="G242" t="str">
            <v>Male</v>
          </cell>
          <cell r="H242">
            <v>37105</v>
          </cell>
          <cell r="I242">
            <v>8454002014</v>
          </cell>
          <cell r="J242"/>
          <cell r="K242" t="str">
            <v>hrishikeshjoshi2801@gmail.com</v>
          </cell>
          <cell r="L242" t="str">
            <v>1032190157@tcetmumbai.in</v>
          </cell>
          <cell r="M242" t="str">
            <v>3,Pujarewadi,Unhale,Unhale,416702</v>
          </cell>
          <cell r="N242" t="str">
            <v>Any other</v>
          </cell>
          <cell r="O242" t="str">
            <v>Below  5 Lacs</v>
          </cell>
          <cell r="P242" t="str">
            <v>Normal</v>
          </cell>
          <cell r="Q242" t="str">
            <v>Open</v>
          </cell>
          <cell r="R242">
            <v>2019</v>
          </cell>
          <cell r="S242" t="str">
            <v>FE</v>
          </cell>
          <cell r="T242" t="str">
            <v>MHT-CET 2019</v>
          </cell>
          <cell r="U242" t="str">
            <v>MHT-CET</v>
          </cell>
          <cell r="V242">
            <v>200</v>
          </cell>
          <cell r="W242">
            <v>97.578268100000003</v>
          </cell>
          <cell r="X242" t="str">
            <v>GOPENS</v>
          </cell>
          <cell r="Y242">
            <v>469</v>
          </cell>
          <cell r="Z242">
            <v>500</v>
          </cell>
          <cell r="AA242">
            <v>93.8</v>
          </cell>
          <cell r="AB242">
            <v>2017</v>
          </cell>
          <cell r="AC242" t="str">
            <v>MAHARASHTRA STATE BOARD OF SECONDARY AND HIGHER SECONDARY EDUCATION</v>
          </cell>
          <cell r="AD242" t="str">
            <v>RAJAPUR HIGHSCHOOL</v>
          </cell>
          <cell r="AE242">
            <v>541</v>
          </cell>
          <cell r="AF242">
            <v>650</v>
          </cell>
          <cell r="AG242">
            <v>83.23</v>
          </cell>
          <cell r="AH242">
            <v>2019</v>
          </cell>
          <cell r="AI242" t="str">
            <v>MAHARASHTRA STATE BOARD OF SECONDARY AND HIGHER SECONDARY EDUCATION</v>
          </cell>
          <cell r="AJ242" t="str">
            <v>ABHYANKAR KULKARNI JUNIOR COLLEGE</v>
          </cell>
          <cell r="AK242">
            <v>225</v>
          </cell>
          <cell r="AL242">
            <v>23</v>
          </cell>
          <cell r="AM242">
            <v>9.7826086956521738</v>
          </cell>
          <cell r="AN242">
            <v>85.945578231292515</v>
          </cell>
          <cell r="AO242">
            <v>241</v>
          </cell>
          <cell r="AP242">
            <v>25</v>
          </cell>
          <cell r="AQ242">
            <v>9.64</v>
          </cell>
          <cell r="AR242">
            <v>96</v>
          </cell>
          <cell r="AS242">
            <v>466</v>
          </cell>
          <cell r="AT242">
            <v>48</v>
          </cell>
          <cell r="AU242">
            <v>9.7083333333333339</v>
          </cell>
          <cell r="AV242">
            <v>239</v>
          </cell>
          <cell r="AW242">
            <v>25</v>
          </cell>
          <cell r="AX242">
            <v>9.56</v>
          </cell>
          <cell r="AY242">
            <v>93</v>
          </cell>
          <cell r="AZ242">
            <v>276</v>
          </cell>
          <cell r="BA242">
            <v>29</v>
          </cell>
          <cell r="BB242">
            <v>9.5172413793103452</v>
          </cell>
          <cell r="BC242">
            <v>98</v>
          </cell>
          <cell r="BD242">
            <v>515</v>
          </cell>
          <cell r="BE242">
            <v>54</v>
          </cell>
          <cell r="BF242">
            <v>9.5370370370370363</v>
          </cell>
          <cell r="BG242">
            <v>225</v>
          </cell>
          <cell r="BH242">
            <v>24</v>
          </cell>
          <cell r="BI242">
            <v>9.375</v>
          </cell>
          <cell r="BJ242">
            <v>93.236394557823132</v>
          </cell>
          <cell r="BK242">
            <v>266</v>
          </cell>
          <cell r="BL242">
            <v>29</v>
          </cell>
          <cell r="BM242">
            <v>9.1724137931034484</v>
          </cell>
          <cell r="BN242">
            <v>88</v>
          </cell>
          <cell r="BO242">
            <v>491</v>
          </cell>
          <cell r="BP242">
            <v>53</v>
          </cell>
          <cell r="BQ242">
            <v>9.2641509433962259</v>
          </cell>
          <cell r="BR242">
            <v>219</v>
          </cell>
          <cell r="BS242">
            <v>24</v>
          </cell>
          <cell r="BT242">
            <v>9.125</v>
          </cell>
          <cell r="BU242">
            <v>92.363662131519277</v>
          </cell>
          <cell r="BV242">
            <v>219</v>
          </cell>
          <cell r="BW242">
            <v>24</v>
          </cell>
          <cell r="BX242">
            <v>9.125</v>
          </cell>
          <cell r="BY242">
            <v>254</v>
          </cell>
          <cell r="BZ242">
            <v>26</v>
          </cell>
          <cell r="CA242">
            <v>9.7692307692307701</v>
          </cell>
          <cell r="CB242">
            <v>1945</v>
          </cell>
          <cell r="CC242">
            <v>205</v>
          </cell>
          <cell r="CD242">
            <v>9.4878048780487809</v>
          </cell>
          <cell r="CE242">
            <v>94</v>
          </cell>
          <cell r="CF242"/>
          <cell r="CG242"/>
          <cell r="CH242"/>
          <cell r="CI242"/>
          <cell r="CJ242"/>
          <cell r="CK242"/>
          <cell r="CL242"/>
          <cell r="CM242"/>
          <cell r="CN242">
            <v>23</v>
          </cell>
          <cell r="CO242">
            <v>60</v>
          </cell>
          <cell r="CP242">
            <v>28</v>
          </cell>
          <cell r="CQ242">
            <v>50</v>
          </cell>
          <cell r="CR242">
            <v>22</v>
          </cell>
          <cell r="CS242">
            <v>2</v>
          </cell>
          <cell r="CT242">
            <v>92</v>
          </cell>
          <cell r="CU242">
            <v>16</v>
          </cell>
          <cell r="CV242">
            <v>0</v>
          </cell>
          <cell r="CW242">
            <v>100</v>
          </cell>
          <cell r="CX242">
            <v>493</v>
          </cell>
          <cell r="CY242">
            <v>54.777777777777779</v>
          </cell>
          <cell r="CZ242">
            <v>73.254086181277856</v>
          </cell>
          <cell r="DA242">
            <v>9</v>
          </cell>
          <cell r="DB242">
            <v>1</v>
          </cell>
          <cell r="DC242">
            <v>90</v>
          </cell>
          <cell r="DD242">
            <v>21</v>
          </cell>
          <cell r="DE242">
            <v>1</v>
          </cell>
          <cell r="DF242">
            <v>96</v>
          </cell>
          <cell r="DG242">
            <v>7</v>
          </cell>
          <cell r="DH242">
            <v>70</v>
          </cell>
          <cell r="DI242">
            <v>524</v>
          </cell>
          <cell r="DJ242">
            <v>27</v>
          </cell>
          <cell r="DK242">
            <v>2</v>
          </cell>
          <cell r="DL242">
            <v>0</v>
          </cell>
          <cell r="DM242">
            <v>100</v>
          </cell>
          <cell r="DN242">
            <v>50</v>
          </cell>
          <cell r="DO242" t="str">
            <v>100</v>
          </cell>
          <cell r="DP242">
            <v>100</v>
          </cell>
          <cell r="DQ242" t="str">
            <v>100</v>
          </cell>
          <cell r="DR242">
            <v>75</v>
          </cell>
          <cell r="DS242">
            <v>100</v>
          </cell>
          <cell r="DT242">
            <v>51</v>
          </cell>
          <cell r="DU242">
            <v>93</v>
          </cell>
          <cell r="DV242" t="str">
            <v>Oracle / InfyTQ(SE)</v>
          </cell>
          <cell r="DW242"/>
          <cell r="DX242"/>
          <cell r="DY242" t="str">
            <v>Placed</v>
          </cell>
          <cell r="DZ242" t="str">
            <v>8.8 / 3.6</v>
          </cell>
          <cell r="EA242" t="str">
            <v>Placement</v>
          </cell>
          <cell r="EB242" t="str">
            <v>Placement</v>
          </cell>
          <cell r="EC242"/>
          <cell r="ED242" t="str">
            <v>CAT-1</v>
          </cell>
          <cell r="EE242"/>
          <cell r="EF242"/>
          <cell r="EG242"/>
          <cell r="EH242"/>
          <cell r="EI242"/>
          <cell r="EJ242"/>
          <cell r="EK242"/>
          <cell r="EL242"/>
          <cell r="EM242"/>
          <cell r="EN242">
            <v>5</v>
          </cell>
          <cell r="EO242">
            <v>5</v>
          </cell>
          <cell r="EP242">
            <v>5</v>
          </cell>
          <cell r="EQ242">
            <v>15</v>
          </cell>
          <cell r="ER242">
            <v>100</v>
          </cell>
          <cell r="ES242" t="str">
            <v>Yes</v>
          </cell>
          <cell r="ET242" t="str">
            <v>https://drive.google.com/open?id=1v-6vClPo3SjThXRWS99qgcyJUyCv4PVj</v>
          </cell>
          <cell r="EU242" t="str">
            <v>IT + Core Companies</v>
          </cell>
          <cell r="EV242" t="str">
            <v>Yes</v>
          </cell>
          <cell r="EW242" t="str">
            <v>pay_HyR1WSalSXaYbJ</v>
          </cell>
          <cell r="EX242" t="str">
            <v>Rajapur</v>
          </cell>
          <cell r="EY242" t="str">
            <v>AB</v>
          </cell>
          <cell r="EZ242" t="str">
            <v>Golden Batch 2</v>
          </cell>
          <cell r="FA242" t="str">
            <v>19-COMPB12-23</v>
          </cell>
          <cell r="FB242" t="str">
            <v>COMP-B</v>
          </cell>
          <cell r="FC242">
            <v>12</v>
          </cell>
        </row>
        <row r="243">
          <cell r="C243" t="str">
            <v>19-COMPB13-23</v>
          </cell>
          <cell r="D243">
            <v>13</v>
          </cell>
          <cell r="E243" t="str">
            <v>KABRA PALAK VINOD NAINA</v>
          </cell>
          <cell r="F243" t="str">
            <v>19-COMPB13-23</v>
          </cell>
          <cell r="G243" t="str">
            <v>Female</v>
          </cell>
          <cell r="H243">
            <v>37125</v>
          </cell>
          <cell r="I243">
            <v>8424007670</v>
          </cell>
          <cell r="J243" t="str">
            <v>8424007670</v>
          </cell>
          <cell r="K243" t="str">
            <v>palakkabra2001@gmail.com</v>
          </cell>
          <cell r="L243" t="str">
            <v>1032190158@tcetmumbai.in</v>
          </cell>
          <cell r="M243" t="str">
            <v>6, Steel nagar, Mandsaur,6, Steel nagar, Mandsaur,Mandsaur,Mandsaur,458001</v>
          </cell>
          <cell r="N243" t="str">
            <v>Service</v>
          </cell>
          <cell r="O243" t="str">
            <v>20 Lacs &amp; above</v>
          </cell>
          <cell r="P243" t="str">
            <v>Normal</v>
          </cell>
          <cell r="Q243" t="str">
            <v>Open</v>
          </cell>
          <cell r="R243">
            <v>2019</v>
          </cell>
          <cell r="S243" t="str">
            <v>FE</v>
          </cell>
          <cell r="T243" t="str">
            <v>MHT-CET 2019</v>
          </cell>
          <cell r="U243" t="str">
            <v>MHT-CET</v>
          </cell>
          <cell r="V243">
            <v>200</v>
          </cell>
          <cell r="W243">
            <v>96.826184299999994</v>
          </cell>
          <cell r="X243" t="str">
            <v>LOPENS</v>
          </cell>
          <cell r="Y243">
            <v>562</v>
          </cell>
          <cell r="Z243">
            <v>600</v>
          </cell>
          <cell r="AA243">
            <v>93.67</v>
          </cell>
          <cell r="AB243">
            <v>2017</v>
          </cell>
          <cell r="AC243" t="str">
            <v>COUNCIL FOR THE INDIAN SCHOOL CERTIFICATE EXAMINATIONS</v>
          </cell>
          <cell r="AD243" t="str">
            <v>SMT LILAVATIBAI PODAR HIGH SCHOOL MUMBAI</v>
          </cell>
          <cell r="AE243">
            <v>473</v>
          </cell>
          <cell r="AF243">
            <v>500</v>
          </cell>
          <cell r="AG243">
            <v>94.6</v>
          </cell>
          <cell r="AH243">
            <v>2019</v>
          </cell>
          <cell r="AI243" t="str">
            <v>CENTRAL BOARD OF SECONDARY EDUCATION</v>
          </cell>
          <cell r="AJ243" t="str">
            <v>R N PODAR HIGH SCHOOL SANTACRUZ MUMBAI MR</v>
          </cell>
          <cell r="AK243">
            <v>226</v>
          </cell>
          <cell r="AL243">
            <v>23</v>
          </cell>
          <cell r="AM243">
            <v>9.8260869565217384</v>
          </cell>
          <cell r="AN243">
            <v>88.746031746031747</v>
          </cell>
          <cell r="AO243">
            <v>250</v>
          </cell>
          <cell r="AP243">
            <v>25</v>
          </cell>
          <cell r="AQ243">
            <v>10</v>
          </cell>
          <cell r="AR243">
            <v>99</v>
          </cell>
          <cell r="AS243">
            <v>476</v>
          </cell>
          <cell r="AT243">
            <v>48</v>
          </cell>
          <cell r="AU243">
            <v>9.9166666666666661</v>
          </cell>
          <cell r="AV243">
            <v>250</v>
          </cell>
          <cell r="AW243">
            <v>25</v>
          </cell>
          <cell r="AX243">
            <v>10</v>
          </cell>
          <cell r="AY243">
            <v>100</v>
          </cell>
          <cell r="AZ243">
            <v>290</v>
          </cell>
          <cell r="BA243">
            <v>29</v>
          </cell>
          <cell r="BB243">
            <v>10</v>
          </cell>
          <cell r="BC243">
            <v>99</v>
          </cell>
          <cell r="BD243">
            <v>540</v>
          </cell>
          <cell r="BE243">
            <v>54</v>
          </cell>
          <cell r="BF243">
            <v>10</v>
          </cell>
          <cell r="BG243">
            <v>240</v>
          </cell>
          <cell r="BH243">
            <v>24</v>
          </cell>
          <cell r="BI243">
            <v>10</v>
          </cell>
          <cell r="BJ243">
            <v>96.686507936507937</v>
          </cell>
          <cell r="BK243">
            <v>290</v>
          </cell>
          <cell r="BL243">
            <v>29</v>
          </cell>
          <cell r="BM243">
            <v>10</v>
          </cell>
          <cell r="BN243">
            <v>100</v>
          </cell>
          <cell r="BO243">
            <v>530</v>
          </cell>
          <cell r="BP243">
            <v>53</v>
          </cell>
          <cell r="BQ243">
            <v>10</v>
          </cell>
          <cell r="BR243">
            <v>240</v>
          </cell>
          <cell r="BS243">
            <v>24</v>
          </cell>
          <cell r="BT243">
            <v>10</v>
          </cell>
          <cell r="BU243">
            <v>97.238756613756621</v>
          </cell>
          <cell r="BV243">
            <v>240</v>
          </cell>
          <cell r="BW243">
            <v>24</v>
          </cell>
          <cell r="BX243">
            <v>10</v>
          </cell>
          <cell r="BY243">
            <v>260</v>
          </cell>
          <cell r="BZ243">
            <v>26</v>
          </cell>
          <cell r="CA243">
            <v>10</v>
          </cell>
          <cell r="CB243">
            <v>2046</v>
          </cell>
          <cell r="CC243">
            <v>205</v>
          </cell>
          <cell r="CD243">
            <v>9.9804878048780488</v>
          </cell>
          <cell r="CE243">
            <v>97</v>
          </cell>
          <cell r="CF243"/>
          <cell r="CG243"/>
          <cell r="CH243"/>
          <cell r="CI243"/>
          <cell r="CJ243"/>
          <cell r="CK243"/>
          <cell r="CL243"/>
          <cell r="CM243"/>
          <cell r="CN243">
            <v>33</v>
          </cell>
          <cell r="CO243">
            <v>60</v>
          </cell>
          <cell r="CP243">
            <v>22</v>
          </cell>
          <cell r="CQ243">
            <v>50</v>
          </cell>
          <cell r="CR243">
            <v>24</v>
          </cell>
          <cell r="CS243">
            <v>0</v>
          </cell>
          <cell r="CT243">
            <v>100</v>
          </cell>
          <cell r="CU243">
            <v>15</v>
          </cell>
          <cell r="CV243">
            <v>1</v>
          </cell>
          <cell r="CW243">
            <v>94</v>
          </cell>
          <cell r="CX243">
            <v>506</v>
          </cell>
          <cell r="CY243">
            <v>56.222222222222221</v>
          </cell>
          <cell r="CZ243">
            <v>75.185735512630018</v>
          </cell>
          <cell r="DA243">
            <v>9</v>
          </cell>
          <cell r="DB243">
            <v>1</v>
          </cell>
          <cell r="DC243">
            <v>90</v>
          </cell>
          <cell r="DD243">
            <v>22</v>
          </cell>
          <cell r="DE243">
            <v>0</v>
          </cell>
          <cell r="DF243">
            <v>100</v>
          </cell>
          <cell r="DG243">
            <v>10</v>
          </cell>
          <cell r="DH243">
            <v>100</v>
          </cell>
          <cell r="DI243">
            <v>690</v>
          </cell>
          <cell r="DJ243">
            <v>35</v>
          </cell>
          <cell r="DK243">
            <v>2</v>
          </cell>
          <cell r="DL243">
            <v>0</v>
          </cell>
          <cell r="DM243">
            <v>100</v>
          </cell>
          <cell r="DN243">
            <v>0</v>
          </cell>
          <cell r="DO243" t="str">
            <v>0</v>
          </cell>
          <cell r="DP243">
            <v>0</v>
          </cell>
          <cell r="DQ243">
            <v>0</v>
          </cell>
          <cell r="DR243">
            <v>0</v>
          </cell>
          <cell r="DS243">
            <v>0</v>
          </cell>
          <cell r="DT243">
            <v>37</v>
          </cell>
          <cell r="DU243">
            <v>84</v>
          </cell>
          <cell r="DV243"/>
          <cell r="DW243"/>
          <cell r="DX243"/>
          <cell r="DY243"/>
          <cell r="DZ243"/>
          <cell r="EA243" t="str">
            <v>Higher Studies</v>
          </cell>
          <cell r="EB243" t="str">
            <v>Higher Studies</v>
          </cell>
          <cell r="EC243">
            <v>44746</v>
          </cell>
          <cell r="ED243" t="str">
            <v>CAT-1</v>
          </cell>
          <cell r="EE243"/>
          <cell r="EF243"/>
          <cell r="EG243"/>
          <cell r="EH243"/>
          <cell r="EI243"/>
          <cell r="EJ243"/>
          <cell r="EK243"/>
          <cell r="EL243"/>
          <cell r="EM243"/>
          <cell r="EN243">
            <v>5</v>
          </cell>
          <cell r="EO243">
            <v>5</v>
          </cell>
          <cell r="EP243">
            <v>5</v>
          </cell>
          <cell r="EQ243">
            <v>15</v>
          </cell>
          <cell r="ER243">
            <v>100</v>
          </cell>
          <cell r="ES243" t="str">
            <v>Yes</v>
          </cell>
          <cell r="ET243" t="str">
            <v>https://drive.google.com/open?id=12zWXTlKzC6IicCMXojs-tLsYt4up16DF</v>
          </cell>
          <cell r="EU243" t="str">
            <v>IT + Core Companies</v>
          </cell>
          <cell r="EV243" t="str">
            <v>Yes</v>
          </cell>
          <cell r="EW243" t="str">
            <v>Payment ID: pay_HyUTYpWmG85RdY</v>
          </cell>
          <cell r="EX243" t="str">
            <v>Mandsaur</v>
          </cell>
          <cell r="EY243" t="str">
            <v>AB</v>
          </cell>
          <cell r="EZ243" t="str">
            <v>Batch 1</v>
          </cell>
          <cell r="FA243" t="str">
            <v>19-COMPB13-23</v>
          </cell>
          <cell r="FB243" t="str">
            <v>COMP-B</v>
          </cell>
          <cell r="FC243">
            <v>13</v>
          </cell>
        </row>
        <row r="244">
          <cell r="C244" t="str">
            <v>19-COMPB14-23</v>
          </cell>
          <cell r="D244">
            <v>14</v>
          </cell>
          <cell r="E244" t="str">
            <v>KAKADE SHREYA AVINASH SARIKA</v>
          </cell>
          <cell r="F244" t="str">
            <v>19-COMPB14-23</v>
          </cell>
          <cell r="G244" t="str">
            <v>Female</v>
          </cell>
          <cell r="H244">
            <v>37315</v>
          </cell>
          <cell r="I244">
            <v>9594645459</v>
          </cell>
          <cell r="J244" t="str">
            <v>9594645459</v>
          </cell>
          <cell r="K244" t="str">
            <v>shreyakakade7@gmail.com</v>
          </cell>
          <cell r="L244" t="str">
            <v>1032190159@tcetmumbai.in</v>
          </cell>
          <cell r="M244" t="str">
            <v>A WING ,FLAT NO.302 , BLUE BELL BLDG,HIRANANDANI GARDENS,POWAI ,NEAR SM SHETTY HIGH SCHOOL,MUMBAI,400076</v>
          </cell>
          <cell r="N244" t="str">
            <v>Service</v>
          </cell>
          <cell r="O244" t="str">
            <v>5 Lacs to  10Lacs</v>
          </cell>
          <cell r="P244" t="str">
            <v>Normal</v>
          </cell>
          <cell r="Q244" t="str">
            <v>Open</v>
          </cell>
          <cell r="R244">
            <v>2019</v>
          </cell>
          <cell r="S244" t="str">
            <v>FE</v>
          </cell>
          <cell r="T244" t="str">
            <v>MHT-CET 2019</v>
          </cell>
          <cell r="U244" t="str">
            <v>MHT-CET</v>
          </cell>
          <cell r="V244">
            <v>200</v>
          </cell>
          <cell r="W244">
            <v>19.091415999999999</v>
          </cell>
          <cell r="X244" t="str">
            <v>IL</v>
          </cell>
          <cell r="Y244"/>
          <cell r="Z244"/>
          <cell r="AA244">
            <v>88</v>
          </cell>
          <cell r="AB244">
            <v>2017</v>
          </cell>
          <cell r="AC244" t="str">
            <v>CENTRAL BOARD OF SECONDARY EDUCATION</v>
          </cell>
          <cell r="AD244" t="str">
            <v>KVIIT POWAI</v>
          </cell>
          <cell r="AE244">
            <v>374</v>
          </cell>
          <cell r="AF244">
            <v>500</v>
          </cell>
          <cell r="AG244">
            <v>74.8</v>
          </cell>
          <cell r="AH244">
            <v>2019</v>
          </cell>
          <cell r="AI244" t="str">
            <v>CENTRAL BOARD OF SECONDARY EDUCATION</v>
          </cell>
          <cell r="AJ244" t="str">
            <v>KEVDRIYA VIDYALAYA IIT POWAI</v>
          </cell>
          <cell r="AK244">
            <v>217</v>
          </cell>
          <cell r="AL244">
            <v>23</v>
          </cell>
          <cell r="AM244">
            <v>9.4347826086956523</v>
          </cell>
          <cell r="AN244">
            <v>75</v>
          </cell>
          <cell r="AO244">
            <v>235</v>
          </cell>
          <cell r="AP244">
            <v>25</v>
          </cell>
          <cell r="AQ244">
            <v>9.4</v>
          </cell>
          <cell r="AR244">
            <v>85</v>
          </cell>
          <cell r="AS244">
            <v>452</v>
          </cell>
          <cell r="AT244">
            <v>48</v>
          </cell>
          <cell r="AU244">
            <v>9.4166666666666661</v>
          </cell>
          <cell r="AV244">
            <v>244</v>
          </cell>
          <cell r="AW244">
            <v>25</v>
          </cell>
          <cell r="AX244">
            <v>9.76</v>
          </cell>
          <cell r="AY244">
            <v>98</v>
          </cell>
          <cell r="AZ244">
            <v>287</v>
          </cell>
          <cell r="BA244">
            <v>29</v>
          </cell>
          <cell r="BB244">
            <v>9.8965517241379306</v>
          </cell>
          <cell r="BC244">
            <v>100</v>
          </cell>
          <cell r="BD244">
            <v>531</v>
          </cell>
          <cell r="BE244">
            <v>54</v>
          </cell>
          <cell r="BF244">
            <v>9.8333333333333339</v>
          </cell>
          <cell r="BG244">
            <v>228</v>
          </cell>
          <cell r="BH244">
            <v>24</v>
          </cell>
          <cell r="BI244">
            <v>9.5</v>
          </cell>
          <cell r="BJ244">
            <v>89.5</v>
          </cell>
          <cell r="BK244">
            <v>281</v>
          </cell>
          <cell r="BL244">
            <v>29</v>
          </cell>
          <cell r="BM244">
            <v>9.6896551724137936</v>
          </cell>
          <cell r="BN244">
            <v>100</v>
          </cell>
          <cell r="BO244">
            <v>509</v>
          </cell>
          <cell r="BP244">
            <v>53</v>
          </cell>
          <cell r="BQ244">
            <v>9.6037735849056602</v>
          </cell>
          <cell r="BR244">
            <v>231</v>
          </cell>
          <cell r="BS244">
            <v>24</v>
          </cell>
          <cell r="BT244">
            <v>9.625</v>
          </cell>
          <cell r="BU244">
            <v>91.25</v>
          </cell>
          <cell r="BV244">
            <v>231</v>
          </cell>
          <cell r="BW244">
            <v>24</v>
          </cell>
          <cell r="BX244">
            <v>9.625</v>
          </cell>
          <cell r="BY244">
            <v>251</v>
          </cell>
          <cell r="BZ244">
            <v>26</v>
          </cell>
          <cell r="CA244">
            <v>9.6538461538461533</v>
          </cell>
          <cell r="CB244">
            <v>1974</v>
          </cell>
          <cell r="CC244">
            <v>205</v>
          </cell>
          <cell r="CD244">
            <v>9.6292682926829265</v>
          </cell>
          <cell r="CE244">
            <v>90</v>
          </cell>
          <cell r="CF244"/>
          <cell r="CG244"/>
          <cell r="CH244"/>
          <cell r="CI244"/>
          <cell r="CJ244"/>
          <cell r="CK244"/>
          <cell r="CL244"/>
          <cell r="CM244"/>
          <cell r="CN244">
            <v>19</v>
          </cell>
          <cell r="CO244">
            <v>60</v>
          </cell>
          <cell r="CP244">
            <v>21</v>
          </cell>
          <cell r="CQ244">
            <v>50</v>
          </cell>
          <cell r="CR244">
            <v>24</v>
          </cell>
          <cell r="CS244">
            <v>0</v>
          </cell>
          <cell r="CT244">
            <v>100</v>
          </cell>
          <cell r="CU244">
            <v>15</v>
          </cell>
          <cell r="CV244">
            <v>1</v>
          </cell>
          <cell r="CW244">
            <v>94</v>
          </cell>
          <cell r="CX244">
            <v>627</v>
          </cell>
          <cell r="CY244">
            <v>62.7</v>
          </cell>
          <cell r="CZ244">
            <v>93.164933135215449</v>
          </cell>
          <cell r="DA244">
            <v>10</v>
          </cell>
          <cell r="DB244">
            <v>0</v>
          </cell>
          <cell r="DC244">
            <v>100</v>
          </cell>
          <cell r="DD244">
            <v>22</v>
          </cell>
          <cell r="DE244">
            <v>0</v>
          </cell>
          <cell r="DF244">
            <v>100</v>
          </cell>
          <cell r="DG244">
            <v>10</v>
          </cell>
          <cell r="DH244">
            <v>100</v>
          </cell>
          <cell r="DI244">
            <v>1241</v>
          </cell>
          <cell r="DJ244">
            <v>63</v>
          </cell>
          <cell r="DK244">
            <v>2</v>
          </cell>
          <cell r="DL244">
            <v>0</v>
          </cell>
          <cell r="DM244">
            <v>100</v>
          </cell>
          <cell r="DN244">
            <v>70</v>
          </cell>
          <cell r="DO244" t="str">
            <v>100</v>
          </cell>
          <cell r="DP244">
            <v>80</v>
          </cell>
          <cell r="DQ244" t="str">
            <v>100</v>
          </cell>
          <cell r="DR244">
            <v>75</v>
          </cell>
          <cell r="DS244">
            <v>100</v>
          </cell>
          <cell r="DT244">
            <v>76</v>
          </cell>
          <cell r="DU244">
            <v>100</v>
          </cell>
          <cell r="DV244" t="str">
            <v>ICICI Lombard (New)</v>
          </cell>
          <cell r="DW244"/>
          <cell r="DX244"/>
          <cell r="DY244" t="str">
            <v>Placed</v>
          </cell>
          <cell r="DZ244">
            <v>8</v>
          </cell>
          <cell r="EA244" t="str">
            <v>Placement</v>
          </cell>
          <cell r="EB244" t="str">
            <v>Placement</v>
          </cell>
          <cell r="EC244"/>
          <cell r="ED244" t="str">
            <v>CAT-1</v>
          </cell>
          <cell r="EE244"/>
          <cell r="EF244"/>
          <cell r="EG244"/>
          <cell r="EH244"/>
          <cell r="EI244"/>
          <cell r="EJ244"/>
          <cell r="EK244"/>
          <cell r="EL244"/>
          <cell r="EM244"/>
          <cell r="EN244">
            <v>5</v>
          </cell>
          <cell r="EO244">
            <v>5</v>
          </cell>
          <cell r="EP244">
            <v>5</v>
          </cell>
          <cell r="EQ244">
            <v>15</v>
          </cell>
          <cell r="ER244">
            <v>100</v>
          </cell>
          <cell r="ES244" t="str">
            <v>Yes</v>
          </cell>
          <cell r="ET244" t="str">
            <v>https://drive.google.com/open?id=1-1KzrkKR6NpvmBgQkovGMufVyxc2lHzM</v>
          </cell>
          <cell r="EU244" t="str">
            <v>IT + Core Companies</v>
          </cell>
          <cell r="EV244" t="str">
            <v>Yes</v>
          </cell>
          <cell r="EW244">
            <v>125980578146</v>
          </cell>
          <cell r="EX244" t="str">
            <v>AMRAVATI</v>
          </cell>
          <cell r="EY244" t="str">
            <v>Present</v>
          </cell>
          <cell r="EZ244" t="str">
            <v>Batch 1</v>
          </cell>
          <cell r="FA244" t="str">
            <v>19-COMPB14-23</v>
          </cell>
          <cell r="FB244" t="str">
            <v>COMP-B</v>
          </cell>
          <cell r="FC244">
            <v>14</v>
          </cell>
        </row>
        <row r="245">
          <cell r="C245" t="str">
            <v>19-COMPB15-23</v>
          </cell>
          <cell r="D245">
            <v>15</v>
          </cell>
          <cell r="E245" t="str">
            <v>KAMATH APEKSHA VIDYADHAR ANURADHA</v>
          </cell>
          <cell r="F245" t="str">
            <v>19-COMPB15-23</v>
          </cell>
          <cell r="G245" t="str">
            <v>Female</v>
          </cell>
          <cell r="H245">
            <v>36788</v>
          </cell>
          <cell r="I245">
            <v>9930989189</v>
          </cell>
          <cell r="J245"/>
          <cell r="K245" t="str">
            <v>kapeksha19@gmail.com</v>
          </cell>
          <cell r="L245" t="str">
            <v>1032190160@tcetmumbai.in</v>
          </cell>
          <cell r="M245" t="str">
            <v>A-103,Sunflower,,Natasha Park 1 chs , ,MIRA ROAD EAST,NEAR ROYAL COLLEGE,Mira Road,401107</v>
          </cell>
          <cell r="N245" t="str">
            <v>Self-employed</v>
          </cell>
          <cell r="O245" t="str">
            <v>5 Lacs to  10Lacs</v>
          </cell>
          <cell r="P245" t="str">
            <v>Normal</v>
          </cell>
          <cell r="Q245" t="str">
            <v>Open</v>
          </cell>
          <cell r="R245">
            <v>2019</v>
          </cell>
          <cell r="S245" t="str">
            <v>FE</v>
          </cell>
          <cell r="T245" t="str">
            <v>MHT-CET 2019</v>
          </cell>
          <cell r="U245" t="str">
            <v>MHT-CET</v>
          </cell>
          <cell r="V245">
            <v>200</v>
          </cell>
          <cell r="W245">
            <v>98.146042600000001</v>
          </cell>
          <cell r="X245" t="str">
            <v>LOPENS</v>
          </cell>
          <cell r="Y245">
            <v>472</v>
          </cell>
          <cell r="Z245">
            <v>500</v>
          </cell>
          <cell r="AA245">
            <v>94.4</v>
          </cell>
          <cell r="AB245">
            <v>2016</v>
          </cell>
          <cell r="AC245" t="str">
            <v>MAHARASHTRA STATE BOARD OF SECONDARY AND HIGHER SECONDARY EDUCATION</v>
          </cell>
          <cell r="AD245" t="str">
            <v>ROYAL'S H. A. GIRLS HIGH SCHOOL</v>
          </cell>
          <cell r="AE245">
            <v>579</v>
          </cell>
          <cell r="AF245">
            <v>650</v>
          </cell>
          <cell r="AG245">
            <v>89.08</v>
          </cell>
          <cell r="AH245">
            <v>2018</v>
          </cell>
          <cell r="AI245" t="str">
            <v>MAHARASHTRA STATE BOARD OF SECONDARY AND HIGHER SECONDARY EDUCATION</v>
          </cell>
          <cell r="AJ245" t="str">
            <v>ROYAL COLLEGE OF ARTS SCIENCE AND COMMERCE</v>
          </cell>
          <cell r="AK245">
            <v>230</v>
          </cell>
          <cell r="AL245">
            <v>23</v>
          </cell>
          <cell r="AM245">
            <v>10</v>
          </cell>
          <cell r="AN245">
            <v>78.131519274376416</v>
          </cell>
          <cell r="AO245">
            <v>250</v>
          </cell>
          <cell r="AP245">
            <v>25</v>
          </cell>
          <cell r="AQ245">
            <v>10</v>
          </cell>
          <cell r="AR245">
            <v>98</v>
          </cell>
          <cell r="AS245">
            <v>480</v>
          </cell>
          <cell r="AT245">
            <v>48</v>
          </cell>
          <cell r="AU245">
            <v>10</v>
          </cell>
          <cell r="AV245">
            <v>250</v>
          </cell>
          <cell r="AW245">
            <v>25</v>
          </cell>
          <cell r="AX245">
            <v>10</v>
          </cell>
          <cell r="AY245">
            <v>100</v>
          </cell>
          <cell r="AZ245">
            <v>287</v>
          </cell>
          <cell r="BA245">
            <v>29</v>
          </cell>
          <cell r="BB245">
            <v>9.8965517241379306</v>
          </cell>
          <cell r="BC245">
            <v>100</v>
          </cell>
          <cell r="BD245">
            <v>537</v>
          </cell>
          <cell r="BE245">
            <v>54</v>
          </cell>
          <cell r="BF245">
            <v>9.9444444444444446</v>
          </cell>
          <cell r="BG245">
            <v>237</v>
          </cell>
          <cell r="BH245">
            <v>24</v>
          </cell>
          <cell r="BI245">
            <v>9.875</v>
          </cell>
          <cell r="BJ245">
            <v>94.032879818594097</v>
          </cell>
          <cell r="BK245">
            <v>284</v>
          </cell>
          <cell r="BL245">
            <v>29</v>
          </cell>
          <cell r="BM245">
            <v>9.7931034482758612</v>
          </cell>
          <cell r="BN245">
            <v>100</v>
          </cell>
          <cell r="BO245">
            <v>521</v>
          </cell>
          <cell r="BP245">
            <v>53</v>
          </cell>
          <cell r="BQ245">
            <v>9.8301886792452837</v>
          </cell>
          <cell r="BR245">
            <v>240</v>
          </cell>
          <cell r="BS245">
            <v>24</v>
          </cell>
          <cell r="BT245">
            <v>10</v>
          </cell>
          <cell r="BU245">
            <v>95.027399848828409</v>
          </cell>
          <cell r="BV245">
            <v>240</v>
          </cell>
          <cell r="BW245">
            <v>24</v>
          </cell>
          <cell r="BX245">
            <v>10</v>
          </cell>
          <cell r="BY245">
            <v>260</v>
          </cell>
          <cell r="BZ245">
            <v>26</v>
          </cell>
          <cell r="CA245">
            <v>10</v>
          </cell>
          <cell r="CB245">
            <v>2038</v>
          </cell>
          <cell r="CC245">
            <v>205</v>
          </cell>
          <cell r="CD245">
            <v>9.9414634146341463</v>
          </cell>
          <cell r="CE245">
            <v>95</v>
          </cell>
          <cell r="CF245"/>
          <cell r="CG245"/>
          <cell r="CH245"/>
          <cell r="CI245"/>
          <cell r="CJ245"/>
          <cell r="CK245"/>
          <cell r="CL245"/>
          <cell r="CM245"/>
          <cell r="CN245">
            <v>25</v>
          </cell>
          <cell r="CO245">
            <v>60</v>
          </cell>
          <cell r="CP245">
            <v>15</v>
          </cell>
          <cell r="CQ245">
            <v>50</v>
          </cell>
          <cell r="CR245">
            <v>24</v>
          </cell>
          <cell r="CS245">
            <v>0</v>
          </cell>
          <cell r="CT245">
            <v>100</v>
          </cell>
          <cell r="CU245">
            <v>16</v>
          </cell>
          <cell r="CV245">
            <v>0</v>
          </cell>
          <cell r="CW245">
            <v>100</v>
          </cell>
          <cell r="CX245">
            <v>631</v>
          </cell>
          <cell r="CY245">
            <v>63.1</v>
          </cell>
          <cell r="CZ245">
            <v>93.759286775631494</v>
          </cell>
          <cell r="DA245">
            <v>10</v>
          </cell>
          <cell r="DB245">
            <v>0</v>
          </cell>
          <cell r="DC245">
            <v>100</v>
          </cell>
          <cell r="DD245">
            <v>22</v>
          </cell>
          <cell r="DE245">
            <v>0</v>
          </cell>
          <cell r="DF245">
            <v>100</v>
          </cell>
          <cell r="DG245">
            <v>10</v>
          </cell>
          <cell r="DH245">
            <v>100</v>
          </cell>
          <cell r="DI245">
            <v>825</v>
          </cell>
          <cell r="DJ245">
            <v>42</v>
          </cell>
          <cell r="DK245">
            <v>2</v>
          </cell>
          <cell r="DL245">
            <v>0</v>
          </cell>
          <cell r="DM245">
            <v>100</v>
          </cell>
          <cell r="DN245">
            <v>90</v>
          </cell>
          <cell r="DO245" t="str">
            <v>100</v>
          </cell>
          <cell r="DP245">
            <v>100</v>
          </cell>
          <cell r="DQ245" t="str">
            <v>100</v>
          </cell>
          <cell r="DR245">
            <v>95</v>
          </cell>
          <cell r="DS245">
            <v>100</v>
          </cell>
          <cell r="DT245">
            <v>76</v>
          </cell>
          <cell r="DU245">
            <v>100</v>
          </cell>
          <cell r="DV245" t="str">
            <v>Oracle</v>
          </cell>
          <cell r="DW245"/>
          <cell r="DX245"/>
          <cell r="DY245" t="str">
            <v>Placed</v>
          </cell>
          <cell r="DZ245">
            <v>8.8000000000000007</v>
          </cell>
          <cell r="EA245" t="str">
            <v>Placement</v>
          </cell>
          <cell r="EB245" t="str">
            <v>Placement</v>
          </cell>
          <cell r="EC245"/>
          <cell r="ED245" t="str">
            <v>CAT-1</v>
          </cell>
          <cell r="EE245"/>
          <cell r="EF245"/>
          <cell r="EG245"/>
          <cell r="EH245"/>
          <cell r="EI245"/>
          <cell r="EJ245"/>
          <cell r="EK245"/>
          <cell r="EL245"/>
          <cell r="EM245"/>
          <cell r="EN245">
            <v>5</v>
          </cell>
          <cell r="EO245">
            <v>5</v>
          </cell>
          <cell r="EP245">
            <v>5</v>
          </cell>
          <cell r="EQ245">
            <v>15</v>
          </cell>
          <cell r="ER245">
            <v>100</v>
          </cell>
          <cell r="ES245" t="str">
            <v>Yes</v>
          </cell>
          <cell r="ET245" t="str">
            <v>https://drive.google.com/open?id=1LpnRdyM_f0xRA1kJxAeFHBczXaeOO8yp</v>
          </cell>
          <cell r="EU245" t="str">
            <v>IT + Core Companies</v>
          </cell>
          <cell r="EV245" t="str">
            <v>Yes</v>
          </cell>
          <cell r="EW245" t="str">
            <v>pay_Hy7EWEohxFAL7h</v>
          </cell>
          <cell r="EX245" t="str">
            <v>Karnataka</v>
          </cell>
          <cell r="EY245" t="str">
            <v>Present</v>
          </cell>
          <cell r="EZ245" t="str">
            <v>Golden Batch 1</v>
          </cell>
          <cell r="FA245" t="str">
            <v>19-COMPB15-23</v>
          </cell>
          <cell r="FB245" t="str">
            <v>COMP-B</v>
          </cell>
          <cell r="FC245">
            <v>15</v>
          </cell>
        </row>
        <row r="246">
          <cell r="C246" t="str">
            <v>19-COMPB16-23</v>
          </cell>
          <cell r="D246">
            <v>16</v>
          </cell>
          <cell r="E246" t="str">
            <v>KATYAL TANISHA RAJIV DEEPI</v>
          </cell>
          <cell r="F246" t="str">
            <v>19-COMPB16-23</v>
          </cell>
          <cell r="G246" t="str">
            <v>Female</v>
          </cell>
          <cell r="H246">
            <v>37119</v>
          </cell>
          <cell r="I246">
            <v>8899249921</v>
          </cell>
          <cell r="J246"/>
          <cell r="K246" t="str">
            <v>tanishakatyal010@gmail.com</v>
          </cell>
          <cell r="L246" t="str">
            <v>1032190754@tcetmumbai.in</v>
          </cell>
          <cell r="M246" t="str">
            <v>H no.193 Pocket H Sector 2 Durga nagar,Talab tillo jammu,Jammu,Near sai baba mandir,J&amp;k,180002</v>
          </cell>
          <cell r="N246" t="str">
            <v>Self-employed</v>
          </cell>
          <cell r="O246" t="str">
            <v>Below  5 Lacs</v>
          </cell>
          <cell r="P246" t="str">
            <v>Normal</v>
          </cell>
          <cell r="Q246" t="str">
            <v>Open</v>
          </cell>
          <cell r="R246">
            <v>2019</v>
          </cell>
          <cell r="S246" t="str">
            <v>FE</v>
          </cell>
          <cell r="T246" t="str">
            <v>J &amp; K</v>
          </cell>
          <cell r="U246" t="str">
            <v>J&amp;K</v>
          </cell>
          <cell r="V246" t="str">
            <v>NA</v>
          </cell>
          <cell r="W246" t="str">
            <v>NA</v>
          </cell>
          <cell r="X246" t="str">
            <v>NA</v>
          </cell>
          <cell r="Y246">
            <v>311</v>
          </cell>
          <cell r="Z246">
            <v>500</v>
          </cell>
          <cell r="AA246">
            <v>62.2</v>
          </cell>
          <cell r="AB246">
            <v>2017</v>
          </cell>
          <cell r="AC246" t="str">
            <v>J and K STATE BOARD OF SCHOOL EDUCATION</v>
          </cell>
          <cell r="AD246" t="str">
            <v>JK MONTESSORIE SENIOR SEC. SCHOOL E</v>
          </cell>
          <cell r="AE246">
            <v>303</v>
          </cell>
          <cell r="AF246">
            <v>500</v>
          </cell>
          <cell r="AG246">
            <v>60.6</v>
          </cell>
          <cell r="AH246">
            <v>2019</v>
          </cell>
          <cell r="AI246" t="str">
            <v>J and K STATE BOARD OF SCHOOL EDUCATION</v>
          </cell>
          <cell r="AJ246" t="str">
            <v>JK MONTESSORIE SENIOR SEC. SCHOOL E</v>
          </cell>
          <cell r="AK246">
            <v>180</v>
          </cell>
          <cell r="AL246">
            <v>23</v>
          </cell>
          <cell r="AM246">
            <v>7.8260869565217392</v>
          </cell>
          <cell r="AN246">
            <v>75.691609977324262</v>
          </cell>
          <cell r="AO246">
            <v>173</v>
          </cell>
          <cell r="AP246">
            <v>25</v>
          </cell>
          <cell r="AQ246">
            <v>6.92</v>
          </cell>
          <cell r="AR246">
            <v>97</v>
          </cell>
          <cell r="AS246">
            <v>353</v>
          </cell>
          <cell r="AT246">
            <v>48</v>
          </cell>
          <cell r="AU246">
            <v>7.354166666666667</v>
          </cell>
          <cell r="AV246">
            <v>230</v>
          </cell>
          <cell r="AW246">
            <v>25</v>
          </cell>
          <cell r="AX246">
            <v>9.1999999999999993</v>
          </cell>
          <cell r="AY246">
            <v>88</v>
          </cell>
          <cell r="AZ246">
            <v>273</v>
          </cell>
          <cell r="BA246">
            <v>29</v>
          </cell>
          <cell r="BB246">
            <v>9.4137931034482758</v>
          </cell>
          <cell r="BC246">
            <v>96</v>
          </cell>
          <cell r="BD246">
            <v>503</v>
          </cell>
          <cell r="BE246">
            <v>54</v>
          </cell>
          <cell r="BF246">
            <v>9.3148148148148149</v>
          </cell>
          <cell r="BG246">
            <v>220</v>
          </cell>
          <cell r="BH246">
            <v>24</v>
          </cell>
          <cell r="BI246">
            <v>9.1666666666666661</v>
          </cell>
          <cell r="BJ246">
            <v>89.172902494331069</v>
          </cell>
          <cell r="BK246">
            <v>230</v>
          </cell>
          <cell r="BL246">
            <v>29</v>
          </cell>
          <cell r="BM246">
            <v>7.931034482758621</v>
          </cell>
          <cell r="BN246">
            <v>97</v>
          </cell>
          <cell r="BO246">
            <v>450</v>
          </cell>
          <cell r="BP246">
            <v>53</v>
          </cell>
          <cell r="BQ246">
            <v>8.4905660377358494</v>
          </cell>
          <cell r="BR246">
            <v>170</v>
          </cell>
          <cell r="BS246">
            <v>24</v>
          </cell>
          <cell r="BT246">
            <v>7.083333333333333</v>
          </cell>
          <cell r="BU246">
            <v>90.477418745275898</v>
          </cell>
          <cell r="BV246">
            <v>170</v>
          </cell>
          <cell r="BW246">
            <v>24</v>
          </cell>
          <cell r="BX246">
            <v>7.083333333333333</v>
          </cell>
          <cell r="BY246">
            <v>189</v>
          </cell>
          <cell r="BZ246">
            <v>26</v>
          </cell>
          <cell r="CA246">
            <v>7.2692307692307692</v>
          </cell>
          <cell r="CB246">
            <v>1665</v>
          </cell>
          <cell r="CC246">
            <v>205</v>
          </cell>
          <cell r="CD246">
            <v>8.1219512195121943</v>
          </cell>
          <cell r="CE246">
            <v>90</v>
          </cell>
          <cell r="CF246"/>
          <cell r="CG246"/>
          <cell r="CH246"/>
          <cell r="CI246"/>
          <cell r="CJ246"/>
          <cell r="CK246"/>
          <cell r="CL246"/>
          <cell r="CM246"/>
          <cell r="CN246">
            <v>59</v>
          </cell>
          <cell r="CO246">
            <v>60</v>
          </cell>
          <cell r="CP246">
            <v>16</v>
          </cell>
          <cell r="CQ246">
            <v>50</v>
          </cell>
          <cell r="CR246">
            <v>10</v>
          </cell>
          <cell r="CS246">
            <v>14</v>
          </cell>
          <cell r="CT246">
            <v>42</v>
          </cell>
          <cell r="CU246">
            <v>9</v>
          </cell>
          <cell r="CV246">
            <v>7</v>
          </cell>
          <cell r="CW246">
            <v>57</v>
          </cell>
          <cell r="CX246">
            <v>610</v>
          </cell>
          <cell r="CY246">
            <v>61</v>
          </cell>
          <cell r="CZ246">
            <v>90.638930163447256</v>
          </cell>
          <cell r="DA246">
            <v>10</v>
          </cell>
          <cell r="DB246">
            <v>0</v>
          </cell>
          <cell r="DC246">
            <v>100</v>
          </cell>
          <cell r="DD246">
            <v>4</v>
          </cell>
          <cell r="DE246">
            <v>18</v>
          </cell>
          <cell r="DF246">
            <v>19</v>
          </cell>
          <cell r="DG246">
            <v>7</v>
          </cell>
          <cell r="DH246">
            <v>70</v>
          </cell>
          <cell r="DI246">
            <v>730</v>
          </cell>
          <cell r="DJ246">
            <v>37</v>
          </cell>
          <cell r="DK246">
            <v>2</v>
          </cell>
          <cell r="DL246">
            <v>0</v>
          </cell>
          <cell r="DM246">
            <v>100</v>
          </cell>
          <cell r="DN246">
            <v>20</v>
          </cell>
          <cell r="DO246" t="str">
            <v>100</v>
          </cell>
          <cell r="DP246">
            <v>50</v>
          </cell>
          <cell r="DQ246" t="str">
            <v>100</v>
          </cell>
          <cell r="DR246">
            <v>35</v>
          </cell>
          <cell r="DS246">
            <v>100</v>
          </cell>
          <cell r="DT246">
            <v>50</v>
          </cell>
          <cell r="DU246">
            <v>70</v>
          </cell>
          <cell r="DV246"/>
          <cell r="DW246"/>
          <cell r="DX246"/>
          <cell r="DY246"/>
          <cell r="DZ246"/>
          <cell r="EA246" t="str">
            <v>Placement</v>
          </cell>
          <cell r="EB246" t="str">
            <v>Placement</v>
          </cell>
          <cell r="EC246"/>
          <cell r="ED246" t="str">
            <v>CAT-2</v>
          </cell>
          <cell r="EE246"/>
          <cell r="EF246"/>
          <cell r="EG246"/>
          <cell r="EH246"/>
          <cell r="EI246"/>
          <cell r="EJ246"/>
          <cell r="EK246"/>
          <cell r="EL246"/>
          <cell r="EM246"/>
          <cell r="EN246">
            <v>5</v>
          </cell>
          <cell r="EO246">
            <v>3</v>
          </cell>
          <cell r="EP246">
            <v>5</v>
          </cell>
          <cell r="EQ246">
            <v>13</v>
          </cell>
          <cell r="ER246">
            <v>86.666666666666671</v>
          </cell>
          <cell r="ES246" t="str">
            <v>Yes</v>
          </cell>
          <cell r="ET246" t="str">
            <v>https://drive.google.com/open?id=1jFSvIIyJhkDQrEYYGpdiJYISiXl-QVAo</v>
          </cell>
          <cell r="EU246" t="str">
            <v>IT + Core Companies</v>
          </cell>
          <cell r="EV246" t="str">
            <v>Yes</v>
          </cell>
          <cell r="EW246" t="str">
            <v>pay_HxQDRJADDF0Zd6</v>
          </cell>
          <cell r="EX246" t="str">
            <v>Kashmir</v>
          </cell>
          <cell r="EY246" t="str">
            <v>Present</v>
          </cell>
          <cell r="EZ246" t="str">
            <v>Batch 2</v>
          </cell>
          <cell r="FA246" t="str">
            <v>19-COMPB16-23</v>
          </cell>
          <cell r="FB246" t="str">
            <v>COMP-B</v>
          </cell>
          <cell r="FC246">
            <v>16</v>
          </cell>
        </row>
        <row r="247">
          <cell r="C247" t="str">
            <v>19-COMPB17-23</v>
          </cell>
          <cell r="D247">
            <v>17</v>
          </cell>
          <cell r="E247" t="str">
            <v>KAUSHIK SHRINJAY SANJAY AROONA</v>
          </cell>
          <cell r="F247" t="str">
            <v>19-COMPB17-23</v>
          </cell>
          <cell r="G247" t="str">
            <v>Male</v>
          </cell>
          <cell r="H247">
            <v>36495</v>
          </cell>
          <cell r="I247">
            <v>9819334418</v>
          </cell>
          <cell r="J247" t="str">
            <v>9819334418</v>
          </cell>
          <cell r="K247" t="str">
            <v>shrinjaykaushik99@gmail.com</v>
          </cell>
          <cell r="L247" t="str">
            <v>1032190161@tcetmumbai.in</v>
          </cell>
          <cell r="M247" t="str">
            <v>401, Sundaram 5 Wing - C, Raheja Complex,Malad (East),Malad,Near Times of India,Mumbai,400097</v>
          </cell>
          <cell r="N247" t="str">
            <v>Self-employed</v>
          </cell>
          <cell r="O247" t="str">
            <v>20 Lacs &amp; above</v>
          </cell>
          <cell r="P247" t="str">
            <v>Normal</v>
          </cell>
          <cell r="Q247" t="str">
            <v>Open</v>
          </cell>
          <cell r="R247">
            <v>2019</v>
          </cell>
          <cell r="S247" t="str">
            <v>FE</v>
          </cell>
          <cell r="T247" t="str">
            <v>MHT-CET 2019</v>
          </cell>
          <cell r="U247" t="str">
            <v>MHT-CET</v>
          </cell>
          <cell r="V247">
            <v>200</v>
          </cell>
          <cell r="W247">
            <v>95.620387699999995</v>
          </cell>
          <cell r="X247" t="str">
            <v>MI</v>
          </cell>
          <cell r="Y247">
            <v>549</v>
          </cell>
          <cell r="Z247">
            <v>600</v>
          </cell>
          <cell r="AA247">
            <v>91.5</v>
          </cell>
          <cell r="AB247">
            <v>2015</v>
          </cell>
          <cell r="AC247" t="str">
            <v>COUNCIL FOR THE INDIAN SCHOOL CERTIFICATE EXAMINATIONS</v>
          </cell>
          <cell r="AD247" t="str">
            <v>GOKULDHAM HIGH SCHOOL AND JUNIOR COLLEGE</v>
          </cell>
          <cell r="AE247">
            <v>403</v>
          </cell>
          <cell r="AF247">
            <v>500</v>
          </cell>
          <cell r="AG247">
            <v>80.599999999999994</v>
          </cell>
          <cell r="AH247">
            <v>2018</v>
          </cell>
          <cell r="AI247" t="str">
            <v>CENTRAL BOARD OF SECONDARY EDUCATION</v>
          </cell>
          <cell r="AJ247" t="str">
            <v>R. N. PODAR</v>
          </cell>
          <cell r="AK247">
            <v>220</v>
          </cell>
          <cell r="AL247">
            <v>23</v>
          </cell>
          <cell r="AM247">
            <v>9.5652173913043477</v>
          </cell>
          <cell r="AN247">
            <v>76.804988662131521</v>
          </cell>
          <cell r="AO247">
            <v>241</v>
          </cell>
          <cell r="AP247">
            <v>25</v>
          </cell>
          <cell r="AQ247">
            <v>9.64</v>
          </cell>
          <cell r="AR247">
            <v>95</v>
          </cell>
          <cell r="AS247">
            <v>461</v>
          </cell>
          <cell r="AT247">
            <v>48</v>
          </cell>
          <cell r="AU247">
            <v>9.6041666666666661</v>
          </cell>
          <cell r="AV247">
            <v>240</v>
          </cell>
          <cell r="AW247">
            <v>25</v>
          </cell>
          <cell r="AX247">
            <v>9.6</v>
          </cell>
          <cell r="AY247">
            <v>100</v>
          </cell>
          <cell r="AZ247">
            <v>284</v>
          </cell>
          <cell r="BA247">
            <v>29</v>
          </cell>
          <cell r="BB247">
            <v>9.7931034482758612</v>
          </cell>
          <cell r="BC247">
            <v>100</v>
          </cell>
          <cell r="BD247">
            <v>524</v>
          </cell>
          <cell r="BE247">
            <v>54</v>
          </cell>
          <cell r="BF247">
            <v>9.7037037037037042</v>
          </cell>
          <cell r="BG247">
            <v>221</v>
          </cell>
          <cell r="BH247">
            <v>24</v>
          </cell>
          <cell r="BI247">
            <v>9.2083333333333339</v>
          </cell>
          <cell r="BJ247">
            <v>92.951247165532877</v>
          </cell>
          <cell r="BK247">
            <v>278</v>
          </cell>
          <cell r="BL247">
            <v>29</v>
          </cell>
          <cell r="BM247">
            <v>9.5862068965517242</v>
          </cell>
          <cell r="BN247">
            <v>84</v>
          </cell>
          <cell r="BO247">
            <v>499</v>
          </cell>
          <cell r="BP247">
            <v>53</v>
          </cell>
          <cell r="BQ247">
            <v>9.415094339622641</v>
          </cell>
          <cell r="BR247">
            <v>207</v>
          </cell>
          <cell r="BS247">
            <v>24</v>
          </cell>
          <cell r="BT247">
            <v>8.625</v>
          </cell>
          <cell r="BU247">
            <v>91.459372637944057</v>
          </cell>
          <cell r="BV247">
            <v>207</v>
          </cell>
          <cell r="BW247">
            <v>24</v>
          </cell>
          <cell r="BX247">
            <v>8.625</v>
          </cell>
          <cell r="BY247">
            <v>242</v>
          </cell>
          <cell r="BZ247">
            <v>26</v>
          </cell>
          <cell r="CA247">
            <v>9.3076923076923084</v>
          </cell>
          <cell r="CB247">
            <v>1933</v>
          </cell>
          <cell r="CC247">
            <v>205</v>
          </cell>
          <cell r="CD247">
            <v>9.4292682926829272</v>
          </cell>
          <cell r="CE247">
            <v>93</v>
          </cell>
          <cell r="CF247"/>
          <cell r="CG247"/>
          <cell r="CH247"/>
          <cell r="CI247"/>
          <cell r="CJ247"/>
          <cell r="CK247"/>
          <cell r="CL247"/>
          <cell r="CM247"/>
          <cell r="CN247"/>
          <cell r="CO247"/>
          <cell r="CP247"/>
          <cell r="CQ247"/>
          <cell r="CR247"/>
          <cell r="CS247"/>
          <cell r="CT247"/>
          <cell r="CU247"/>
          <cell r="CV247"/>
          <cell r="CW247"/>
          <cell r="CX247"/>
          <cell r="CY247"/>
          <cell r="CZ247"/>
          <cell r="DA247"/>
          <cell r="DB247"/>
          <cell r="DC247"/>
          <cell r="DD247"/>
          <cell r="DE247"/>
          <cell r="DF247"/>
          <cell r="DG247"/>
          <cell r="DH247"/>
          <cell r="DI247"/>
          <cell r="DJ247">
            <v>0</v>
          </cell>
          <cell r="DK247">
            <v>0</v>
          </cell>
          <cell r="DL247">
            <v>2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/>
          <cell r="DW247"/>
          <cell r="DX247"/>
          <cell r="DY247"/>
          <cell r="DZ247"/>
          <cell r="EA247" t="str">
            <v>Higher Studies</v>
          </cell>
          <cell r="EB247" t="str">
            <v>Higher Studies</v>
          </cell>
          <cell r="EC247"/>
          <cell r="ED247" t="str">
            <v>CAT-3</v>
          </cell>
          <cell r="EE247"/>
          <cell r="EF247"/>
          <cell r="EG247"/>
          <cell r="EH247"/>
          <cell r="EI247"/>
          <cell r="EJ247"/>
          <cell r="EK247"/>
          <cell r="EL247"/>
          <cell r="EM247"/>
          <cell r="EN247">
            <v>5</v>
          </cell>
          <cell r="EO247">
            <v>0</v>
          </cell>
          <cell r="EP247">
            <v>5</v>
          </cell>
          <cell r="EQ247">
            <v>10</v>
          </cell>
          <cell r="ER247">
            <v>66.666666666666657</v>
          </cell>
          <cell r="ES247" t="str">
            <v>Yes</v>
          </cell>
          <cell r="ET247" t="str">
            <v>https://drive.google.com/open?id=1IX3mECYpOx2cbeH-ibpanTV2f3DVt3j3</v>
          </cell>
          <cell r="EU247" t="str">
            <v>NA</v>
          </cell>
          <cell r="EV247" t="str">
            <v>No</v>
          </cell>
          <cell r="EW247"/>
          <cell r="EX247" t="str">
            <v>Mumbai</v>
          </cell>
          <cell r="EY247" t="str">
            <v>Present</v>
          </cell>
          <cell r="EZ247"/>
          <cell r="FA247" t="str">
            <v>19-COMPB17-23</v>
          </cell>
          <cell r="FB247" t="str">
            <v>COMP-B</v>
          </cell>
          <cell r="FC247">
            <v>17</v>
          </cell>
        </row>
        <row r="248">
          <cell r="C248" t="str">
            <v>19-COMPB18-23</v>
          </cell>
          <cell r="D248">
            <v>18</v>
          </cell>
          <cell r="E248" t="str">
            <v>KAWLI ARYAN PRASHANT DEEPALI</v>
          </cell>
          <cell r="F248" t="str">
            <v>19-COMPB18-23</v>
          </cell>
          <cell r="G248" t="str">
            <v>Male</v>
          </cell>
          <cell r="H248">
            <v>37189</v>
          </cell>
          <cell r="I248">
            <v>9082100769</v>
          </cell>
          <cell r="J248"/>
          <cell r="K248" t="str">
            <v>apkawli2510@gmail.com</v>
          </cell>
          <cell r="L248" t="str">
            <v>1032190162@tcetmumbai.in</v>
          </cell>
          <cell r="M248" t="str">
            <v>9/101 SANSKRUTI,90 FEET ROAD,THAKUR COMPLEX KANDIVALI EAST,OPP ST LAWRENCE SCHOO;,MUMBAI,400101</v>
          </cell>
          <cell r="N248" t="str">
            <v>Service</v>
          </cell>
          <cell r="O248" t="str">
            <v>10 Lacs to 20Lacs</v>
          </cell>
          <cell r="P248" t="str">
            <v>Normal</v>
          </cell>
          <cell r="Q248" t="str">
            <v>Open</v>
          </cell>
          <cell r="R248">
            <v>2019</v>
          </cell>
          <cell r="S248" t="str">
            <v>FE</v>
          </cell>
          <cell r="T248" t="str">
            <v>MHT-CET 2019</v>
          </cell>
          <cell r="U248" t="str">
            <v>MHT-CET</v>
          </cell>
          <cell r="V248">
            <v>200</v>
          </cell>
          <cell r="W248">
            <v>96.858049100000002</v>
          </cell>
          <cell r="X248" t="str">
            <v>GOPENS</v>
          </cell>
          <cell r="Y248">
            <v>469</v>
          </cell>
          <cell r="Z248">
            <v>500</v>
          </cell>
          <cell r="AA248">
            <v>93.8</v>
          </cell>
          <cell r="AB248">
            <v>2017</v>
          </cell>
          <cell r="AC248" t="str">
            <v>MAHARASHTRA STATE BOARD OF SECONDARY AND HIGHER SECONDARY EDUCATION</v>
          </cell>
          <cell r="AD248" t="str">
            <v>THAKUR VIDYA MANDIR</v>
          </cell>
          <cell r="AE248">
            <v>494</v>
          </cell>
          <cell r="AF248">
            <v>650</v>
          </cell>
          <cell r="AG248">
            <v>76</v>
          </cell>
          <cell r="AH248">
            <v>2019</v>
          </cell>
          <cell r="AI248" t="str">
            <v>MAHARASHTRA STATE BOARD OF SECONDARY AND HIGHER SECONDARY EDUCATION</v>
          </cell>
          <cell r="AJ248" t="str">
            <v>NIRMALA MEMORIAL FOUNDATION COLLEGE</v>
          </cell>
          <cell r="AK248">
            <v>221</v>
          </cell>
          <cell r="AL248">
            <v>23</v>
          </cell>
          <cell r="AM248">
            <v>9.6086956521739122</v>
          </cell>
          <cell r="AN248">
            <v>78.637188208616791</v>
          </cell>
          <cell r="AO248">
            <v>226</v>
          </cell>
          <cell r="AP248">
            <v>25</v>
          </cell>
          <cell r="AQ248">
            <v>9.0399999999999991</v>
          </cell>
          <cell r="AR248">
            <v>98</v>
          </cell>
          <cell r="AS248">
            <v>447</v>
          </cell>
          <cell r="AT248">
            <v>48</v>
          </cell>
          <cell r="AU248">
            <v>9.3125</v>
          </cell>
          <cell r="AV248">
            <v>236</v>
          </cell>
          <cell r="AW248">
            <v>25</v>
          </cell>
          <cell r="AX248">
            <v>9.44</v>
          </cell>
          <cell r="AY248">
            <v>100</v>
          </cell>
          <cell r="AZ248">
            <v>263</v>
          </cell>
          <cell r="BA248">
            <v>29</v>
          </cell>
          <cell r="BB248">
            <v>9.068965517241379</v>
          </cell>
          <cell r="BC248">
            <v>94</v>
          </cell>
          <cell r="BD248">
            <v>499</v>
          </cell>
          <cell r="BE248">
            <v>54</v>
          </cell>
          <cell r="BF248">
            <v>9.2407407407407405</v>
          </cell>
          <cell r="BG248">
            <v>228</v>
          </cell>
          <cell r="BH248">
            <v>24</v>
          </cell>
          <cell r="BI248">
            <v>9.5</v>
          </cell>
          <cell r="BJ248">
            <v>92.659297052154201</v>
          </cell>
          <cell r="BK248">
            <v>266</v>
          </cell>
          <cell r="BL248">
            <v>29</v>
          </cell>
          <cell r="BM248">
            <v>9.1724137931034484</v>
          </cell>
          <cell r="BN248">
            <v>99</v>
          </cell>
          <cell r="BO248">
            <v>494</v>
          </cell>
          <cell r="BP248">
            <v>53</v>
          </cell>
          <cell r="BQ248">
            <v>9.3207547169811313</v>
          </cell>
          <cell r="BR248">
            <v>237</v>
          </cell>
          <cell r="BS248">
            <v>24</v>
          </cell>
          <cell r="BT248">
            <v>9.875</v>
          </cell>
          <cell r="BU248">
            <v>93.716080876795175</v>
          </cell>
          <cell r="BV248">
            <v>237</v>
          </cell>
          <cell r="BW248">
            <v>24</v>
          </cell>
          <cell r="BX248">
            <v>9.875</v>
          </cell>
          <cell r="BY248">
            <v>251</v>
          </cell>
          <cell r="BZ248">
            <v>26</v>
          </cell>
          <cell r="CA248">
            <v>9.6538461538461533</v>
          </cell>
          <cell r="CB248">
            <v>1928</v>
          </cell>
          <cell r="CC248">
            <v>205</v>
          </cell>
          <cell r="CD248">
            <v>9.4048780487804873</v>
          </cell>
          <cell r="CE248">
            <v>93</v>
          </cell>
          <cell r="CF248"/>
          <cell r="CG248"/>
          <cell r="CH248"/>
          <cell r="CI248"/>
          <cell r="CJ248"/>
          <cell r="CK248"/>
          <cell r="CL248"/>
          <cell r="CM248"/>
          <cell r="CN248">
            <v>18</v>
          </cell>
          <cell r="CO248">
            <v>60</v>
          </cell>
          <cell r="CP248">
            <v>19</v>
          </cell>
          <cell r="CQ248">
            <v>50</v>
          </cell>
          <cell r="CR248">
            <v>23</v>
          </cell>
          <cell r="CS248">
            <v>1</v>
          </cell>
          <cell r="CT248">
            <v>96</v>
          </cell>
          <cell r="CU248">
            <v>9</v>
          </cell>
          <cell r="CV248">
            <v>7</v>
          </cell>
          <cell r="CW248">
            <v>57</v>
          </cell>
          <cell r="CX248">
            <v>393</v>
          </cell>
          <cell r="CY248">
            <v>39.299999999999997</v>
          </cell>
          <cell r="CZ248">
            <v>58.395245170876677</v>
          </cell>
          <cell r="DA248">
            <v>10</v>
          </cell>
          <cell r="DB248">
            <v>0</v>
          </cell>
          <cell r="DC248">
            <v>100</v>
          </cell>
          <cell r="DD248">
            <v>19</v>
          </cell>
          <cell r="DE248">
            <v>3</v>
          </cell>
          <cell r="DF248">
            <v>87</v>
          </cell>
          <cell r="DG248">
            <v>8</v>
          </cell>
          <cell r="DH248">
            <v>80</v>
          </cell>
          <cell r="DI248">
            <v>0</v>
          </cell>
          <cell r="DJ248">
            <v>0</v>
          </cell>
          <cell r="DK248">
            <v>1</v>
          </cell>
          <cell r="DL248">
            <v>1</v>
          </cell>
          <cell r="DM248">
            <v>50</v>
          </cell>
          <cell r="DN248">
            <v>0</v>
          </cell>
          <cell r="DO248" t="str">
            <v>0</v>
          </cell>
          <cell r="DP248">
            <v>70</v>
          </cell>
          <cell r="DQ248" t="str">
            <v>100</v>
          </cell>
          <cell r="DR248">
            <v>35</v>
          </cell>
          <cell r="DS248">
            <v>50</v>
          </cell>
          <cell r="DT248">
            <v>20</v>
          </cell>
          <cell r="DU248">
            <v>75</v>
          </cell>
          <cell r="DV248" t="str">
            <v>Teradata (New)</v>
          </cell>
          <cell r="DW248"/>
          <cell r="DX248"/>
          <cell r="DY248" t="str">
            <v>Placed</v>
          </cell>
          <cell r="DZ248">
            <v>4.93</v>
          </cell>
          <cell r="EA248" t="str">
            <v>Placement</v>
          </cell>
          <cell r="EB248" t="str">
            <v>Placement</v>
          </cell>
          <cell r="EC248"/>
          <cell r="ED248" t="str">
            <v>CAT-1</v>
          </cell>
          <cell r="EE248"/>
          <cell r="EF248"/>
          <cell r="EG248"/>
          <cell r="EH248"/>
          <cell r="EI248"/>
          <cell r="EJ248"/>
          <cell r="EK248"/>
          <cell r="EL248"/>
          <cell r="EM248"/>
          <cell r="EN248">
            <v>5</v>
          </cell>
          <cell r="EO248">
            <v>4</v>
          </cell>
          <cell r="EP248">
            <v>5</v>
          </cell>
          <cell r="EQ248">
            <v>14</v>
          </cell>
          <cell r="ER248">
            <v>93.333333333333329</v>
          </cell>
          <cell r="ES248" t="str">
            <v>Yes</v>
          </cell>
          <cell r="ET248" t="str">
            <v>https://drive.google.com/open?id=1TA_8xQWSaQtfvK2TXLq4uDReiYhTeUL1</v>
          </cell>
          <cell r="EU248" t="str">
            <v>IT + Core Companies</v>
          </cell>
          <cell r="EV248" t="str">
            <v>Yes</v>
          </cell>
          <cell r="EW248" t="str">
            <v>pay_HyUbiuErRA5raM</v>
          </cell>
          <cell r="EX248" t="str">
            <v>MUMBAI</v>
          </cell>
          <cell r="EY248" t="str">
            <v>Present</v>
          </cell>
          <cell r="EZ248" t="str">
            <v>Batch 1</v>
          </cell>
          <cell r="FA248" t="str">
            <v>19-COMPB18-23</v>
          </cell>
          <cell r="FB248" t="str">
            <v>COMP-B</v>
          </cell>
          <cell r="FC248">
            <v>18</v>
          </cell>
        </row>
        <row r="249">
          <cell r="C249" t="str">
            <v>19-COMPB19-23</v>
          </cell>
          <cell r="D249">
            <v>19</v>
          </cell>
          <cell r="E249" t="str">
            <v>KENIEL HARSH VISHAL GEETA</v>
          </cell>
          <cell r="F249" t="str">
            <v>19-COMPB19-23</v>
          </cell>
          <cell r="G249" t="str">
            <v>Male</v>
          </cell>
          <cell r="H249">
            <v>36983</v>
          </cell>
          <cell r="I249">
            <v>9970675919</v>
          </cell>
          <cell r="J249"/>
          <cell r="K249" t="str">
            <v>harshkeniel123@gmail.com</v>
          </cell>
          <cell r="L249" t="str">
            <v>1032190163@tcetmumbai.in</v>
          </cell>
          <cell r="M249" t="str">
            <v>203, ankit apt ,Achole road ,Achole talav,Near swami samarth mandir ,Nallasopara ,401209</v>
          </cell>
          <cell r="N249" t="str">
            <v>Service</v>
          </cell>
          <cell r="O249" t="str">
            <v>5 Lacs to  10Lacs</v>
          </cell>
          <cell r="P249" t="str">
            <v>Normal</v>
          </cell>
          <cell r="Q249" t="str">
            <v>Open</v>
          </cell>
          <cell r="R249">
            <v>2019</v>
          </cell>
          <cell r="S249" t="str">
            <v>FE</v>
          </cell>
          <cell r="T249" t="str">
            <v>MHT-CET 2019</v>
          </cell>
          <cell r="U249" t="str">
            <v>MHT-CET</v>
          </cell>
          <cell r="V249">
            <v>200</v>
          </cell>
          <cell r="W249">
            <v>19.457138100000002</v>
          </cell>
          <cell r="X249" t="str">
            <v>IL</v>
          </cell>
          <cell r="Y249">
            <v>412</v>
          </cell>
          <cell r="Z249">
            <v>500</v>
          </cell>
          <cell r="AA249">
            <v>82.4</v>
          </cell>
          <cell r="AB249">
            <v>2017</v>
          </cell>
          <cell r="AC249" t="str">
            <v>MAHARASHTRA STATE BOARD OF SECONDARY AND HIGHER SECONDARY EDUCATION</v>
          </cell>
          <cell r="AD249" t="str">
            <v>ST ALOYSIUS HIGH SCHOOL</v>
          </cell>
          <cell r="AE249">
            <v>432</v>
          </cell>
          <cell r="AF249">
            <v>650</v>
          </cell>
          <cell r="AG249">
            <v>66.459999999999994</v>
          </cell>
          <cell r="AH249">
            <v>2019</v>
          </cell>
          <cell r="AI249" t="str">
            <v>MAHARASHTRA STATE BOARD OF SECONDARY AND HIGHER SECONDARY EDUCATION</v>
          </cell>
          <cell r="AJ249" t="str">
            <v>E. S. ANDREW COLLEGE OF SCIENCE</v>
          </cell>
          <cell r="AK249">
            <v>194</v>
          </cell>
          <cell r="AL249">
            <v>23</v>
          </cell>
          <cell r="AM249">
            <v>8.4347826086956523</v>
          </cell>
          <cell r="AN249">
            <v>95.666666666666671</v>
          </cell>
          <cell r="AO249">
            <v>217</v>
          </cell>
          <cell r="AP249">
            <v>25</v>
          </cell>
          <cell r="AQ249">
            <v>8.68</v>
          </cell>
          <cell r="AR249">
            <v>80</v>
          </cell>
          <cell r="AS249">
            <v>411</v>
          </cell>
          <cell r="AT249">
            <v>48</v>
          </cell>
          <cell r="AU249">
            <v>8.5625</v>
          </cell>
          <cell r="AV249">
            <v>249</v>
          </cell>
          <cell r="AW249">
            <v>25</v>
          </cell>
          <cell r="AX249">
            <v>9.9600000000000009</v>
          </cell>
          <cell r="AY249">
            <v>100</v>
          </cell>
          <cell r="AZ249">
            <v>274</v>
          </cell>
          <cell r="BA249">
            <v>29</v>
          </cell>
          <cell r="BB249">
            <v>9.4482758620689662</v>
          </cell>
          <cell r="BC249">
            <v>98</v>
          </cell>
          <cell r="BD249">
            <v>523</v>
          </cell>
          <cell r="BE249">
            <v>54</v>
          </cell>
          <cell r="BF249">
            <v>9.6851851851851851</v>
          </cell>
          <cell r="BG249">
            <v>225</v>
          </cell>
          <cell r="BH249">
            <v>24</v>
          </cell>
          <cell r="BI249">
            <v>9.375</v>
          </cell>
          <cell r="BJ249">
            <v>93.416666666666671</v>
          </cell>
          <cell r="BK249">
            <v>272</v>
          </cell>
          <cell r="BL249">
            <v>29</v>
          </cell>
          <cell r="BM249">
            <v>9.3793103448275854</v>
          </cell>
          <cell r="BN249">
            <v>93</v>
          </cell>
          <cell r="BO249">
            <v>497</v>
          </cell>
          <cell r="BP249">
            <v>53</v>
          </cell>
          <cell r="BQ249">
            <v>9.3773584905660385</v>
          </cell>
          <cell r="BR249">
            <v>222</v>
          </cell>
          <cell r="BS249">
            <v>24</v>
          </cell>
          <cell r="BT249">
            <v>9.25</v>
          </cell>
          <cell r="BU249">
            <v>93.347222222222229</v>
          </cell>
          <cell r="BV249">
            <v>222</v>
          </cell>
          <cell r="BW249">
            <v>24</v>
          </cell>
          <cell r="BX249">
            <v>9.25</v>
          </cell>
          <cell r="BY249">
            <v>255</v>
          </cell>
          <cell r="BZ249">
            <v>26</v>
          </cell>
          <cell r="CA249">
            <v>9.8076923076923084</v>
          </cell>
          <cell r="CB249">
            <v>1908</v>
          </cell>
          <cell r="CC249">
            <v>205</v>
          </cell>
          <cell r="CD249">
            <v>9.3073170731707311</v>
          </cell>
          <cell r="CE249">
            <v>94</v>
          </cell>
          <cell r="CF249"/>
          <cell r="CG249"/>
          <cell r="CH249"/>
          <cell r="CI249"/>
          <cell r="CJ249"/>
          <cell r="CK249"/>
          <cell r="CL249"/>
          <cell r="CM249"/>
          <cell r="CN249">
            <v>15</v>
          </cell>
          <cell r="CO249">
            <v>60</v>
          </cell>
          <cell r="CP249">
            <v>18</v>
          </cell>
          <cell r="CQ249">
            <v>50</v>
          </cell>
          <cell r="CR249">
            <v>21</v>
          </cell>
          <cell r="CS249">
            <v>3</v>
          </cell>
          <cell r="CT249">
            <v>88</v>
          </cell>
          <cell r="CU249">
            <v>3</v>
          </cell>
          <cell r="CV249">
            <v>13</v>
          </cell>
          <cell r="CW249">
            <v>19</v>
          </cell>
          <cell r="CX249">
            <v>522</v>
          </cell>
          <cell r="CY249">
            <v>52.2</v>
          </cell>
          <cell r="CZ249">
            <v>77.563150074294214</v>
          </cell>
          <cell r="DA249">
            <v>10</v>
          </cell>
          <cell r="DB249">
            <v>0</v>
          </cell>
          <cell r="DC249">
            <v>100</v>
          </cell>
          <cell r="DD249">
            <v>22</v>
          </cell>
          <cell r="DE249">
            <v>0</v>
          </cell>
          <cell r="DF249">
            <v>100</v>
          </cell>
          <cell r="DG249">
            <v>10</v>
          </cell>
          <cell r="DH249">
            <v>100</v>
          </cell>
          <cell r="DI249">
            <v>950</v>
          </cell>
          <cell r="DJ249">
            <v>48</v>
          </cell>
          <cell r="DK249">
            <v>1</v>
          </cell>
          <cell r="DL249">
            <v>1</v>
          </cell>
          <cell r="DM249">
            <v>50</v>
          </cell>
          <cell r="DN249">
            <v>60</v>
          </cell>
          <cell r="DO249">
            <v>100</v>
          </cell>
          <cell r="DP249">
            <v>70</v>
          </cell>
          <cell r="DQ249" t="str">
            <v>100</v>
          </cell>
          <cell r="DR249">
            <v>65</v>
          </cell>
          <cell r="DS249">
            <v>100</v>
          </cell>
          <cell r="DT249">
            <v>62</v>
          </cell>
          <cell r="DU249">
            <v>80</v>
          </cell>
          <cell r="DV249" t="str">
            <v>Capgemini/Accenture-(ASE)</v>
          </cell>
          <cell r="DW249"/>
          <cell r="DX249"/>
          <cell r="DY249" t="str">
            <v>Placed</v>
          </cell>
          <cell r="DZ249" t="str">
            <v>4.5/4.25</v>
          </cell>
          <cell r="EA249" t="str">
            <v>Placement</v>
          </cell>
          <cell r="EB249" t="str">
            <v>Placement</v>
          </cell>
          <cell r="EC249"/>
          <cell r="ED249" t="str">
            <v>CAT-1</v>
          </cell>
          <cell r="EE249"/>
          <cell r="EF249"/>
          <cell r="EG249"/>
          <cell r="EH249"/>
          <cell r="EI249"/>
          <cell r="EJ249"/>
          <cell r="EK249"/>
          <cell r="EL249"/>
          <cell r="EM249"/>
          <cell r="EN249">
            <v>5</v>
          </cell>
          <cell r="EO249">
            <v>4</v>
          </cell>
          <cell r="EP249">
            <v>5</v>
          </cell>
          <cell r="EQ249">
            <v>14</v>
          </cell>
          <cell r="ER249">
            <v>93.333333333333329</v>
          </cell>
          <cell r="ES249" t="str">
            <v>Yes</v>
          </cell>
          <cell r="ET249" t="str">
            <v>https://drive.google.com/open?id=1kZ_dSKDaxCBHsJii86KhWXpaloP7AJTz</v>
          </cell>
          <cell r="EU249" t="str">
            <v>IT + Core Companies</v>
          </cell>
          <cell r="EV249" t="str">
            <v>Yes</v>
          </cell>
          <cell r="EW249" t="str">
            <v>YES (Payment ID: pay_HyUllIutYnf856)</v>
          </cell>
          <cell r="EX249" t="str">
            <v>Mumbai</v>
          </cell>
          <cell r="EY249" t="str">
            <v>Present</v>
          </cell>
          <cell r="EZ249" t="str">
            <v>Batch 2</v>
          </cell>
          <cell r="FA249" t="str">
            <v>19-COMPB19-23</v>
          </cell>
          <cell r="FB249" t="str">
            <v>COMP-B</v>
          </cell>
          <cell r="FC249">
            <v>19</v>
          </cell>
        </row>
        <row r="250">
          <cell r="C250" t="str">
            <v>20-COMPA68-23</v>
          </cell>
          <cell r="D250">
            <v>68</v>
          </cell>
          <cell r="E250" t="str">
            <v>KHAN AAYAN SHAHNAWAZ SEEMA</v>
          </cell>
          <cell r="F250" t="str">
            <v>20-COMPA68-23</v>
          </cell>
          <cell r="G250" t="str">
            <v>Male</v>
          </cell>
          <cell r="H250">
            <v>36978</v>
          </cell>
          <cell r="I250">
            <v>8652628934</v>
          </cell>
          <cell r="J250"/>
          <cell r="K250" t="str">
            <v>aayan107@gmail.com</v>
          </cell>
          <cell r="L250" t="str">
            <v>1032200704@tcetmumbai.in</v>
          </cell>
          <cell r="M250" t="str">
            <v>Flat No-502,Asmita Premium CHS, Near Shamsmasjid Naya Nagar, Mira Road, EAST Thane-401107</v>
          </cell>
          <cell r="N250" t="str">
            <v>Family Business</v>
          </cell>
          <cell r="O250" t="str">
            <v>10 Lacs to 20Lacs</v>
          </cell>
          <cell r="P250" t="str">
            <v>Normal</v>
          </cell>
          <cell r="Q250" t="str">
            <v>Open</v>
          </cell>
          <cell r="R250">
            <v>2019</v>
          </cell>
          <cell r="S250" t="str">
            <v>DSE</v>
          </cell>
          <cell r="T250" t="str">
            <v>NA</v>
          </cell>
          <cell r="U250" t="str">
            <v>DSE</v>
          </cell>
          <cell r="V250" t="str">
            <v>NA</v>
          </cell>
          <cell r="W250" t="str">
            <v>NA</v>
          </cell>
          <cell r="X250" t="str">
            <v>CAP-Minority</v>
          </cell>
          <cell r="Y250">
            <v>410</v>
          </cell>
          <cell r="Z250">
            <v>500</v>
          </cell>
          <cell r="AA250">
            <v>82</v>
          </cell>
          <cell r="AB250">
            <v>2017</v>
          </cell>
          <cell r="AC250" t="str">
            <v>MAHARASHTRA STATE BOARD OF SECONDARY AND HIGHER SECONDARY EDUCATION</v>
          </cell>
          <cell r="AD250" t="str">
            <v>Holy Cross English High Scholl</v>
          </cell>
          <cell r="AE250">
            <v>1684</v>
          </cell>
          <cell r="AF250">
            <v>1750</v>
          </cell>
          <cell r="AG250">
            <v>96.228571428571428</v>
          </cell>
          <cell r="AH250">
            <v>2020</v>
          </cell>
          <cell r="AI250" t="str">
            <v>Maharashtra State Board of Technical Education</v>
          </cell>
          <cell r="AJ250" t="str">
            <v>Thakur Polytechnic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250</v>
          </cell>
          <cell r="AW250">
            <v>25</v>
          </cell>
          <cell r="AX250">
            <v>10</v>
          </cell>
          <cell r="AY250">
            <v>81</v>
          </cell>
          <cell r="AZ250">
            <v>287</v>
          </cell>
          <cell r="BA250">
            <v>29</v>
          </cell>
          <cell r="BB250">
            <v>9.8965517241379306</v>
          </cell>
          <cell r="BC250">
            <v>100</v>
          </cell>
          <cell r="BD250">
            <v>537</v>
          </cell>
          <cell r="BE250">
            <v>54</v>
          </cell>
          <cell r="BF250">
            <v>9.9444444444444446</v>
          </cell>
          <cell r="BG250">
            <v>234</v>
          </cell>
          <cell r="BH250">
            <v>24</v>
          </cell>
          <cell r="BI250">
            <v>9.75</v>
          </cell>
          <cell r="BJ250">
            <v>90.5</v>
          </cell>
          <cell r="BK250">
            <v>275</v>
          </cell>
          <cell r="BL250">
            <v>29</v>
          </cell>
          <cell r="BM250">
            <v>9.4827586206896548</v>
          </cell>
          <cell r="BN250">
            <v>99</v>
          </cell>
          <cell r="BO250">
            <v>509</v>
          </cell>
          <cell r="BP250">
            <v>53</v>
          </cell>
          <cell r="BQ250">
            <v>9.6037735849056602</v>
          </cell>
          <cell r="BR250">
            <v>228</v>
          </cell>
          <cell r="BS250">
            <v>24</v>
          </cell>
          <cell r="BT250">
            <v>9.5</v>
          </cell>
          <cell r="BU250">
            <v>92.625</v>
          </cell>
          <cell r="BV250">
            <v>228</v>
          </cell>
          <cell r="BW250">
            <v>24</v>
          </cell>
          <cell r="BX250">
            <v>9.5</v>
          </cell>
          <cell r="BY250">
            <v>242</v>
          </cell>
          <cell r="BZ250">
            <v>26</v>
          </cell>
          <cell r="CA250">
            <v>9.3076923076923084</v>
          </cell>
          <cell r="CB250">
            <v>1516</v>
          </cell>
          <cell r="CC250">
            <v>157</v>
          </cell>
          <cell r="CD250">
            <v>9.6560509554140133</v>
          </cell>
          <cell r="CE250">
            <v>91</v>
          </cell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>
            <v>0</v>
          </cell>
          <cell r="DK250">
            <v>0</v>
          </cell>
          <cell r="DL250">
            <v>2</v>
          </cell>
          <cell r="DM250">
            <v>0</v>
          </cell>
          <cell r="DN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/>
          <cell r="DW250"/>
          <cell r="DX250"/>
          <cell r="DY250"/>
          <cell r="DZ250"/>
          <cell r="EA250" t="str">
            <v>Higher Studies</v>
          </cell>
          <cell r="EB250" t="str">
            <v>Higher Studies</v>
          </cell>
          <cell r="EC250"/>
          <cell r="ED250" t="str">
            <v>CAT-3</v>
          </cell>
          <cell r="EE250"/>
          <cell r="EF250"/>
          <cell r="EG250"/>
          <cell r="EH250"/>
          <cell r="EI250"/>
          <cell r="EJ250"/>
          <cell r="EK250"/>
          <cell r="EL250"/>
          <cell r="EM250"/>
          <cell r="EN250">
            <v>5</v>
          </cell>
          <cell r="EO250">
            <v>0</v>
          </cell>
          <cell r="EP250">
            <v>5</v>
          </cell>
          <cell r="EQ250">
            <v>10</v>
          </cell>
          <cell r="ER250">
            <v>66.666666666666657</v>
          </cell>
          <cell r="ES250" t="str">
            <v>Yes</v>
          </cell>
          <cell r="ET250" t="str">
            <v>https://drive.google.com/open?id=17Vu-ktF2aXnzN4MGFT2tEL7Q-EQ_ZW5x</v>
          </cell>
          <cell r="EU250" t="str">
            <v>NA</v>
          </cell>
          <cell r="EV250" t="str">
            <v>No</v>
          </cell>
          <cell r="EW250"/>
          <cell r="EX250"/>
          <cell r="EY250" t="str">
            <v>Present</v>
          </cell>
          <cell r="EZ250"/>
          <cell r="FA250" t="str">
            <v>20-COMPA68-23</v>
          </cell>
          <cell r="FB250" t="str">
            <v>COMP-A</v>
          </cell>
          <cell r="FC250">
            <v>68</v>
          </cell>
        </row>
        <row r="251">
          <cell r="C251" t="str">
            <v>19-COMPB20-23</v>
          </cell>
          <cell r="D251">
            <v>20</v>
          </cell>
          <cell r="E251" t="str">
            <v>KHAN MOHAMMED AAMIR BILAL AHMAD FATIMA</v>
          </cell>
          <cell r="F251" t="str">
            <v>19-COMPB20-23</v>
          </cell>
          <cell r="G251" t="str">
            <v>Male</v>
          </cell>
          <cell r="H251">
            <v>37417</v>
          </cell>
          <cell r="I251">
            <v>9324641678</v>
          </cell>
          <cell r="J251">
            <v>9324641678</v>
          </cell>
          <cell r="K251" t="str">
            <v>aamirer195@gmail.com</v>
          </cell>
          <cell r="L251" t="str">
            <v>1032190164@tcetmumbai.in</v>
          </cell>
          <cell r="M251" t="str">
            <v>GRAM-HASANPUR, POST-RAJAPUR SIKRAUR,276305</v>
          </cell>
          <cell r="N251" t="str">
            <v>Any other</v>
          </cell>
          <cell r="O251" t="str">
            <v>Below  5 Lacs</v>
          </cell>
          <cell r="P251" t="str">
            <v>Normal</v>
          </cell>
          <cell r="Q251" t="str">
            <v>Open</v>
          </cell>
          <cell r="R251">
            <v>2019</v>
          </cell>
          <cell r="S251" t="str">
            <v>FE</v>
          </cell>
          <cell r="T251" t="str">
            <v>MHT-CET 2019</v>
          </cell>
          <cell r="U251" t="str">
            <v>MHT-CET</v>
          </cell>
          <cell r="V251">
            <v>200</v>
          </cell>
          <cell r="W251">
            <v>89.780783999999997</v>
          </cell>
          <cell r="X251" t="str">
            <v>MI</v>
          </cell>
          <cell r="Y251">
            <v>457</v>
          </cell>
          <cell r="Z251">
            <v>500</v>
          </cell>
          <cell r="AA251">
            <v>91.4</v>
          </cell>
          <cell r="AB251">
            <v>2017</v>
          </cell>
          <cell r="AC251" t="str">
            <v>MAHARASHTRA STATE BOARD OF SECONDARY AND HIGHER SECONDARY EDUCATION</v>
          </cell>
          <cell r="AD251" t="str">
            <v>FILMCITY HIGH SCHOOL</v>
          </cell>
          <cell r="AE251">
            <v>541</v>
          </cell>
          <cell r="AF251">
            <v>650</v>
          </cell>
          <cell r="AG251">
            <v>83.23</v>
          </cell>
          <cell r="AH251">
            <v>2019</v>
          </cell>
          <cell r="AI251" t="str">
            <v>MAHARASHTRA STATE BOARD OF SECONDARY AND HIGHER SECONDARY EDUCATION</v>
          </cell>
          <cell r="AJ251" t="str">
            <v>PATKAR VERDE COLLEGE GOREGAON WEST</v>
          </cell>
          <cell r="AK251">
            <v>224</v>
          </cell>
          <cell r="AL251">
            <v>23</v>
          </cell>
          <cell r="AM251">
            <v>9.7391304347826093</v>
          </cell>
          <cell r="AN251">
            <v>80.666666666666671</v>
          </cell>
          <cell r="AO251">
            <v>240</v>
          </cell>
          <cell r="AP251">
            <v>25</v>
          </cell>
          <cell r="AQ251">
            <v>9.6</v>
          </cell>
          <cell r="AR251">
            <v>89</v>
          </cell>
          <cell r="AS251">
            <v>464</v>
          </cell>
          <cell r="AT251">
            <v>48</v>
          </cell>
          <cell r="AU251">
            <v>9.6666666666666661</v>
          </cell>
          <cell r="AV251">
            <v>242</v>
          </cell>
          <cell r="AW251">
            <v>25</v>
          </cell>
          <cell r="AX251">
            <v>9.68</v>
          </cell>
          <cell r="AY251">
            <v>100</v>
          </cell>
          <cell r="AZ251">
            <v>281</v>
          </cell>
          <cell r="BA251">
            <v>29</v>
          </cell>
          <cell r="BB251">
            <v>9.6896551724137936</v>
          </cell>
          <cell r="BC251">
            <v>99</v>
          </cell>
          <cell r="BD251">
            <v>523</v>
          </cell>
          <cell r="BE251">
            <v>54</v>
          </cell>
          <cell r="BF251">
            <v>9.6851851851851851</v>
          </cell>
          <cell r="BG251">
            <v>219</v>
          </cell>
          <cell r="BH251">
            <v>24</v>
          </cell>
          <cell r="BI251">
            <v>9.125</v>
          </cell>
          <cell r="BJ251">
            <v>92.166666666666671</v>
          </cell>
          <cell r="BK251">
            <v>280</v>
          </cell>
          <cell r="BL251">
            <v>29</v>
          </cell>
          <cell r="BM251">
            <v>9.6551724137931032</v>
          </cell>
          <cell r="BN251">
            <v>97</v>
          </cell>
          <cell r="BO251">
            <v>499</v>
          </cell>
          <cell r="BP251">
            <v>53</v>
          </cell>
          <cell r="BQ251">
            <v>9.415094339622641</v>
          </cell>
          <cell r="BR251">
            <v>239</v>
          </cell>
          <cell r="BS251">
            <v>24</v>
          </cell>
          <cell r="BT251">
            <v>9.9583333333333339</v>
          </cell>
          <cell r="BU251">
            <v>92.972222222222229</v>
          </cell>
          <cell r="BV251">
            <v>239</v>
          </cell>
          <cell r="BW251">
            <v>24</v>
          </cell>
          <cell r="BX251">
            <v>9.9583333333333339</v>
          </cell>
          <cell r="BY251">
            <v>257</v>
          </cell>
          <cell r="BZ251">
            <v>26</v>
          </cell>
          <cell r="CA251">
            <v>9.884615384615385</v>
          </cell>
          <cell r="CB251">
            <v>1982</v>
          </cell>
          <cell r="CC251">
            <v>205</v>
          </cell>
          <cell r="CD251">
            <v>9.668292682926829</v>
          </cell>
          <cell r="CE251">
            <v>93</v>
          </cell>
          <cell r="CF251"/>
          <cell r="CG251"/>
          <cell r="CH251"/>
          <cell r="CI251"/>
          <cell r="CJ251"/>
          <cell r="CK251"/>
          <cell r="CL251"/>
          <cell r="CM251"/>
          <cell r="CN251">
            <v>21</v>
          </cell>
          <cell r="CO251">
            <v>60</v>
          </cell>
          <cell r="CP251">
            <v>49</v>
          </cell>
          <cell r="CQ251">
            <v>50</v>
          </cell>
          <cell r="CR251">
            <v>24</v>
          </cell>
          <cell r="CS251">
            <v>0</v>
          </cell>
          <cell r="CT251">
            <v>100</v>
          </cell>
          <cell r="CU251">
            <v>13</v>
          </cell>
          <cell r="CV251">
            <v>3</v>
          </cell>
          <cell r="CW251">
            <v>82</v>
          </cell>
          <cell r="CX251">
            <v>657</v>
          </cell>
          <cell r="CY251">
            <v>65.7</v>
          </cell>
          <cell r="CZ251">
            <v>97.622585438335804</v>
          </cell>
          <cell r="DA251">
            <v>10</v>
          </cell>
          <cell r="DB251">
            <v>0</v>
          </cell>
          <cell r="DC251">
            <v>100</v>
          </cell>
          <cell r="DD251">
            <v>17</v>
          </cell>
          <cell r="DE251">
            <v>5</v>
          </cell>
          <cell r="DF251">
            <v>78</v>
          </cell>
          <cell r="DG251">
            <v>10</v>
          </cell>
          <cell r="DH251">
            <v>100</v>
          </cell>
          <cell r="DI251">
            <v>691</v>
          </cell>
          <cell r="DJ251">
            <v>35</v>
          </cell>
          <cell r="DK251">
            <v>2</v>
          </cell>
          <cell r="DL251">
            <v>0</v>
          </cell>
          <cell r="DM251">
            <v>100</v>
          </cell>
          <cell r="DN251">
            <v>50</v>
          </cell>
          <cell r="DO251" t="str">
            <v>100</v>
          </cell>
          <cell r="DP251">
            <v>80</v>
          </cell>
          <cell r="DQ251" t="str">
            <v>100</v>
          </cell>
          <cell r="DR251">
            <v>65</v>
          </cell>
          <cell r="DS251">
            <v>100</v>
          </cell>
          <cell r="DT251">
            <v>61</v>
          </cell>
          <cell r="DU251">
            <v>95</v>
          </cell>
          <cell r="DV251" t="str">
            <v>DXC.Technology</v>
          </cell>
          <cell r="DW251"/>
          <cell r="DX251"/>
          <cell r="DY251" t="str">
            <v>Placed</v>
          </cell>
          <cell r="DZ251">
            <v>4.2</v>
          </cell>
          <cell r="EA251" t="str">
            <v>Placement</v>
          </cell>
          <cell r="EB251" t="str">
            <v>Placement</v>
          </cell>
          <cell r="EC251"/>
          <cell r="ED251" t="str">
            <v>CAT-1</v>
          </cell>
          <cell r="EE251"/>
          <cell r="EF251"/>
          <cell r="EG251"/>
          <cell r="EH251"/>
          <cell r="EI251"/>
          <cell r="EJ251"/>
          <cell r="EK251"/>
          <cell r="EL251"/>
          <cell r="EM251"/>
          <cell r="EN251">
            <v>5</v>
          </cell>
          <cell r="EO251">
            <v>5</v>
          </cell>
          <cell r="EP251">
            <v>5</v>
          </cell>
          <cell r="EQ251">
            <v>15</v>
          </cell>
          <cell r="ER251">
            <v>100</v>
          </cell>
          <cell r="ES251" t="str">
            <v>Yes</v>
          </cell>
          <cell r="ET251" t="str">
            <v>https://drive.google.com/open?id=182Y-UWjCcJ-JsxQFrn9nbbStWb42Pqym</v>
          </cell>
          <cell r="EU251" t="str">
            <v>IT + Core Companies</v>
          </cell>
          <cell r="EV251" t="str">
            <v>Yes</v>
          </cell>
          <cell r="EW251">
            <v>126017327743</v>
          </cell>
          <cell r="EX251" t="str">
            <v>MUMBAI</v>
          </cell>
          <cell r="EY251" t="str">
            <v>Present</v>
          </cell>
          <cell r="EZ251" t="str">
            <v>Golden Batch 1</v>
          </cell>
          <cell r="FA251" t="str">
            <v>19-COMPB20-23</v>
          </cell>
          <cell r="FB251" t="str">
            <v>COMP-B</v>
          </cell>
          <cell r="FC251">
            <v>20</v>
          </cell>
        </row>
        <row r="252">
          <cell r="C252" t="str">
            <v>20-COMPA69-23</v>
          </cell>
          <cell r="D252">
            <v>69</v>
          </cell>
          <cell r="E252" t="str">
            <v>KHAN UMAIR JAMIL AHMED RAZIA</v>
          </cell>
          <cell r="F252" t="str">
            <v>20-COMPA69-23</v>
          </cell>
          <cell r="G252" t="str">
            <v>Male</v>
          </cell>
          <cell r="H252">
            <v>37250</v>
          </cell>
          <cell r="I252">
            <v>8879874870</v>
          </cell>
          <cell r="J252">
            <v>8879874870</v>
          </cell>
          <cell r="K252" t="str">
            <v>khanumair1650@gmail.com</v>
          </cell>
          <cell r="L252" t="str">
            <v>1032200698@tcetmumbai.in</v>
          </cell>
          <cell r="M252"/>
          <cell r="N252" t="str">
            <v>Self-employed</v>
          </cell>
          <cell r="O252" t="str">
            <v>Below  5 Lacs</v>
          </cell>
          <cell r="P252" t="str">
            <v>Normal</v>
          </cell>
          <cell r="Q252" t="str">
            <v>Open</v>
          </cell>
          <cell r="R252">
            <v>2019</v>
          </cell>
          <cell r="S252" t="str">
            <v>DSE</v>
          </cell>
          <cell r="T252" t="str">
            <v>NA</v>
          </cell>
          <cell r="U252" t="str">
            <v>DSE</v>
          </cell>
          <cell r="V252" t="str">
            <v>NA</v>
          </cell>
          <cell r="W252" t="str">
            <v>NA</v>
          </cell>
          <cell r="X252" t="str">
            <v>CAP-Minority</v>
          </cell>
          <cell r="Y252">
            <v>391</v>
          </cell>
          <cell r="Z252">
            <v>500</v>
          </cell>
          <cell r="AA252">
            <v>78.2</v>
          </cell>
          <cell r="AB252">
            <v>2017</v>
          </cell>
          <cell r="AC252" t="str">
            <v>MAHARASHTRA STATE BOARD OF SECONDARY AND HIGHER SECONDARY EDUCATION</v>
          </cell>
          <cell r="AD252" t="str">
            <v>Millat high school</v>
          </cell>
          <cell r="AE252">
            <v>1314</v>
          </cell>
          <cell r="AF252">
            <v>1400</v>
          </cell>
          <cell r="AG252">
            <v>93.65</v>
          </cell>
          <cell r="AH252">
            <v>2020</v>
          </cell>
          <cell r="AI252" t="str">
            <v>Autonomous</v>
          </cell>
          <cell r="AJ252" t="str">
            <v>Government polytechnic mumbai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246</v>
          </cell>
          <cell r="AW252">
            <v>25</v>
          </cell>
          <cell r="AX252">
            <v>9.84</v>
          </cell>
          <cell r="AY252">
            <v>89</v>
          </cell>
          <cell r="AZ252">
            <v>288</v>
          </cell>
          <cell r="BA252">
            <v>29</v>
          </cell>
          <cell r="BB252">
            <v>9.931034482758621</v>
          </cell>
          <cell r="BC252">
            <v>99</v>
          </cell>
          <cell r="BD252">
            <v>534</v>
          </cell>
          <cell r="BE252">
            <v>54</v>
          </cell>
          <cell r="BF252">
            <v>9.8888888888888893</v>
          </cell>
          <cell r="BG252">
            <v>236</v>
          </cell>
          <cell r="BH252">
            <v>24</v>
          </cell>
          <cell r="BI252">
            <v>9.8333333333333339</v>
          </cell>
          <cell r="BJ252">
            <v>94</v>
          </cell>
          <cell r="BK252">
            <v>287</v>
          </cell>
          <cell r="BL252">
            <v>29</v>
          </cell>
          <cell r="BM252">
            <v>9.8965517241379306</v>
          </cell>
          <cell r="BN252">
            <v>94</v>
          </cell>
          <cell r="BO252">
            <v>523</v>
          </cell>
          <cell r="BP252">
            <v>53</v>
          </cell>
          <cell r="BQ252">
            <v>9.8679245283018862</v>
          </cell>
          <cell r="BR252">
            <v>240</v>
          </cell>
          <cell r="BS252">
            <v>24</v>
          </cell>
          <cell r="BT252">
            <v>10</v>
          </cell>
          <cell r="BU252">
            <v>94</v>
          </cell>
          <cell r="BV252">
            <v>240</v>
          </cell>
          <cell r="BW252">
            <v>24</v>
          </cell>
          <cell r="BX252">
            <v>10</v>
          </cell>
          <cell r="BY252">
            <v>257</v>
          </cell>
          <cell r="BZ252">
            <v>26</v>
          </cell>
          <cell r="CA252">
            <v>9.884615384615385</v>
          </cell>
          <cell r="CB252">
            <v>1554</v>
          </cell>
          <cell r="CC252">
            <v>157</v>
          </cell>
          <cell r="CD252">
            <v>9.8980891719745223</v>
          </cell>
          <cell r="CE252">
            <v>94</v>
          </cell>
          <cell r="CF252"/>
          <cell r="CG252"/>
          <cell r="CH252"/>
          <cell r="CI252"/>
          <cell r="CJ252"/>
          <cell r="CK252"/>
          <cell r="CL252"/>
          <cell r="CM252"/>
          <cell r="CN252">
            <v>55</v>
          </cell>
          <cell r="CO252">
            <v>60</v>
          </cell>
          <cell r="CP252">
            <v>47</v>
          </cell>
          <cell r="CQ252">
            <v>50</v>
          </cell>
          <cell r="CR252">
            <v>24</v>
          </cell>
          <cell r="CS252">
            <v>0</v>
          </cell>
          <cell r="CT252">
            <v>100</v>
          </cell>
          <cell r="CU252">
            <v>10</v>
          </cell>
          <cell r="CV252">
            <v>6</v>
          </cell>
          <cell r="CW252">
            <v>63</v>
          </cell>
          <cell r="CX252">
            <v>636</v>
          </cell>
          <cell r="CY252">
            <v>63.6</v>
          </cell>
          <cell r="CZ252">
            <v>94.502228826151551</v>
          </cell>
          <cell r="DA252">
            <v>10</v>
          </cell>
          <cell r="DB252">
            <v>0</v>
          </cell>
          <cell r="DC252">
            <v>100</v>
          </cell>
          <cell r="DD252">
            <v>22</v>
          </cell>
          <cell r="DE252">
            <v>0</v>
          </cell>
          <cell r="DF252">
            <v>100</v>
          </cell>
          <cell r="DG252">
            <v>8</v>
          </cell>
          <cell r="DH252">
            <v>80</v>
          </cell>
          <cell r="DI252">
            <v>222</v>
          </cell>
          <cell r="DJ252">
            <v>12</v>
          </cell>
          <cell r="DK252">
            <v>2</v>
          </cell>
          <cell r="DL252">
            <v>0</v>
          </cell>
          <cell r="DM252">
            <v>100</v>
          </cell>
          <cell r="DN252">
            <v>70</v>
          </cell>
          <cell r="DO252" t="str">
            <v>100</v>
          </cell>
          <cell r="DP252">
            <v>90</v>
          </cell>
          <cell r="DQ252" t="str">
            <v>100</v>
          </cell>
          <cell r="DR252">
            <v>80</v>
          </cell>
          <cell r="DS252">
            <v>100</v>
          </cell>
          <cell r="DT252">
            <v>59</v>
          </cell>
          <cell r="DU252">
            <v>92</v>
          </cell>
          <cell r="DV252" t="str">
            <v>Capgemini/Accenture-(ASE)</v>
          </cell>
          <cell r="DW252"/>
          <cell r="DX252"/>
          <cell r="DY252" t="str">
            <v>Placed</v>
          </cell>
          <cell r="DZ252" t="str">
            <v>4.5/4.25</v>
          </cell>
          <cell r="EA252" t="str">
            <v>Placement</v>
          </cell>
          <cell r="EB252" t="str">
            <v>Placement</v>
          </cell>
          <cell r="EC252"/>
          <cell r="ED252" t="str">
            <v>CAT-1</v>
          </cell>
          <cell r="EE252"/>
          <cell r="EF252"/>
          <cell r="EG252"/>
          <cell r="EH252"/>
          <cell r="EI252"/>
          <cell r="EJ252"/>
          <cell r="EK252"/>
          <cell r="EL252"/>
          <cell r="EM252"/>
          <cell r="EN252">
            <v>5</v>
          </cell>
          <cell r="EO252">
            <v>5</v>
          </cell>
          <cell r="EP252">
            <v>5</v>
          </cell>
          <cell r="EQ252">
            <v>15</v>
          </cell>
          <cell r="ER252">
            <v>100</v>
          </cell>
          <cell r="ES252" t="str">
            <v>Yes</v>
          </cell>
          <cell r="ET252" t="str">
            <v>https://drive.google.com/open?id=1AyQyDnD3HW6F7PIgpOSyrQc8JyXdjBD1</v>
          </cell>
          <cell r="EU252" t="str">
            <v>IT + Core Companies</v>
          </cell>
          <cell r="EV252" t="str">
            <v>Yes</v>
          </cell>
          <cell r="EW252" t="str">
            <v>pay_HyTRAhvatMYLD4</v>
          </cell>
          <cell r="EX252"/>
          <cell r="EY252" t="str">
            <v>Present</v>
          </cell>
          <cell r="EZ252" t="str">
            <v>Golden Batch 2</v>
          </cell>
          <cell r="FA252" t="str">
            <v>20-COMPA69-23</v>
          </cell>
          <cell r="FB252" t="str">
            <v>COMP-A</v>
          </cell>
          <cell r="FC252">
            <v>69</v>
          </cell>
        </row>
        <row r="253">
          <cell r="C253" t="str">
            <v>19-COMPB21-23</v>
          </cell>
          <cell r="D253">
            <v>21</v>
          </cell>
          <cell r="E253" t="str">
            <v>KHAN YUMNA ABDULHAI ABIDA</v>
          </cell>
          <cell r="F253" t="str">
            <v>19-COMPB21-23</v>
          </cell>
          <cell r="G253" t="str">
            <v>Female</v>
          </cell>
          <cell r="H253">
            <v>37221</v>
          </cell>
          <cell r="I253">
            <v>8828258390</v>
          </cell>
          <cell r="J253" t="str">
            <v>8828258390</v>
          </cell>
          <cell r="K253" t="str">
            <v>yumnakhan2611@gmail.com</v>
          </cell>
          <cell r="L253" t="str">
            <v>1032190165@tcetmumbai.in</v>
          </cell>
          <cell r="M253" t="str">
            <v>C11 701 Mansarovar ,Lokdhara Complex,Kalyan,Behind Metro Junction mall,Kalyan,421306</v>
          </cell>
          <cell r="N253" t="str">
            <v>Service</v>
          </cell>
          <cell r="O253" t="str">
            <v>5 Lacs to  10Lacs</v>
          </cell>
          <cell r="P253" t="str">
            <v>Normal</v>
          </cell>
          <cell r="Q253" t="str">
            <v>Open</v>
          </cell>
          <cell r="R253">
            <v>2019</v>
          </cell>
          <cell r="S253" t="str">
            <v>FE</v>
          </cell>
          <cell r="T253" t="str">
            <v>MHT-CET 2019</v>
          </cell>
          <cell r="U253" t="str">
            <v>MHT-CET</v>
          </cell>
          <cell r="V253">
            <v>200</v>
          </cell>
          <cell r="W253">
            <v>90.998529899999994</v>
          </cell>
          <cell r="X253" t="str">
            <v>MI</v>
          </cell>
          <cell r="Y253">
            <v>470</v>
          </cell>
          <cell r="Z253">
            <v>500</v>
          </cell>
          <cell r="AA253">
            <v>94</v>
          </cell>
          <cell r="AB253">
            <v>2017</v>
          </cell>
          <cell r="AC253" t="str">
            <v>MAHARASHTRA STATE BOARD OF SECONDARY AND HIGHER SECONDARY EDUCATION</v>
          </cell>
          <cell r="AD253" t="str">
            <v>HOLY CROSS CONVENT SCHOOL AND JUNIOR COLLEGE</v>
          </cell>
          <cell r="AE253">
            <v>498</v>
          </cell>
          <cell r="AF253">
            <v>650</v>
          </cell>
          <cell r="AG253">
            <v>76.62</v>
          </cell>
          <cell r="AH253">
            <v>2019</v>
          </cell>
          <cell r="AI253" t="str">
            <v>MAHARASHTRA STATE BOARD OF SECONDARY AND HIGHER SECONDARY EDUCATION</v>
          </cell>
          <cell r="AJ253" t="str">
            <v>KAMALADEVI  JUNIOR COLLEGE OF ARTS COMMERCE AND SCIENCE</v>
          </cell>
          <cell r="AK253">
            <v>224</v>
          </cell>
          <cell r="AL253">
            <v>23</v>
          </cell>
          <cell r="AM253">
            <v>9.7391304347826093</v>
          </cell>
          <cell r="AN253">
            <v>89.666666666666671</v>
          </cell>
          <cell r="AO253">
            <v>250</v>
          </cell>
          <cell r="AP253">
            <v>25</v>
          </cell>
          <cell r="AQ253">
            <v>10</v>
          </cell>
          <cell r="AR253">
            <v>80</v>
          </cell>
          <cell r="AS253">
            <v>474</v>
          </cell>
          <cell r="AT253">
            <v>48</v>
          </cell>
          <cell r="AU253">
            <v>9.875</v>
          </cell>
          <cell r="AV253">
            <v>250</v>
          </cell>
          <cell r="AW253">
            <v>25</v>
          </cell>
          <cell r="AX253">
            <v>10</v>
          </cell>
          <cell r="AY253">
            <v>100</v>
          </cell>
          <cell r="AZ253">
            <v>290</v>
          </cell>
          <cell r="BA253">
            <v>29</v>
          </cell>
          <cell r="BB253">
            <v>10</v>
          </cell>
          <cell r="BC253">
            <v>100</v>
          </cell>
          <cell r="BD253">
            <v>540</v>
          </cell>
          <cell r="BE253">
            <v>54</v>
          </cell>
          <cell r="BF253">
            <v>10</v>
          </cell>
          <cell r="BG253">
            <v>237</v>
          </cell>
          <cell r="BH253">
            <v>24</v>
          </cell>
          <cell r="BI253">
            <v>9.875</v>
          </cell>
          <cell r="BJ253">
            <v>92.416666666666671</v>
          </cell>
          <cell r="BK253">
            <v>284</v>
          </cell>
          <cell r="BL253">
            <v>29</v>
          </cell>
          <cell r="BM253">
            <v>9.7931034482758612</v>
          </cell>
          <cell r="BN253">
            <v>95</v>
          </cell>
          <cell r="BO253">
            <v>521</v>
          </cell>
          <cell r="BP253">
            <v>53</v>
          </cell>
          <cell r="BQ253">
            <v>9.8301886792452837</v>
          </cell>
          <cell r="BR253">
            <v>237</v>
          </cell>
          <cell r="BS253">
            <v>24</v>
          </cell>
          <cell r="BT253">
            <v>9.875</v>
          </cell>
          <cell r="BU253">
            <v>92.847222222222229</v>
          </cell>
          <cell r="BV253">
            <v>237</v>
          </cell>
          <cell r="BW253">
            <v>24</v>
          </cell>
          <cell r="BX253">
            <v>9.875</v>
          </cell>
          <cell r="BY253">
            <v>260</v>
          </cell>
          <cell r="BZ253">
            <v>26</v>
          </cell>
          <cell r="CA253">
            <v>10</v>
          </cell>
          <cell r="CB253">
            <v>2032</v>
          </cell>
          <cell r="CC253">
            <v>205</v>
          </cell>
          <cell r="CD253">
            <v>9.9121951219512194</v>
          </cell>
          <cell r="CE253">
            <v>93</v>
          </cell>
          <cell r="CF253"/>
          <cell r="CG253"/>
          <cell r="CH253"/>
          <cell r="CI253"/>
          <cell r="CJ253"/>
          <cell r="CK253"/>
          <cell r="CL253"/>
          <cell r="CM253"/>
          <cell r="CN253">
            <v>16</v>
          </cell>
          <cell r="CO253">
            <v>60</v>
          </cell>
          <cell r="CP253">
            <v>18</v>
          </cell>
          <cell r="CQ253">
            <v>50</v>
          </cell>
          <cell r="CR253">
            <v>23</v>
          </cell>
          <cell r="CS253">
            <v>1</v>
          </cell>
          <cell r="CT253">
            <v>96</v>
          </cell>
          <cell r="CU253">
            <v>14</v>
          </cell>
          <cell r="CV253">
            <v>2</v>
          </cell>
          <cell r="CW253">
            <v>88</v>
          </cell>
          <cell r="CX253">
            <v>615</v>
          </cell>
          <cell r="CY253">
            <v>61.5</v>
          </cell>
          <cell r="CZ253">
            <v>91.381872213967313</v>
          </cell>
          <cell r="DA253">
            <v>10</v>
          </cell>
          <cell r="DB253">
            <v>0</v>
          </cell>
          <cell r="DC253">
            <v>100</v>
          </cell>
          <cell r="DD253">
            <v>22</v>
          </cell>
          <cell r="DE253">
            <v>0</v>
          </cell>
          <cell r="DF253">
            <v>100</v>
          </cell>
          <cell r="DG253">
            <v>10</v>
          </cell>
          <cell r="DH253">
            <v>100</v>
          </cell>
          <cell r="DI253">
            <v>1330</v>
          </cell>
          <cell r="DJ253">
            <v>67</v>
          </cell>
          <cell r="DK253">
            <v>2</v>
          </cell>
          <cell r="DL253">
            <v>0</v>
          </cell>
          <cell r="DM253">
            <v>100</v>
          </cell>
          <cell r="DN253">
            <v>100</v>
          </cell>
          <cell r="DO253" t="str">
            <v>100</v>
          </cell>
          <cell r="DP253">
            <v>80</v>
          </cell>
          <cell r="DQ253" t="str">
            <v>100</v>
          </cell>
          <cell r="DR253">
            <v>90</v>
          </cell>
          <cell r="DS253">
            <v>100</v>
          </cell>
          <cell r="DT253">
            <v>87</v>
          </cell>
          <cell r="DU253">
            <v>98</v>
          </cell>
          <cell r="DV253" t="str">
            <v>ICICI Lombard</v>
          </cell>
          <cell r="DW253"/>
          <cell r="DX253"/>
          <cell r="DY253" t="str">
            <v>Placed</v>
          </cell>
          <cell r="DZ253">
            <v>8</v>
          </cell>
          <cell r="EA253" t="str">
            <v>Placement</v>
          </cell>
          <cell r="EB253" t="str">
            <v>Placement</v>
          </cell>
          <cell r="EC253"/>
          <cell r="ED253" t="str">
            <v>CAT-1</v>
          </cell>
          <cell r="EE253"/>
          <cell r="EF253"/>
          <cell r="EG253"/>
          <cell r="EH253"/>
          <cell r="EI253"/>
          <cell r="EJ253"/>
          <cell r="EK253"/>
          <cell r="EL253"/>
          <cell r="EM253"/>
          <cell r="EN253">
            <v>5</v>
          </cell>
          <cell r="EO253">
            <v>5</v>
          </cell>
          <cell r="EP253">
            <v>5</v>
          </cell>
          <cell r="EQ253">
            <v>15</v>
          </cell>
          <cell r="ER253">
            <v>100</v>
          </cell>
          <cell r="ES253" t="str">
            <v>Yes</v>
          </cell>
          <cell r="ET253" t="str">
            <v>https://drive.google.com/open?id=1GvIc5POu_j5OE4r2gY1HiYJh0o7fl1WU</v>
          </cell>
          <cell r="EU253" t="str">
            <v>IT + Core Companies</v>
          </cell>
          <cell r="EV253" t="str">
            <v>Yes</v>
          </cell>
          <cell r="EW253" t="str">
            <v>pay_HyAIBYVZQNYTMH</v>
          </cell>
          <cell r="EX253" t="str">
            <v>Jhansi</v>
          </cell>
          <cell r="EY253" t="str">
            <v>Present</v>
          </cell>
          <cell r="EZ253" t="str">
            <v>Batch 2</v>
          </cell>
          <cell r="FA253" t="str">
            <v>19-COMPB21-23</v>
          </cell>
          <cell r="FB253" t="str">
            <v>COMP-B</v>
          </cell>
          <cell r="FC253">
            <v>21</v>
          </cell>
        </row>
        <row r="254">
          <cell r="C254" t="str">
            <v>19-COMPB22-23</v>
          </cell>
          <cell r="D254">
            <v>22</v>
          </cell>
          <cell r="E254" t="str">
            <v>KHANDELWAL PRERAK PRAMOD SHOBHA</v>
          </cell>
          <cell r="F254" t="str">
            <v>19-COMPB22-23</v>
          </cell>
          <cell r="G254" t="str">
            <v>Male</v>
          </cell>
          <cell r="H254">
            <v>37015</v>
          </cell>
          <cell r="I254">
            <v>9022394779</v>
          </cell>
          <cell r="J254" t="str">
            <v>9022394779</v>
          </cell>
          <cell r="K254" t="str">
            <v>itsprerak@gmail.com</v>
          </cell>
          <cell r="L254" t="str">
            <v>1032190166@tcetmumbai.in</v>
          </cell>
          <cell r="M254" t="str">
            <v>1004 Harshad Heights,150 feet road,bhayander west,opp. maxus mall,Mumbai,401101</v>
          </cell>
          <cell r="N254" t="str">
            <v>Service</v>
          </cell>
          <cell r="O254" t="str">
            <v>5 Lacs to  10Lacs</v>
          </cell>
          <cell r="P254" t="str">
            <v>Normal</v>
          </cell>
          <cell r="Q254" t="str">
            <v>Open</v>
          </cell>
          <cell r="R254">
            <v>2019</v>
          </cell>
          <cell r="S254" t="str">
            <v>FE</v>
          </cell>
          <cell r="T254" t="str">
            <v>MHT-CET 2019</v>
          </cell>
          <cell r="U254" t="str">
            <v>MHT-CET</v>
          </cell>
          <cell r="V254">
            <v>200</v>
          </cell>
          <cell r="W254">
            <v>98.640299999999996</v>
          </cell>
          <cell r="X254" t="str">
            <v>MI</v>
          </cell>
          <cell r="Y254"/>
          <cell r="Z254"/>
          <cell r="AA254">
            <v>95.6</v>
          </cell>
          <cell r="AB254">
            <v>2017</v>
          </cell>
          <cell r="AC254" t="str">
            <v>CENTRAL BOARD OF SECONDARY EDUCATION</v>
          </cell>
          <cell r="AD254" t="str">
            <v>SEVEN SQUARE ACADEMY</v>
          </cell>
          <cell r="AE254">
            <v>527</v>
          </cell>
          <cell r="AF254">
            <v>650</v>
          </cell>
          <cell r="AG254">
            <v>81.08</v>
          </cell>
          <cell r="AH254">
            <v>2019</v>
          </cell>
          <cell r="AI254" t="str">
            <v>MAHARASHTRA STATE BOARD OF SECONDARY AND HIGHER SECONDARY EDUCATION</v>
          </cell>
          <cell r="AJ254" t="str">
            <v>THAKUR COLLEGE OF SCIENCE AND COMMERCE</v>
          </cell>
          <cell r="AK254">
            <v>230</v>
          </cell>
          <cell r="AL254">
            <v>23</v>
          </cell>
          <cell r="AM254">
            <v>10</v>
          </cell>
          <cell r="AN254">
            <v>75</v>
          </cell>
          <cell r="AO254">
            <v>246</v>
          </cell>
          <cell r="AP254">
            <v>25</v>
          </cell>
          <cell r="AQ254">
            <v>9.84</v>
          </cell>
          <cell r="AR254">
            <v>95</v>
          </cell>
          <cell r="AS254">
            <v>476</v>
          </cell>
          <cell r="AT254">
            <v>48</v>
          </cell>
          <cell r="AU254">
            <v>9.9166666666666661</v>
          </cell>
          <cell r="AV254">
            <v>250</v>
          </cell>
          <cell r="AW254">
            <v>25</v>
          </cell>
          <cell r="AX254">
            <v>10</v>
          </cell>
          <cell r="AY254">
            <v>100</v>
          </cell>
          <cell r="AZ254">
            <v>287</v>
          </cell>
          <cell r="BA254">
            <v>29</v>
          </cell>
          <cell r="BB254">
            <v>9.8965517241379306</v>
          </cell>
          <cell r="BC254">
            <v>95</v>
          </cell>
          <cell r="BD254">
            <v>537</v>
          </cell>
          <cell r="BE254">
            <v>54</v>
          </cell>
          <cell r="BF254">
            <v>9.9444444444444446</v>
          </cell>
          <cell r="BG254">
            <v>237</v>
          </cell>
          <cell r="BH254">
            <v>24</v>
          </cell>
          <cell r="BI254">
            <v>9.875</v>
          </cell>
          <cell r="BJ254">
            <v>91.25</v>
          </cell>
          <cell r="BK254">
            <v>287</v>
          </cell>
          <cell r="BL254">
            <v>29</v>
          </cell>
          <cell r="BM254">
            <v>9.8965517241379306</v>
          </cell>
          <cell r="BN254">
            <v>100</v>
          </cell>
          <cell r="BO254">
            <v>524</v>
          </cell>
          <cell r="BP254">
            <v>53</v>
          </cell>
          <cell r="BQ254">
            <v>9.8867924528301891</v>
          </cell>
          <cell r="BR254">
            <v>240</v>
          </cell>
          <cell r="BS254">
            <v>24</v>
          </cell>
          <cell r="BT254">
            <v>10</v>
          </cell>
          <cell r="BU254">
            <v>92.708333333333329</v>
          </cell>
          <cell r="BV254">
            <v>240</v>
          </cell>
          <cell r="BW254">
            <v>24</v>
          </cell>
          <cell r="BX254">
            <v>10</v>
          </cell>
          <cell r="BY254">
            <v>260</v>
          </cell>
          <cell r="BZ254">
            <v>26</v>
          </cell>
          <cell r="CA254">
            <v>10</v>
          </cell>
          <cell r="CB254">
            <v>2037</v>
          </cell>
          <cell r="CC254">
            <v>205</v>
          </cell>
          <cell r="CD254">
            <v>9.9365853658536594</v>
          </cell>
          <cell r="CE254">
            <v>92</v>
          </cell>
          <cell r="CF254"/>
          <cell r="CG254"/>
          <cell r="CH254"/>
          <cell r="CI254"/>
          <cell r="CJ254"/>
          <cell r="CK254"/>
          <cell r="CL254"/>
          <cell r="CM254"/>
          <cell r="CN254">
            <v>19</v>
          </cell>
          <cell r="CO254">
            <v>60</v>
          </cell>
          <cell r="CP254">
            <v>25</v>
          </cell>
          <cell r="CQ254">
            <v>50</v>
          </cell>
          <cell r="CR254">
            <v>24</v>
          </cell>
          <cell r="CS254">
            <v>0</v>
          </cell>
          <cell r="CT254">
            <v>100</v>
          </cell>
          <cell r="CU254">
            <v>10</v>
          </cell>
          <cell r="CV254">
            <v>6</v>
          </cell>
          <cell r="CW254">
            <v>63</v>
          </cell>
          <cell r="CX254">
            <v>589</v>
          </cell>
          <cell r="CY254">
            <v>58.9</v>
          </cell>
          <cell r="CZ254">
            <v>87.518573551263003</v>
          </cell>
          <cell r="DA254">
            <v>10</v>
          </cell>
          <cell r="DB254">
            <v>0</v>
          </cell>
          <cell r="DC254">
            <v>100</v>
          </cell>
          <cell r="DD254">
            <v>22</v>
          </cell>
          <cell r="DE254">
            <v>0</v>
          </cell>
          <cell r="DF254">
            <v>100</v>
          </cell>
          <cell r="DG254">
            <v>10</v>
          </cell>
          <cell r="DH254">
            <v>100</v>
          </cell>
          <cell r="DI254">
            <v>740</v>
          </cell>
          <cell r="DJ254">
            <v>37</v>
          </cell>
          <cell r="DK254">
            <v>2</v>
          </cell>
          <cell r="DL254">
            <v>0</v>
          </cell>
          <cell r="DM254">
            <v>100</v>
          </cell>
          <cell r="DN254">
            <v>80</v>
          </cell>
          <cell r="DO254" t="str">
            <v>100</v>
          </cell>
          <cell r="DP254">
            <v>60</v>
          </cell>
          <cell r="DQ254" t="str">
            <v>100</v>
          </cell>
          <cell r="DR254">
            <v>70</v>
          </cell>
          <cell r="DS254">
            <v>100</v>
          </cell>
          <cell r="DT254">
            <v>69</v>
          </cell>
          <cell r="DU254">
            <v>95</v>
          </cell>
          <cell r="DV254" t="str">
            <v>J.P. Morgan</v>
          </cell>
          <cell r="DW254"/>
          <cell r="DX254"/>
          <cell r="DY254" t="str">
            <v>Placed</v>
          </cell>
          <cell r="DZ254">
            <v>17.75</v>
          </cell>
          <cell r="EA254" t="str">
            <v>Placement</v>
          </cell>
          <cell r="EB254" t="str">
            <v>Placement</v>
          </cell>
          <cell r="EC254"/>
          <cell r="ED254" t="str">
            <v>CAT-1</v>
          </cell>
          <cell r="EE254"/>
          <cell r="EF254"/>
          <cell r="EG254"/>
          <cell r="EH254"/>
          <cell r="EI254"/>
          <cell r="EJ254"/>
          <cell r="EK254"/>
          <cell r="EL254"/>
          <cell r="EM254"/>
          <cell r="EN254">
            <v>5</v>
          </cell>
          <cell r="EO254">
            <v>5</v>
          </cell>
          <cell r="EP254">
            <v>5</v>
          </cell>
          <cell r="EQ254">
            <v>15</v>
          </cell>
          <cell r="ER254">
            <v>100</v>
          </cell>
          <cell r="ES254" t="str">
            <v>Yes</v>
          </cell>
          <cell r="ET254" t="str">
            <v>https://drive.google.com/open?id=1v7nlmX-hngpnHPXPIEL9knT07DzM0rI3</v>
          </cell>
          <cell r="EU254" t="str">
            <v>IT + Core Companies</v>
          </cell>
          <cell r="EV254" t="str">
            <v>Yes</v>
          </cell>
          <cell r="EW254" t="str">
            <v>pay_HyVJgoahtV4b6V</v>
          </cell>
          <cell r="EX254" t="str">
            <v>Mumbai</v>
          </cell>
          <cell r="EY254" t="str">
            <v>AB</v>
          </cell>
          <cell r="EZ254" t="str">
            <v>Golden Batch 2</v>
          </cell>
          <cell r="FA254" t="str">
            <v>19-COMPB22-23</v>
          </cell>
          <cell r="FB254" t="str">
            <v>COMP-B</v>
          </cell>
          <cell r="FC254">
            <v>22</v>
          </cell>
        </row>
        <row r="255">
          <cell r="C255" t="str">
            <v>20-COMPA70-23</v>
          </cell>
          <cell r="D255">
            <v>70</v>
          </cell>
          <cell r="E255" t="str">
            <v xml:space="preserve">KITAWAT RISHI JAYANTILAL  </v>
          </cell>
          <cell r="F255" t="str">
            <v>20-COMPA70-23</v>
          </cell>
          <cell r="G255" t="str">
            <v>Male</v>
          </cell>
          <cell r="H255">
            <v>36845</v>
          </cell>
          <cell r="I255">
            <v>8080805949</v>
          </cell>
          <cell r="J255" t="str">
            <v>8080805949</v>
          </cell>
          <cell r="K255" t="str">
            <v>kitawatrishi@gmail.com</v>
          </cell>
          <cell r="L255" t="str">
            <v>1032200706@tcetmumbai.in</v>
          </cell>
          <cell r="M255" t="str">
            <v>Flat No-304, Panchtirth Chsl Shatrunjay Building No Dahisar (west Mumbai-400068</v>
          </cell>
          <cell r="N255" t="str">
            <v>Self-employed</v>
          </cell>
          <cell r="O255" t="str">
            <v>Below  5 Lacs</v>
          </cell>
          <cell r="P255" t="str">
            <v>Normal</v>
          </cell>
          <cell r="Q255" t="str">
            <v>Open</v>
          </cell>
          <cell r="R255">
            <v>2019</v>
          </cell>
          <cell r="S255" t="str">
            <v>DSE</v>
          </cell>
          <cell r="T255" t="str">
            <v>NA</v>
          </cell>
          <cell r="U255" t="str">
            <v>DSE</v>
          </cell>
          <cell r="V255" t="str">
            <v>NA</v>
          </cell>
          <cell r="W255" t="str">
            <v>NA</v>
          </cell>
          <cell r="X255" t="str">
            <v>CAP-Minority</v>
          </cell>
          <cell r="Y255">
            <v>423</v>
          </cell>
          <cell r="Z255">
            <v>500</v>
          </cell>
          <cell r="AA255">
            <v>84.6</v>
          </cell>
          <cell r="AB255">
            <v>2016</v>
          </cell>
          <cell r="AC255" t="str">
            <v>MAHARASHTRA STATE BOARD OF SECONDARY AND HIGHER SECONDARY EDUCATION</v>
          </cell>
          <cell r="AD255"/>
          <cell r="AE255">
            <v>1618</v>
          </cell>
          <cell r="AF255">
            <v>1750</v>
          </cell>
          <cell r="AG255">
            <v>92.457142857142856</v>
          </cell>
          <cell r="AH255">
            <v>2020</v>
          </cell>
          <cell r="AI255" t="str">
            <v>Maharashtra State Board of Technical Education</v>
          </cell>
          <cell r="AJ255" t="str">
            <v>Thakur Polytechnic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250</v>
          </cell>
          <cell r="AW255">
            <v>25</v>
          </cell>
          <cell r="AX255">
            <v>10</v>
          </cell>
          <cell r="AY255">
            <v>87</v>
          </cell>
          <cell r="AZ255">
            <v>290</v>
          </cell>
          <cell r="BA255">
            <v>29</v>
          </cell>
          <cell r="BB255">
            <v>10</v>
          </cell>
          <cell r="BC255">
            <v>100</v>
          </cell>
          <cell r="BD255">
            <v>540</v>
          </cell>
          <cell r="BE255">
            <v>54</v>
          </cell>
          <cell r="BF255">
            <v>10</v>
          </cell>
          <cell r="BG255">
            <v>240</v>
          </cell>
          <cell r="BH255">
            <v>24</v>
          </cell>
          <cell r="BI255">
            <v>10</v>
          </cell>
          <cell r="BJ255">
            <v>93.5</v>
          </cell>
          <cell r="BK255">
            <v>275</v>
          </cell>
          <cell r="BL255">
            <v>29</v>
          </cell>
          <cell r="BM255">
            <v>9.4827586206896548</v>
          </cell>
          <cell r="BN255">
            <v>94</v>
          </cell>
          <cell r="BO255">
            <v>515</v>
          </cell>
          <cell r="BP255">
            <v>53</v>
          </cell>
          <cell r="BQ255">
            <v>9.7169811320754711</v>
          </cell>
          <cell r="BR255">
            <v>222</v>
          </cell>
          <cell r="BS255">
            <v>24</v>
          </cell>
          <cell r="BT255">
            <v>9.25</v>
          </cell>
          <cell r="BU255">
            <v>93.625</v>
          </cell>
          <cell r="BV255">
            <v>222</v>
          </cell>
          <cell r="BW255">
            <v>24</v>
          </cell>
          <cell r="BX255">
            <v>9.25</v>
          </cell>
          <cell r="BY255">
            <v>255</v>
          </cell>
          <cell r="BZ255">
            <v>26</v>
          </cell>
          <cell r="CA255">
            <v>9.8076923076923084</v>
          </cell>
          <cell r="CB255">
            <v>1532</v>
          </cell>
          <cell r="CC255">
            <v>157</v>
          </cell>
          <cell r="CD255">
            <v>9.7579617834394909</v>
          </cell>
          <cell r="CE255">
            <v>94</v>
          </cell>
          <cell r="CF255"/>
          <cell r="CG255"/>
          <cell r="CH255"/>
          <cell r="CI255"/>
          <cell r="CJ255"/>
          <cell r="CK255"/>
          <cell r="CL255"/>
          <cell r="CM255"/>
          <cell r="CN255">
            <v>27</v>
          </cell>
          <cell r="CO255">
            <v>60</v>
          </cell>
          <cell r="CP255">
            <v>25</v>
          </cell>
          <cell r="CQ255">
            <v>50</v>
          </cell>
          <cell r="CR255">
            <v>9</v>
          </cell>
          <cell r="CS255">
            <v>15</v>
          </cell>
          <cell r="CT255">
            <v>38</v>
          </cell>
          <cell r="CU255">
            <v>3</v>
          </cell>
          <cell r="CV255">
            <v>13</v>
          </cell>
          <cell r="CW255">
            <v>19</v>
          </cell>
          <cell r="CX255">
            <v>161</v>
          </cell>
          <cell r="CY255">
            <v>40.25</v>
          </cell>
          <cell r="CZ255">
            <v>23.922734026745914</v>
          </cell>
          <cell r="DA255">
            <v>4</v>
          </cell>
          <cell r="DB255">
            <v>6</v>
          </cell>
          <cell r="DC255">
            <v>40</v>
          </cell>
          <cell r="DD255">
            <v>1</v>
          </cell>
          <cell r="DE255">
            <v>21</v>
          </cell>
          <cell r="DF255">
            <v>5</v>
          </cell>
          <cell r="DG255">
            <v>4</v>
          </cell>
          <cell r="DH255">
            <v>40</v>
          </cell>
          <cell r="DI255">
            <v>0</v>
          </cell>
          <cell r="DJ255">
            <v>0</v>
          </cell>
          <cell r="DK255">
            <v>2</v>
          </cell>
          <cell r="DL255">
            <v>0</v>
          </cell>
          <cell r="DM255">
            <v>100</v>
          </cell>
          <cell r="DN255">
            <v>0</v>
          </cell>
          <cell r="DO255" t="str">
            <v>0</v>
          </cell>
          <cell r="DP255">
            <v>0</v>
          </cell>
          <cell r="DQ255">
            <v>0</v>
          </cell>
          <cell r="DR255">
            <v>0</v>
          </cell>
          <cell r="DS255">
            <v>0</v>
          </cell>
          <cell r="DT255">
            <v>8</v>
          </cell>
          <cell r="DU255">
            <v>35</v>
          </cell>
          <cell r="DV255"/>
          <cell r="DW255"/>
          <cell r="DX255"/>
          <cell r="DY255"/>
          <cell r="DZ255"/>
          <cell r="EA255" t="str">
            <v>Higher Studies</v>
          </cell>
          <cell r="EB255" t="str">
            <v>Higher Studies</v>
          </cell>
          <cell r="EC255">
            <v>44746</v>
          </cell>
          <cell r="ED255" t="str">
            <v>CAT-3</v>
          </cell>
          <cell r="EE255"/>
          <cell r="EF255"/>
          <cell r="EG255"/>
          <cell r="EH255"/>
          <cell r="EI255"/>
          <cell r="EJ255"/>
          <cell r="EK255"/>
          <cell r="EL255"/>
          <cell r="EM255"/>
          <cell r="EN255">
            <v>5</v>
          </cell>
          <cell r="EO255">
            <v>1</v>
          </cell>
          <cell r="EP255">
            <v>5</v>
          </cell>
          <cell r="EQ255">
            <v>11</v>
          </cell>
          <cell r="ER255">
            <v>73.333333333333329</v>
          </cell>
          <cell r="ES255" t="str">
            <v>Yes</v>
          </cell>
          <cell r="ET255" t="str">
            <v>https://drive.google.com/open?id=1kgNUDGHplOoPAg2cVX02s0JtutQ5RAXn</v>
          </cell>
          <cell r="EU255" t="str">
            <v>IT + Core Companies</v>
          </cell>
          <cell r="EV255" t="str">
            <v>Yes</v>
          </cell>
          <cell r="EW255" t="str">
            <v>pay_HyTQDmOqNXmZL3</v>
          </cell>
          <cell r="EX255"/>
          <cell r="EY255" t="str">
            <v>AB</v>
          </cell>
          <cell r="EZ255" t="str">
            <v>Golden Batch 2</v>
          </cell>
          <cell r="FA255" t="str">
            <v>20-COMPA70-23</v>
          </cell>
          <cell r="FB255" t="str">
            <v>COMP-A</v>
          </cell>
          <cell r="FC255">
            <v>70</v>
          </cell>
        </row>
        <row r="256">
          <cell r="C256" t="str">
            <v>19-COMPB23-23</v>
          </cell>
          <cell r="D256">
            <v>23</v>
          </cell>
          <cell r="E256" t="str">
            <v>KOTHARI DEEP SHREYAS NUTAN</v>
          </cell>
          <cell r="F256" t="str">
            <v>19-COMPB23-23</v>
          </cell>
          <cell r="G256" t="str">
            <v>Male</v>
          </cell>
          <cell r="H256">
            <v>37192</v>
          </cell>
          <cell r="I256">
            <v>9987247184</v>
          </cell>
          <cell r="J256" t="str">
            <v>9987247184</v>
          </cell>
          <cell r="K256" t="str">
            <v>kotharideep35@gmail.com</v>
          </cell>
          <cell r="L256" t="str">
            <v>1032190167@tcetmumbai.in</v>
          </cell>
          <cell r="M256" t="str">
            <v>3A 201,Blue galaxy,c.s road,Maharashtra,Mumbai,400068</v>
          </cell>
          <cell r="N256" t="str">
            <v>Self-employed</v>
          </cell>
          <cell r="O256" t="str">
            <v>10 Lacs to 20Lacs</v>
          </cell>
          <cell r="P256" t="str">
            <v>Normal</v>
          </cell>
          <cell r="Q256" t="str">
            <v>Open</v>
          </cell>
          <cell r="R256">
            <v>2019</v>
          </cell>
          <cell r="S256" t="str">
            <v>FE</v>
          </cell>
          <cell r="T256" t="str">
            <v>MHT-CET 2019</v>
          </cell>
          <cell r="U256" t="str">
            <v>MHT-CET</v>
          </cell>
          <cell r="V256">
            <v>200</v>
          </cell>
          <cell r="W256">
            <v>68.107225400000004</v>
          </cell>
          <cell r="X256" t="str">
            <v>IL</v>
          </cell>
          <cell r="Y256">
            <v>443</v>
          </cell>
          <cell r="Z256">
            <v>500</v>
          </cell>
          <cell r="AA256">
            <v>88.6</v>
          </cell>
          <cell r="AB256">
            <v>2017</v>
          </cell>
          <cell r="AC256" t="str">
            <v>MAHARASHTRA STATE BOARD OF SECONDARY AND HIGHER SECONDARY EDUCATION</v>
          </cell>
          <cell r="AD256" t="str">
            <v>RUSTOMJEE INTERNATIONAL SCHOOL</v>
          </cell>
          <cell r="AE256">
            <v>516</v>
          </cell>
          <cell r="AF256">
            <v>650</v>
          </cell>
          <cell r="AG256">
            <v>79.38</v>
          </cell>
          <cell r="AH256">
            <v>2019</v>
          </cell>
          <cell r="AI256" t="str">
            <v>MAHARASHTRA STATE BOARD OF SECONDARY AND HIGHER SECONDARY EDUCATION</v>
          </cell>
          <cell r="AJ256" t="str">
            <v>NIRMALA COLLEGE</v>
          </cell>
          <cell r="AK256">
            <v>219</v>
          </cell>
          <cell r="AL256">
            <v>23</v>
          </cell>
          <cell r="AM256">
            <v>9.5217391304347831</v>
          </cell>
          <cell r="AN256">
            <v>97.64625850340137</v>
          </cell>
          <cell r="AO256">
            <v>234</v>
          </cell>
          <cell r="AP256">
            <v>25</v>
          </cell>
          <cell r="AQ256">
            <v>9.36</v>
          </cell>
          <cell r="AR256">
            <v>95</v>
          </cell>
          <cell r="AS256">
            <v>453</v>
          </cell>
          <cell r="AT256">
            <v>48</v>
          </cell>
          <cell r="AU256">
            <v>9.4375</v>
          </cell>
          <cell r="AV256">
            <v>249</v>
          </cell>
          <cell r="AW256">
            <v>25</v>
          </cell>
          <cell r="AX256">
            <v>9.9600000000000009</v>
          </cell>
          <cell r="AY256">
            <v>98</v>
          </cell>
          <cell r="AZ256">
            <v>285</v>
          </cell>
          <cell r="BA256">
            <v>29</v>
          </cell>
          <cell r="BB256">
            <v>9.8275862068965516</v>
          </cell>
          <cell r="BC256">
            <v>100</v>
          </cell>
          <cell r="BD256">
            <v>534</v>
          </cell>
          <cell r="BE256">
            <v>54</v>
          </cell>
          <cell r="BF256">
            <v>9.8888888888888893</v>
          </cell>
          <cell r="BG256">
            <v>237</v>
          </cell>
          <cell r="BH256">
            <v>24</v>
          </cell>
          <cell r="BI256">
            <v>9.875</v>
          </cell>
          <cell r="BJ256">
            <v>97.661564625850346</v>
          </cell>
          <cell r="BK256">
            <v>284</v>
          </cell>
          <cell r="BL256">
            <v>29</v>
          </cell>
          <cell r="BM256">
            <v>9.7931034482758612</v>
          </cell>
          <cell r="BN256">
            <v>99</v>
          </cell>
          <cell r="BO256">
            <v>521</v>
          </cell>
          <cell r="BP256">
            <v>53</v>
          </cell>
          <cell r="BQ256">
            <v>9.8301886792452837</v>
          </cell>
          <cell r="BR256">
            <v>237</v>
          </cell>
          <cell r="BS256">
            <v>24</v>
          </cell>
          <cell r="BT256">
            <v>9.875</v>
          </cell>
          <cell r="BU256">
            <v>97.884637188208629</v>
          </cell>
          <cell r="BV256">
            <v>237</v>
          </cell>
          <cell r="BW256">
            <v>24</v>
          </cell>
          <cell r="BX256">
            <v>9.875</v>
          </cell>
          <cell r="BY256">
            <v>247</v>
          </cell>
          <cell r="BZ256">
            <v>26</v>
          </cell>
          <cell r="CA256">
            <v>9.5</v>
          </cell>
          <cell r="CB256">
            <v>1992</v>
          </cell>
          <cell r="CC256">
            <v>205</v>
          </cell>
          <cell r="CD256">
            <v>9.7170731707317071</v>
          </cell>
          <cell r="CE256">
            <v>98</v>
          </cell>
          <cell r="CF256"/>
          <cell r="CG256"/>
          <cell r="CH256"/>
          <cell r="CI256"/>
          <cell r="CJ256"/>
          <cell r="CK256"/>
          <cell r="CL256"/>
          <cell r="CM256"/>
          <cell r="CN256"/>
          <cell r="CO256"/>
          <cell r="CP256"/>
          <cell r="CQ256"/>
          <cell r="CR256"/>
          <cell r="CS256"/>
          <cell r="CT256"/>
          <cell r="CU256"/>
          <cell r="CV256"/>
          <cell r="CW256"/>
          <cell r="CX256"/>
          <cell r="CY256"/>
          <cell r="CZ256"/>
          <cell r="DA256"/>
          <cell r="DB256"/>
          <cell r="DC256"/>
          <cell r="DD256"/>
          <cell r="DE256"/>
          <cell r="DF256"/>
          <cell r="DG256"/>
          <cell r="DH256"/>
          <cell r="DI256"/>
          <cell r="DJ256">
            <v>0</v>
          </cell>
          <cell r="DK256">
            <v>0</v>
          </cell>
          <cell r="DL256">
            <v>2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/>
          <cell r="DW256"/>
          <cell r="DX256"/>
          <cell r="DY256"/>
          <cell r="DZ256"/>
          <cell r="EA256" t="str">
            <v>Higher Studies</v>
          </cell>
          <cell r="EB256" t="str">
            <v>Higher Studies</v>
          </cell>
          <cell r="EC256"/>
          <cell r="ED256" t="str">
            <v>CAT-3</v>
          </cell>
          <cell r="EE256"/>
          <cell r="EF256"/>
          <cell r="EG256"/>
          <cell r="EH256"/>
          <cell r="EI256"/>
          <cell r="EJ256"/>
          <cell r="EK256"/>
          <cell r="EL256"/>
          <cell r="EM256"/>
          <cell r="EN256">
            <v>5</v>
          </cell>
          <cell r="EO256">
            <v>0</v>
          </cell>
          <cell r="EP256">
            <v>5</v>
          </cell>
          <cell r="EQ256">
            <v>10</v>
          </cell>
          <cell r="ER256">
            <v>66.666666666666657</v>
          </cell>
          <cell r="ES256" t="str">
            <v>Yes</v>
          </cell>
          <cell r="ET256" t="str">
            <v>https://drive.google.com/open?id=1oAHLDcP4MdO0Ga4J6BSxQ1X4ouRtcwGe</v>
          </cell>
          <cell r="EU256" t="str">
            <v>NA</v>
          </cell>
          <cell r="EV256" t="str">
            <v>No</v>
          </cell>
          <cell r="EW256"/>
          <cell r="EX256" t="str">
            <v>Mumbai</v>
          </cell>
          <cell r="EY256" t="str">
            <v>Present</v>
          </cell>
          <cell r="EZ256"/>
          <cell r="FA256" t="str">
            <v>19-COMPB23-23</v>
          </cell>
          <cell r="FB256" t="str">
            <v>COMP-B</v>
          </cell>
          <cell r="FC256">
            <v>23</v>
          </cell>
        </row>
        <row r="257">
          <cell r="C257" t="str">
            <v>19-COMPB24-23</v>
          </cell>
          <cell r="D257">
            <v>24</v>
          </cell>
          <cell r="E257" t="str">
            <v>KOTHARI MANUSHI HIMANSHU JIGNA</v>
          </cell>
          <cell r="F257" t="str">
            <v>19-COMPB24-23</v>
          </cell>
          <cell r="G257" t="str">
            <v>Female</v>
          </cell>
          <cell r="H257">
            <v>36986</v>
          </cell>
          <cell r="I257">
            <v>9987956760</v>
          </cell>
          <cell r="J257" t="str">
            <v>9987956760</v>
          </cell>
          <cell r="K257" t="str">
            <v>manushikothari22268@gmail.com</v>
          </cell>
          <cell r="L257" t="str">
            <v>1032190168@tcetmumbai.in</v>
          </cell>
          <cell r="M257" t="str">
            <v>A-1701 SHIV SHRUSHTI TOWER,LINK ROAD MAHAVIR NAGAR KANDIVALI (W),MUMBAI,400092</v>
          </cell>
          <cell r="N257" t="str">
            <v>Any other</v>
          </cell>
          <cell r="O257" t="str">
            <v>10 Lacs to 20Lacs</v>
          </cell>
          <cell r="P257" t="str">
            <v>Normal</v>
          </cell>
          <cell r="Q257" t="str">
            <v>Open</v>
          </cell>
          <cell r="R257">
            <v>2019</v>
          </cell>
          <cell r="S257" t="str">
            <v>FE</v>
          </cell>
          <cell r="T257" t="str">
            <v>MHT-CET 2019</v>
          </cell>
          <cell r="U257" t="str">
            <v>MHT-CET</v>
          </cell>
          <cell r="V257">
            <v>200</v>
          </cell>
          <cell r="W257">
            <v>55.197598499999998</v>
          </cell>
          <cell r="X257" t="str">
            <v>IL</v>
          </cell>
          <cell r="Y257">
            <v>498</v>
          </cell>
          <cell r="Z257">
            <v>600</v>
          </cell>
          <cell r="AA257">
            <v>83</v>
          </cell>
          <cell r="AB257">
            <v>2017</v>
          </cell>
          <cell r="AC257" t="str">
            <v>COUNCIL FOR THE INDIAN SCHOOL CERTIFICATE EXAMINATIONS</v>
          </cell>
          <cell r="AD257" t="str">
            <v>PAWAR PUBLIC SCHOOL</v>
          </cell>
          <cell r="AE257">
            <v>447</v>
          </cell>
          <cell r="AF257">
            <v>650</v>
          </cell>
          <cell r="AG257">
            <v>68.77</v>
          </cell>
          <cell r="AH257">
            <v>2019</v>
          </cell>
          <cell r="AI257" t="str">
            <v>MAHARASHTRA STATE BOARD OF SECONDARY AND HIGHER SECONDARY EDUCATION</v>
          </cell>
          <cell r="AJ257" t="str">
            <v>PRAKASH VIDYALAYA AND JUNIOR COLLEGE</v>
          </cell>
          <cell r="AK257">
            <v>205</v>
          </cell>
          <cell r="AL257">
            <v>23</v>
          </cell>
          <cell r="AM257">
            <v>8.9130434782608692</v>
          </cell>
          <cell r="AN257">
            <v>98.64625850340137</v>
          </cell>
          <cell r="AO257">
            <v>222</v>
          </cell>
          <cell r="AP257">
            <v>25</v>
          </cell>
          <cell r="AQ257">
            <v>8.8800000000000008</v>
          </cell>
          <cell r="AR257">
            <v>100</v>
          </cell>
          <cell r="AS257">
            <v>427</v>
          </cell>
          <cell r="AT257">
            <v>48</v>
          </cell>
          <cell r="AU257">
            <v>8.8958333333333339</v>
          </cell>
          <cell r="AV257">
            <v>247</v>
          </cell>
          <cell r="AW257">
            <v>25</v>
          </cell>
          <cell r="AX257">
            <v>9.8800000000000008</v>
          </cell>
          <cell r="AY257">
            <v>97</v>
          </cell>
          <cell r="AZ257">
            <v>279</v>
          </cell>
          <cell r="BA257">
            <v>29</v>
          </cell>
          <cell r="BB257">
            <v>9.6206896551724146</v>
          </cell>
          <cell r="BC257">
            <v>100</v>
          </cell>
          <cell r="BD257">
            <v>526</v>
          </cell>
          <cell r="BE257">
            <v>54</v>
          </cell>
          <cell r="BF257">
            <v>9.7407407407407405</v>
          </cell>
          <cell r="BG257">
            <v>230</v>
          </cell>
          <cell r="BH257">
            <v>24</v>
          </cell>
          <cell r="BI257">
            <v>9.5833333333333339</v>
          </cell>
          <cell r="BJ257">
            <v>98.911564625850346</v>
          </cell>
          <cell r="BK257">
            <v>266</v>
          </cell>
          <cell r="BL257">
            <v>29</v>
          </cell>
          <cell r="BM257">
            <v>9.1724137931034484</v>
          </cell>
          <cell r="BN257">
            <v>99</v>
          </cell>
          <cell r="BO257">
            <v>496</v>
          </cell>
          <cell r="BP257">
            <v>53</v>
          </cell>
          <cell r="BQ257">
            <v>9.3584905660377355</v>
          </cell>
          <cell r="BR257">
            <v>231</v>
          </cell>
          <cell r="BS257">
            <v>24</v>
          </cell>
          <cell r="BT257">
            <v>9.625</v>
          </cell>
          <cell r="BU257">
            <v>98.9263038548753</v>
          </cell>
          <cell r="BV257">
            <v>231</v>
          </cell>
          <cell r="BW257">
            <v>24</v>
          </cell>
          <cell r="BX257">
            <v>9.625</v>
          </cell>
          <cell r="BY257">
            <v>257</v>
          </cell>
          <cell r="BZ257">
            <v>26</v>
          </cell>
          <cell r="CA257">
            <v>9.884615384615385</v>
          </cell>
          <cell r="CB257">
            <v>1937</v>
          </cell>
          <cell r="CC257">
            <v>205</v>
          </cell>
          <cell r="CD257">
            <v>9.4487804878048784</v>
          </cell>
          <cell r="CE257">
            <v>99</v>
          </cell>
          <cell r="CF257"/>
          <cell r="CG257"/>
          <cell r="CH257"/>
          <cell r="CI257"/>
          <cell r="CJ257"/>
          <cell r="CK257"/>
          <cell r="CL257"/>
          <cell r="CM257"/>
          <cell r="CN257">
            <v>47</v>
          </cell>
          <cell r="CO257">
            <v>60</v>
          </cell>
          <cell r="CP257">
            <v>28</v>
          </cell>
          <cell r="CQ257">
            <v>50</v>
          </cell>
          <cell r="CR257">
            <v>23</v>
          </cell>
          <cell r="CS257">
            <v>1</v>
          </cell>
          <cell r="CT257">
            <v>96</v>
          </cell>
          <cell r="CU257">
            <v>12</v>
          </cell>
          <cell r="CV257">
            <v>4</v>
          </cell>
          <cell r="CW257">
            <v>75</v>
          </cell>
          <cell r="CX257">
            <v>585</v>
          </cell>
          <cell r="CY257">
            <v>65</v>
          </cell>
          <cell r="CZ257">
            <v>86.924219910846958</v>
          </cell>
          <cell r="DA257">
            <v>9</v>
          </cell>
          <cell r="DB257">
            <v>1</v>
          </cell>
          <cell r="DC257">
            <v>90</v>
          </cell>
          <cell r="DD257">
            <v>19</v>
          </cell>
          <cell r="DE257">
            <v>3</v>
          </cell>
          <cell r="DF257">
            <v>87</v>
          </cell>
          <cell r="DG257">
            <v>5</v>
          </cell>
          <cell r="DH257">
            <v>50</v>
          </cell>
          <cell r="DI257">
            <v>473</v>
          </cell>
          <cell r="DJ257">
            <v>24</v>
          </cell>
          <cell r="DK257">
            <v>1</v>
          </cell>
          <cell r="DL257">
            <v>1</v>
          </cell>
          <cell r="DM257">
            <v>50</v>
          </cell>
          <cell r="DN257">
            <v>60</v>
          </cell>
          <cell r="DO257" t="str">
            <v>100</v>
          </cell>
          <cell r="DP257">
            <v>60</v>
          </cell>
          <cell r="DQ257" t="str">
            <v>100</v>
          </cell>
          <cell r="DR257">
            <v>60</v>
          </cell>
          <cell r="DS257">
            <v>100</v>
          </cell>
          <cell r="DT257">
            <v>57</v>
          </cell>
          <cell r="DU257">
            <v>79</v>
          </cell>
          <cell r="DV257" t="str">
            <v>ICICI Lombard</v>
          </cell>
          <cell r="DW257"/>
          <cell r="DX257"/>
          <cell r="DY257" t="str">
            <v>Placed</v>
          </cell>
          <cell r="DZ257">
            <v>8</v>
          </cell>
          <cell r="EA257" t="str">
            <v>Placement</v>
          </cell>
          <cell r="EB257" t="str">
            <v>Placement</v>
          </cell>
          <cell r="EC257"/>
          <cell r="ED257" t="str">
            <v>CAT-1</v>
          </cell>
          <cell r="EE257"/>
          <cell r="EF257"/>
          <cell r="EG257"/>
          <cell r="EH257"/>
          <cell r="EI257"/>
          <cell r="EJ257"/>
          <cell r="EK257"/>
          <cell r="EL257"/>
          <cell r="EM257"/>
          <cell r="EN257">
            <v>5</v>
          </cell>
          <cell r="EO257">
            <v>4</v>
          </cell>
          <cell r="EP257">
            <v>5</v>
          </cell>
          <cell r="EQ257">
            <v>14</v>
          </cell>
          <cell r="ER257">
            <v>93.333333333333329</v>
          </cell>
          <cell r="ES257" t="str">
            <v>Yes</v>
          </cell>
          <cell r="ET257" t="str">
            <v>https://drive.google.com/open?id=18wc42MSg_IdC4db7hLZe0dx5q-kBaDxm</v>
          </cell>
          <cell r="EU257" t="str">
            <v>IT + Core Companies</v>
          </cell>
          <cell r="EV257" t="str">
            <v>Yes</v>
          </cell>
          <cell r="EW257" t="str">
            <v>pay_HyXQI6X8XdkOBz</v>
          </cell>
          <cell r="EX257" t="str">
            <v>MUMBAI</v>
          </cell>
          <cell r="EY257" t="str">
            <v>Present</v>
          </cell>
          <cell r="EZ257" t="str">
            <v>Golden Batch 1</v>
          </cell>
          <cell r="FA257" t="str">
            <v>19-COMPB24-23</v>
          </cell>
          <cell r="FB257" t="str">
            <v>COMP-B</v>
          </cell>
          <cell r="FC257">
            <v>24</v>
          </cell>
        </row>
        <row r="258">
          <cell r="C258" t="str">
            <v>19-COMPB25-23</v>
          </cell>
          <cell r="D258">
            <v>25</v>
          </cell>
          <cell r="E258" t="str">
            <v>KOUNDER KARTIK RAJENDRA ALKA</v>
          </cell>
          <cell r="F258" t="str">
            <v>19-COMPB25-23</v>
          </cell>
          <cell r="G258" t="str">
            <v>Male</v>
          </cell>
          <cell r="H258">
            <v>36929</v>
          </cell>
          <cell r="I258">
            <v>8850344697</v>
          </cell>
          <cell r="J258" t="str">
            <v>8850344697</v>
          </cell>
          <cell r="K258" t="str">
            <v>kartikkounder@gmail.com</v>
          </cell>
          <cell r="L258" t="str">
            <v>1032190169@tcetmumbai.in</v>
          </cell>
          <cell r="M258" t="str">
            <v>A/504,SHRI HIGHLAND PARK,NEW LINK ROAD ,DAHANUKAR WADI ,OPP .SYMPHONY TOWER,MUMBAI,400067</v>
          </cell>
          <cell r="N258" t="str">
            <v>Self-employed</v>
          </cell>
          <cell r="O258" t="str">
            <v>Below  5 Lacs</v>
          </cell>
          <cell r="P258" t="str">
            <v>Normal</v>
          </cell>
          <cell r="Q258" t="str">
            <v>Open</v>
          </cell>
          <cell r="R258">
            <v>2019</v>
          </cell>
          <cell r="S258" t="str">
            <v>FE</v>
          </cell>
          <cell r="T258" t="str">
            <v>MHT-CET 2019</v>
          </cell>
          <cell r="U258" t="str">
            <v>MHT-CET</v>
          </cell>
          <cell r="V258">
            <v>200</v>
          </cell>
          <cell r="W258">
            <v>36.493268499999999</v>
          </cell>
          <cell r="X258" t="str">
            <v>IL</v>
          </cell>
          <cell r="Y258">
            <v>410</v>
          </cell>
          <cell r="Z258">
            <v>500</v>
          </cell>
          <cell r="AA258">
            <v>82</v>
          </cell>
          <cell r="AB258">
            <v>2017</v>
          </cell>
          <cell r="AC258" t="str">
            <v>MAHARASHTRA STATE BOARD OF SECONDARY AND HIGHER SECONDARY EDUCATION</v>
          </cell>
          <cell r="AD258" t="str">
            <v>ST LAWRENCE HIGH SCHOOL</v>
          </cell>
          <cell r="AE258">
            <v>393</v>
          </cell>
          <cell r="AF258">
            <v>650</v>
          </cell>
          <cell r="AG258">
            <v>60.46</v>
          </cell>
          <cell r="AH258">
            <v>2019</v>
          </cell>
          <cell r="AI258" t="str">
            <v>MAHARASHTRA STATE BOARD OF SECONDARY AND HIGHER SECONDARY EDUCATION</v>
          </cell>
          <cell r="AJ258" t="str">
            <v>SHRI TP BHATIA JR COLLEGE OF SCIENCE</v>
          </cell>
          <cell r="AK258">
            <v>202</v>
          </cell>
          <cell r="AL258">
            <v>23</v>
          </cell>
          <cell r="AM258">
            <v>8.7826086956521738</v>
          </cell>
          <cell r="AN258">
            <v>81.712018140589564</v>
          </cell>
          <cell r="AO258">
            <v>221</v>
          </cell>
          <cell r="AP258">
            <v>25</v>
          </cell>
          <cell r="AQ258">
            <v>8.84</v>
          </cell>
          <cell r="AR258">
            <v>100</v>
          </cell>
          <cell r="AS258">
            <v>423</v>
          </cell>
          <cell r="AT258">
            <v>48</v>
          </cell>
          <cell r="AU258">
            <v>8.8125</v>
          </cell>
          <cell r="AV258">
            <v>236</v>
          </cell>
          <cell r="AW258">
            <v>25</v>
          </cell>
          <cell r="AX258">
            <v>9.44</v>
          </cell>
          <cell r="AY258">
            <v>95</v>
          </cell>
          <cell r="AZ258">
            <v>279</v>
          </cell>
          <cell r="BA258">
            <v>29</v>
          </cell>
          <cell r="BB258">
            <v>9.6206896551724146</v>
          </cell>
          <cell r="BC258">
            <v>100</v>
          </cell>
          <cell r="BD258">
            <v>515</v>
          </cell>
          <cell r="BE258">
            <v>54</v>
          </cell>
          <cell r="BF258">
            <v>9.5370370370370363</v>
          </cell>
          <cell r="BG258">
            <v>230</v>
          </cell>
          <cell r="BH258">
            <v>24</v>
          </cell>
          <cell r="BI258">
            <v>9.5833333333333339</v>
          </cell>
          <cell r="BJ258">
            <v>94.178004535147394</v>
          </cell>
          <cell r="BK258">
            <v>257</v>
          </cell>
          <cell r="BL258">
            <v>29</v>
          </cell>
          <cell r="BM258">
            <v>8.862068965517242</v>
          </cell>
          <cell r="BN258">
            <v>99</v>
          </cell>
          <cell r="BO258">
            <v>487</v>
          </cell>
          <cell r="BP258">
            <v>53</v>
          </cell>
          <cell r="BQ258">
            <v>9.1886792452830193</v>
          </cell>
          <cell r="BR258">
            <v>199</v>
          </cell>
          <cell r="BS258">
            <v>24</v>
          </cell>
          <cell r="BT258">
            <v>8.2916666666666661</v>
          </cell>
          <cell r="BU258">
            <v>94.981670445956169</v>
          </cell>
          <cell r="BV258">
            <v>199</v>
          </cell>
          <cell r="BW258">
            <v>24</v>
          </cell>
          <cell r="BX258">
            <v>8.2916666666666661</v>
          </cell>
          <cell r="BY258">
            <v>248</v>
          </cell>
          <cell r="BZ258">
            <v>26</v>
          </cell>
          <cell r="CA258">
            <v>9.5384615384615383</v>
          </cell>
          <cell r="CB258">
            <v>1872</v>
          </cell>
          <cell r="CC258">
            <v>205</v>
          </cell>
          <cell r="CD258">
            <v>9.13170731707317</v>
          </cell>
          <cell r="CE258">
            <v>95</v>
          </cell>
          <cell r="CF258"/>
          <cell r="CG258"/>
          <cell r="CH258"/>
          <cell r="CI258"/>
          <cell r="CJ258"/>
          <cell r="CK258"/>
          <cell r="CL258"/>
          <cell r="CM258"/>
          <cell r="CN258">
            <v>20</v>
          </cell>
          <cell r="CO258">
            <v>60</v>
          </cell>
          <cell r="CP258">
            <v>30</v>
          </cell>
          <cell r="CQ258">
            <v>50</v>
          </cell>
          <cell r="CR258">
            <v>20</v>
          </cell>
          <cell r="CS258">
            <v>4</v>
          </cell>
          <cell r="CT258">
            <v>84</v>
          </cell>
          <cell r="CU258">
            <v>14</v>
          </cell>
          <cell r="CV258">
            <v>2</v>
          </cell>
          <cell r="CW258">
            <v>88</v>
          </cell>
          <cell r="CX258">
            <v>521</v>
          </cell>
          <cell r="CY258">
            <v>52.1</v>
          </cell>
          <cell r="CZ258">
            <v>77.414561664190202</v>
          </cell>
          <cell r="DA258">
            <v>10</v>
          </cell>
          <cell r="DB258">
            <v>0</v>
          </cell>
          <cell r="DC258">
            <v>100</v>
          </cell>
          <cell r="DD258">
            <v>15</v>
          </cell>
          <cell r="DE258">
            <v>7</v>
          </cell>
          <cell r="DF258">
            <v>69</v>
          </cell>
          <cell r="DG258">
            <v>9</v>
          </cell>
          <cell r="DH258">
            <v>90</v>
          </cell>
          <cell r="DI258">
            <v>458</v>
          </cell>
          <cell r="DJ258">
            <v>23</v>
          </cell>
          <cell r="DK258">
            <v>2</v>
          </cell>
          <cell r="DL258">
            <v>0</v>
          </cell>
          <cell r="DM258">
            <v>100</v>
          </cell>
          <cell r="DN258">
            <v>80</v>
          </cell>
          <cell r="DO258" t="str">
            <v>100</v>
          </cell>
          <cell r="DP258">
            <v>60</v>
          </cell>
          <cell r="DQ258" t="str">
            <v>100</v>
          </cell>
          <cell r="DR258">
            <v>70</v>
          </cell>
          <cell r="DS258">
            <v>100</v>
          </cell>
          <cell r="DT258">
            <v>61</v>
          </cell>
          <cell r="DU258">
            <v>91</v>
          </cell>
          <cell r="DV258" t="str">
            <v>Capgemini/wisdam lab/Accenture-(ASE) (allow if Eligible)</v>
          </cell>
          <cell r="DW258"/>
          <cell r="DX258"/>
          <cell r="DY258" t="str">
            <v>Placed</v>
          </cell>
          <cell r="DZ258" t="str">
            <v>5/4.50/4.25</v>
          </cell>
          <cell r="EA258" t="str">
            <v>Placement</v>
          </cell>
          <cell r="EB258" t="str">
            <v>Placement</v>
          </cell>
          <cell r="EC258"/>
          <cell r="ED258" t="str">
            <v>CAT-1</v>
          </cell>
          <cell r="EE258"/>
          <cell r="EF258"/>
          <cell r="EG258"/>
          <cell r="EH258"/>
          <cell r="EI258"/>
          <cell r="EJ258"/>
          <cell r="EK258"/>
          <cell r="EL258"/>
          <cell r="EM258"/>
          <cell r="EN258">
            <v>5</v>
          </cell>
          <cell r="EO258">
            <v>5</v>
          </cell>
          <cell r="EP258">
            <v>5</v>
          </cell>
          <cell r="EQ258">
            <v>15</v>
          </cell>
          <cell r="ER258">
            <v>100</v>
          </cell>
          <cell r="ES258" t="str">
            <v>Yes</v>
          </cell>
          <cell r="ET258" t="str">
            <v>https://drive.google.com/open?id=1OvuCPfFcTB0kn2a2vIODUV0yj89rxwUk</v>
          </cell>
          <cell r="EU258" t="str">
            <v>IT + Core Companies</v>
          </cell>
          <cell r="EV258" t="str">
            <v>Yes</v>
          </cell>
          <cell r="EW258" t="str">
            <v>pay_HybVQyIE2iluse</v>
          </cell>
          <cell r="EX258" t="str">
            <v>MUMBAI</v>
          </cell>
          <cell r="EY258" t="str">
            <v>AB</v>
          </cell>
          <cell r="EZ258" t="str">
            <v>Golden Batch 2</v>
          </cell>
          <cell r="FA258" t="str">
            <v>19-COMPB25-23</v>
          </cell>
          <cell r="FB258" t="str">
            <v>COMP-B</v>
          </cell>
          <cell r="FC258">
            <v>25</v>
          </cell>
        </row>
        <row r="259">
          <cell r="C259" t="str">
            <v>19-COMPB26-23</v>
          </cell>
          <cell r="D259">
            <v>26</v>
          </cell>
          <cell r="E259" t="str">
            <v>KULKARNI ATHARVA MILIND SHOBHA</v>
          </cell>
          <cell r="F259" t="str">
            <v>19-COMPB26-23</v>
          </cell>
          <cell r="G259" t="str">
            <v>Male</v>
          </cell>
          <cell r="H259">
            <v>37196</v>
          </cell>
          <cell r="I259">
            <v>9833659553</v>
          </cell>
          <cell r="J259" t="str">
            <v>9833659553</v>
          </cell>
          <cell r="K259" t="str">
            <v>atharvamk111@gmail.com</v>
          </cell>
          <cell r="L259" t="str">
            <v>1032190170@tcetmumbai.in</v>
          </cell>
          <cell r="M259" t="str">
            <v>B-1302 RAHUL CHS ,DEV NAGAR ROAD, NEAR POINSUR GYMKHANA,  ,KANDIVALI WEST,OPP. PAWAR PUBLIC SCHOOL,MUMBAI,400067</v>
          </cell>
          <cell r="N259" t="str">
            <v>Service</v>
          </cell>
          <cell r="O259" t="str">
            <v>20 Lacs &amp; above</v>
          </cell>
          <cell r="P259" t="str">
            <v>Normal</v>
          </cell>
          <cell r="Q259" t="str">
            <v>Open</v>
          </cell>
          <cell r="R259">
            <v>2019</v>
          </cell>
          <cell r="S259" t="str">
            <v>FE</v>
          </cell>
          <cell r="T259" t="str">
            <v>MHT-CET 2019</v>
          </cell>
          <cell r="U259" t="str">
            <v>MHT-CET</v>
          </cell>
          <cell r="V259">
            <v>200</v>
          </cell>
          <cell r="W259">
            <v>42.926355899999997</v>
          </cell>
          <cell r="X259" t="str">
            <v>IL</v>
          </cell>
          <cell r="Y259">
            <v>420</v>
          </cell>
          <cell r="Z259">
            <v>600</v>
          </cell>
          <cell r="AA259">
            <v>70</v>
          </cell>
          <cell r="AB259">
            <v>2017</v>
          </cell>
          <cell r="AC259" t="str">
            <v>COUNCIL FOR THE INDIAN SCHOOL CERTIFICATE EXAMINATIONS</v>
          </cell>
          <cell r="AD259" t="str">
            <v>LILAVATIBAI POAR HIGH SCHOOL</v>
          </cell>
          <cell r="AE259">
            <v>434</v>
          </cell>
          <cell r="AF259">
            <v>500</v>
          </cell>
          <cell r="AG259">
            <v>86.8</v>
          </cell>
          <cell r="AH259">
            <v>2019</v>
          </cell>
          <cell r="AI259" t="str">
            <v>COUNCIL FOR THE INDIAN SCHOOL CERTIFICATE EXAMINATIONS</v>
          </cell>
          <cell r="AJ259" t="str">
            <v>LILAVATIBAI POAR HIGH SCHOOL</v>
          </cell>
          <cell r="AK259">
            <v>222</v>
          </cell>
          <cell r="AL259">
            <v>23</v>
          </cell>
          <cell r="AM259">
            <v>9.6521739130434785</v>
          </cell>
          <cell r="AN259">
            <v>78.351473922902485</v>
          </cell>
          <cell r="AO259">
            <v>234</v>
          </cell>
          <cell r="AP259">
            <v>25</v>
          </cell>
          <cell r="AQ259">
            <v>9.36</v>
          </cell>
          <cell r="AR259">
            <v>100</v>
          </cell>
          <cell r="AS259">
            <v>456</v>
          </cell>
          <cell r="AT259">
            <v>48</v>
          </cell>
          <cell r="AU259">
            <v>9.5</v>
          </cell>
          <cell r="AV259">
            <v>240</v>
          </cell>
          <cell r="AW259">
            <v>25</v>
          </cell>
          <cell r="AX259">
            <v>9.6</v>
          </cell>
          <cell r="AY259">
            <v>94</v>
          </cell>
          <cell r="AZ259">
            <v>274</v>
          </cell>
          <cell r="BA259">
            <v>29</v>
          </cell>
          <cell r="BB259">
            <v>9.4482758620689662</v>
          </cell>
          <cell r="BC259">
            <v>95</v>
          </cell>
          <cell r="BD259">
            <v>514</v>
          </cell>
          <cell r="BE259">
            <v>54</v>
          </cell>
          <cell r="BF259">
            <v>9.518518518518519</v>
          </cell>
          <cell r="BG259">
            <v>234</v>
          </cell>
          <cell r="BH259">
            <v>24</v>
          </cell>
          <cell r="BI259">
            <v>9.75</v>
          </cell>
          <cell r="BJ259">
            <v>91.837868480725618</v>
          </cell>
          <cell r="BK259">
            <v>281</v>
          </cell>
          <cell r="BL259">
            <v>29</v>
          </cell>
          <cell r="BM259">
            <v>9.6896551724137936</v>
          </cell>
          <cell r="BN259">
            <v>94</v>
          </cell>
          <cell r="BO259">
            <v>515</v>
          </cell>
          <cell r="BP259">
            <v>53</v>
          </cell>
          <cell r="BQ259">
            <v>9.7169811320754711</v>
          </cell>
          <cell r="BR259">
            <v>223</v>
          </cell>
          <cell r="BS259">
            <v>24</v>
          </cell>
          <cell r="BT259">
            <v>9.2916666666666661</v>
          </cell>
          <cell r="BU259">
            <v>92.198223733938008</v>
          </cell>
          <cell r="BV259">
            <v>223</v>
          </cell>
          <cell r="BW259">
            <v>24</v>
          </cell>
          <cell r="BX259">
            <v>9.2916666666666661</v>
          </cell>
          <cell r="BY259">
            <v>240</v>
          </cell>
          <cell r="BZ259">
            <v>26</v>
          </cell>
          <cell r="CA259">
            <v>9.2307692307692299</v>
          </cell>
          <cell r="CB259">
            <v>1948</v>
          </cell>
          <cell r="CC259">
            <v>205</v>
          </cell>
          <cell r="CD259">
            <v>9.5024390243902435</v>
          </cell>
          <cell r="CE259">
            <v>92</v>
          </cell>
          <cell r="CF259"/>
          <cell r="CG259"/>
          <cell r="CH259"/>
          <cell r="CI259"/>
          <cell r="CJ259"/>
          <cell r="CK259"/>
          <cell r="CL259"/>
          <cell r="CM259"/>
          <cell r="CN259"/>
          <cell r="CO259"/>
          <cell r="CP259"/>
          <cell r="CQ259"/>
          <cell r="CR259"/>
          <cell r="CS259"/>
          <cell r="CT259"/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>
            <v>0</v>
          </cell>
          <cell r="DK259">
            <v>0</v>
          </cell>
          <cell r="DL259">
            <v>2</v>
          </cell>
          <cell r="DM259">
            <v>0</v>
          </cell>
          <cell r="DN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/>
          <cell r="DW259"/>
          <cell r="DX259"/>
          <cell r="DY259"/>
          <cell r="DZ259"/>
          <cell r="EA259" t="str">
            <v>Higher Studies</v>
          </cell>
          <cell r="EB259" t="str">
            <v>Higher Studies</v>
          </cell>
          <cell r="EC259"/>
          <cell r="ED259" t="str">
            <v>CAT-3</v>
          </cell>
          <cell r="EE259"/>
          <cell r="EF259"/>
          <cell r="EG259"/>
          <cell r="EH259"/>
          <cell r="EI259"/>
          <cell r="EJ259"/>
          <cell r="EK259"/>
          <cell r="EL259"/>
          <cell r="EM259"/>
          <cell r="EN259">
            <v>5</v>
          </cell>
          <cell r="EO259">
            <v>0</v>
          </cell>
          <cell r="EP259">
            <v>5</v>
          </cell>
          <cell r="EQ259">
            <v>10</v>
          </cell>
          <cell r="ER259">
            <v>66.666666666666657</v>
          </cell>
          <cell r="ES259" t="str">
            <v>Yes</v>
          </cell>
          <cell r="ET259" t="str">
            <v>https://drive.google.com/open?id=1oh_ntaQGhTPwSNaprPtWFfsp2ycgcb47</v>
          </cell>
          <cell r="EU259" t="str">
            <v>NA</v>
          </cell>
          <cell r="EV259" t="str">
            <v>No</v>
          </cell>
          <cell r="EW259"/>
          <cell r="EX259" t="str">
            <v>Mumbai</v>
          </cell>
          <cell r="EY259" t="str">
            <v>Present</v>
          </cell>
          <cell r="EZ259"/>
          <cell r="FA259" t="str">
            <v>19-COMPB26-23</v>
          </cell>
          <cell r="FB259" t="str">
            <v>COMP-B</v>
          </cell>
          <cell r="FC259">
            <v>26</v>
          </cell>
        </row>
        <row r="260">
          <cell r="C260" t="str">
            <v>19-COMPB27-23</v>
          </cell>
          <cell r="D260">
            <v>27</v>
          </cell>
          <cell r="E260" t="str">
            <v>KULKARNI ISHITA MANISH ARCHANA</v>
          </cell>
          <cell r="F260" t="str">
            <v>19-COMPB27-23</v>
          </cell>
          <cell r="G260" t="str">
            <v>Female</v>
          </cell>
          <cell r="H260">
            <v>36958</v>
          </cell>
          <cell r="I260">
            <v>8691828288</v>
          </cell>
          <cell r="J260"/>
          <cell r="K260" t="str">
            <v>ishita.kulkarni0803@gmail.com</v>
          </cell>
          <cell r="L260" t="str">
            <v>1032190171@tcetmumbai.in</v>
          </cell>
          <cell r="M260" t="str">
            <v>B-7 Koti Uddan ,Akurli cross road no.1,Kandivali East,Near Ashirwad Hospital,Mumbai,400101</v>
          </cell>
          <cell r="N260" t="str">
            <v>Family Business</v>
          </cell>
          <cell r="O260" t="str">
            <v>5 Lacs to  10Lacs</v>
          </cell>
          <cell r="P260" t="str">
            <v>Normal</v>
          </cell>
          <cell r="Q260" t="str">
            <v>Open</v>
          </cell>
          <cell r="R260">
            <v>2019</v>
          </cell>
          <cell r="S260" t="str">
            <v>FE</v>
          </cell>
          <cell r="T260" t="str">
            <v>MHT-CET 2019</v>
          </cell>
          <cell r="U260" t="str">
            <v>MHT-CET</v>
          </cell>
          <cell r="V260">
            <v>200</v>
          </cell>
          <cell r="W260">
            <v>76.584735300000006</v>
          </cell>
          <cell r="X260" t="str">
            <v>IL</v>
          </cell>
          <cell r="Y260">
            <v>561</v>
          </cell>
          <cell r="Z260">
            <v>600</v>
          </cell>
          <cell r="AA260">
            <v>93.5</v>
          </cell>
          <cell r="AB260">
            <v>2017</v>
          </cell>
          <cell r="AC260" t="str">
            <v>COUNCIL FOR THE INDIAN SCHOOL CERTIFICATE EXAMINATIONS</v>
          </cell>
          <cell r="AD260" t="str">
            <v>VIBGYOR HIGH</v>
          </cell>
          <cell r="AE260">
            <v>486</v>
          </cell>
          <cell r="AF260">
            <v>650</v>
          </cell>
          <cell r="AG260">
            <v>74.77</v>
          </cell>
          <cell r="AH260">
            <v>2019</v>
          </cell>
          <cell r="AI260" t="str">
            <v>MAHARASHTRA STATE BOARD OF SECONDARY AND HIGHER SECONDARY EDUCATION</v>
          </cell>
          <cell r="AJ260" t="str">
            <v>THAKUR VIDYA MANDIR HIGH SCHOOL AND JUNIOR COLLEGE</v>
          </cell>
          <cell r="AK260">
            <v>213</v>
          </cell>
          <cell r="AL260">
            <v>23</v>
          </cell>
          <cell r="AM260">
            <v>9.2608695652173907</v>
          </cell>
          <cell r="AN260">
            <v>77.666666666666671</v>
          </cell>
          <cell r="AO260">
            <v>233</v>
          </cell>
          <cell r="AP260">
            <v>25</v>
          </cell>
          <cell r="AQ260">
            <v>9.32</v>
          </cell>
          <cell r="AR260">
            <v>100</v>
          </cell>
          <cell r="AS260">
            <v>446</v>
          </cell>
          <cell r="AT260">
            <v>48</v>
          </cell>
          <cell r="AU260">
            <v>9.2916666666666661</v>
          </cell>
          <cell r="AV260">
            <v>193</v>
          </cell>
          <cell r="AW260">
            <v>25</v>
          </cell>
          <cell r="AX260">
            <v>7.72</v>
          </cell>
          <cell r="AY260">
            <v>81</v>
          </cell>
          <cell r="AZ260">
            <v>215</v>
          </cell>
          <cell r="BA260">
            <v>29</v>
          </cell>
          <cell r="BB260">
            <v>7.4137931034482758</v>
          </cell>
          <cell r="BC260">
            <v>92</v>
          </cell>
          <cell r="BD260">
            <v>408</v>
          </cell>
          <cell r="BE260">
            <v>54</v>
          </cell>
          <cell r="BF260">
            <v>7.5555555555555554</v>
          </cell>
          <cell r="BG260">
            <v>176</v>
          </cell>
          <cell r="BH260">
            <v>24</v>
          </cell>
          <cell r="BI260">
            <v>7.333333333333333</v>
          </cell>
          <cell r="BJ260">
            <v>87.666666666666671</v>
          </cell>
          <cell r="BK260">
            <v>196</v>
          </cell>
          <cell r="BL260">
            <v>29</v>
          </cell>
          <cell r="BM260">
            <v>6.7586206896551726</v>
          </cell>
          <cell r="BN260">
            <v>75</v>
          </cell>
          <cell r="BO260">
            <v>372</v>
          </cell>
          <cell r="BP260">
            <v>53</v>
          </cell>
          <cell r="BQ260">
            <v>7.0188679245283021</v>
          </cell>
          <cell r="BR260">
            <v>139</v>
          </cell>
          <cell r="BS260">
            <v>24</v>
          </cell>
          <cell r="BT260">
            <v>5.791666666666667</v>
          </cell>
          <cell r="BU260">
            <v>85.555555555555557</v>
          </cell>
          <cell r="BV260">
            <v>139</v>
          </cell>
          <cell r="BW260">
            <v>24</v>
          </cell>
          <cell r="BX260">
            <v>5.791666666666667</v>
          </cell>
          <cell r="BY260">
            <v>206</v>
          </cell>
          <cell r="BZ260">
            <v>26</v>
          </cell>
          <cell r="CA260">
            <v>7.9230769230769234</v>
          </cell>
          <cell r="CB260">
            <v>1571</v>
          </cell>
          <cell r="CC260">
            <v>205</v>
          </cell>
          <cell r="CD260">
            <v>7.6634146341463412</v>
          </cell>
          <cell r="CE260">
            <v>88</v>
          </cell>
          <cell r="CF260"/>
          <cell r="CG260"/>
          <cell r="CH260"/>
          <cell r="CI260"/>
          <cell r="CJ260"/>
          <cell r="CK260"/>
          <cell r="CL260"/>
          <cell r="CM260"/>
          <cell r="CN260"/>
          <cell r="CO260"/>
          <cell r="CP260"/>
          <cell r="CQ260"/>
          <cell r="CR260"/>
          <cell r="CS260"/>
          <cell r="CT260"/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>
            <v>0</v>
          </cell>
          <cell r="DK260">
            <v>0</v>
          </cell>
          <cell r="DL260">
            <v>2</v>
          </cell>
          <cell r="DM260">
            <v>0</v>
          </cell>
          <cell r="DN260">
            <v>0</v>
          </cell>
          <cell r="DO260">
            <v>0</v>
          </cell>
          <cell r="DP260">
            <v>0</v>
          </cell>
          <cell r="DQ260">
            <v>0</v>
          </cell>
          <cell r="DR260">
            <v>0</v>
          </cell>
          <cell r="DS260">
            <v>0</v>
          </cell>
          <cell r="DT260">
            <v>0</v>
          </cell>
          <cell r="DU260">
            <v>0</v>
          </cell>
          <cell r="DV260"/>
          <cell r="DW260"/>
          <cell r="DX260"/>
          <cell r="DY260"/>
          <cell r="DZ260"/>
          <cell r="EA260" t="str">
            <v>Higher Studies</v>
          </cell>
          <cell r="EB260" t="str">
            <v>Higher Studies</v>
          </cell>
          <cell r="EC260"/>
          <cell r="ED260" t="str">
            <v>CAT-3</v>
          </cell>
          <cell r="EE260"/>
          <cell r="EF260"/>
          <cell r="EG260"/>
          <cell r="EH260"/>
          <cell r="EI260"/>
          <cell r="EJ260"/>
          <cell r="EK260"/>
          <cell r="EL260"/>
          <cell r="EM260"/>
          <cell r="EN260">
            <v>4</v>
          </cell>
          <cell r="EO260">
            <v>0</v>
          </cell>
          <cell r="EP260">
            <v>5</v>
          </cell>
          <cell r="EQ260">
            <v>9</v>
          </cell>
          <cell r="ER260">
            <v>60</v>
          </cell>
          <cell r="ES260" t="str">
            <v>Yes</v>
          </cell>
          <cell r="ET260" t="str">
            <v>https://drive.google.com/open?id=1p-7niVAw0xlj9h7BekQ3xbboocJpgnKj</v>
          </cell>
          <cell r="EU260" t="str">
            <v>NA</v>
          </cell>
          <cell r="EV260" t="str">
            <v>No</v>
          </cell>
          <cell r="EW260"/>
          <cell r="EX260" t="str">
            <v>Mumbai</v>
          </cell>
          <cell r="EY260" t="str">
            <v>AB</v>
          </cell>
          <cell r="EZ260"/>
          <cell r="FA260" t="str">
            <v>19-COMPB27-23</v>
          </cell>
          <cell r="FB260" t="str">
            <v>COMP-B</v>
          </cell>
          <cell r="FC260">
            <v>27</v>
          </cell>
        </row>
        <row r="261">
          <cell r="C261" t="str">
            <v>19-COMPB28-23</v>
          </cell>
          <cell r="D261">
            <v>28</v>
          </cell>
          <cell r="E261" t="str">
            <v>KUMAWAT NILESH RAMNIWAS ANITADEVI</v>
          </cell>
          <cell r="F261" t="str">
            <v>19-COMPB28-23</v>
          </cell>
          <cell r="G261" t="str">
            <v>Male</v>
          </cell>
          <cell r="H261">
            <v>37272</v>
          </cell>
          <cell r="I261">
            <v>9987371142</v>
          </cell>
          <cell r="J261"/>
          <cell r="K261" t="str">
            <v>nileshkumawat4321@gmail.com</v>
          </cell>
          <cell r="L261" t="str">
            <v>1032190172@tcetmumbai.in</v>
          </cell>
          <cell r="M261" t="str">
            <v>1604/samariddhi,Inderlok phase 8,Bhayander,Bhayander,Bhayander,401105</v>
          </cell>
          <cell r="N261" t="str">
            <v>Family Business</v>
          </cell>
          <cell r="O261" t="str">
            <v>10 Lacs to 20Lacs</v>
          </cell>
          <cell r="P261" t="str">
            <v>Normal</v>
          </cell>
          <cell r="Q261" t="str">
            <v>Open</v>
          </cell>
          <cell r="R261">
            <v>2019</v>
          </cell>
          <cell r="S261" t="str">
            <v>FE</v>
          </cell>
          <cell r="T261" t="str">
            <v>MHT-CET 2019</v>
          </cell>
          <cell r="U261" t="str">
            <v>MHT-CET</v>
          </cell>
          <cell r="V261">
            <v>200</v>
          </cell>
          <cell r="W261">
            <v>35.0441401</v>
          </cell>
          <cell r="X261" t="str">
            <v>ACAP</v>
          </cell>
          <cell r="Y261">
            <v>410</v>
          </cell>
          <cell r="Z261">
            <v>500</v>
          </cell>
          <cell r="AA261">
            <v>82</v>
          </cell>
          <cell r="AB261">
            <v>2016</v>
          </cell>
          <cell r="AC261" t="str">
            <v>MAHARASHTRA STATE BOARD OF SECONDARY AND HIGHER SECONDARY EDUCATION</v>
          </cell>
          <cell r="AD261" t="str">
            <v>MAA BHARTI HINDI HIGH SCHOOL</v>
          </cell>
          <cell r="AE261">
            <v>415</v>
          </cell>
          <cell r="AF261">
            <v>650</v>
          </cell>
          <cell r="AG261">
            <v>63.85</v>
          </cell>
          <cell r="AH261">
            <v>2018</v>
          </cell>
          <cell r="AI261" t="str">
            <v>MAHARASHTRA STATE BOARD OF SECONDARY AND HIGHER SECONDARY EDUCATION</v>
          </cell>
          <cell r="AJ261" t="str">
            <v>J.H.PODDAR JUNIOR COLLAGE OF COMMERCE AND SCIENCE</v>
          </cell>
          <cell r="AK261">
            <v>152</v>
          </cell>
          <cell r="AL261">
            <v>23</v>
          </cell>
          <cell r="AM261">
            <v>6.6086956521739131</v>
          </cell>
          <cell r="AN261">
            <v>75</v>
          </cell>
          <cell r="AO261">
            <v>186</v>
          </cell>
          <cell r="AP261">
            <v>25</v>
          </cell>
          <cell r="AQ261">
            <v>7.44</v>
          </cell>
          <cell r="AR261">
            <v>98</v>
          </cell>
          <cell r="AS261">
            <v>338</v>
          </cell>
          <cell r="AT261">
            <v>48</v>
          </cell>
          <cell r="AU261">
            <v>7.041666666666667</v>
          </cell>
          <cell r="AV261">
            <v>202</v>
          </cell>
          <cell r="AW261">
            <v>25</v>
          </cell>
          <cell r="AX261">
            <v>8.08</v>
          </cell>
          <cell r="AY261">
            <v>83</v>
          </cell>
          <cell r="AZ261">
            <v>240</v>
          </cell>
          <cell r="BA261">
            <v>29</v>
          </cell>
          <cell r="BB261">
            <v>8.2758620689655178</v>
          </cell>
          <cell r="BC261">
            <v>93</v>
          </cell>
          <cell r="BD261">
            <v>442</v>
          </cell>
          <cell r="BE261">
            <v>54</v>
          </cell>
          <cell r="BF261">
            <v>8.1851851851851851</v>
          </cell>
          <cell r="BG261">
            <v>197</v>
          </cell>
          <cell r="BH261">
            <v>24</v>
          </cell>
          <cell r="BI261">
            <v>8.2083333333333339</v>
          </cell>
          <cell r="BJ261">
            <v>87.25</v>
          </cell>
          <cell r="BK261">
            <v>218.95</v>
          </cell>
          <cell r="BL261">
            <v>29</v>
          </cell>
          <cell r="BM261">
            <v>7.55</v>
          </cell>
          <cell r="BN261">
            <v>92</v>
          </cell>
          <cell r="BO261">
            <v>415.95</v>
          </cell>
          <cell r="BP261">
            <v>53</v>
          </cell>
          <cell r="BQ261">
            <v>7.8481132075471693</v>
          </cell>
          <cell r="BR261">
            <v>172</v>
          </cell>
          <cell r="BS261">
            <v>24</v>
          </cell>
          <cell r="BT261">
            <v>7.166666666666667</v>
          </cell>
          <cell r="BU261">
            <v>88.041666666666671</v>
          </cell>
          <cell r="BV261">
            <v>172</v>
          </cell>
          <cell r="BW261">
            <v>24</v>
          </cell>
          <cell r="BX261">
            <v>7.166666666666667</v>
          </cell>
          <cell r="BY261">
            <v>197</v>
          </cell>
          <cell r="BZ261">
            <v>26</v>
          </cell>
          <cell r="CA261">
            <v>7.5769230769230766</v>
          </cell>
          <cell r="CB261">
            <v>1564.95</v>
          </cell>
          <cell r="CC261">
            <v>205</v>
          </cell>
          <cell r="CD261">
            <v>7.6339024390243901</v>
          </cell>
          <cell r="CE261">
            <v>88</v>
          </cell>
          <cell r="CF261"/>
          <cell r="CG261"/>
          <cell r="CH261"/>
          <cell r="CI261"/>
          <cell r="CJ261"/>
          <cell r="CK261"/>
          <cell r="CL261"/>
          <cell r="CM261"/>
          <cell r="CN261">
            <v>19</v>
          </cell>
          <cell r="CO261">
            <v>60</v>
          </cell>
          <cell r="CP261">
            <v>43</v>
          </cell>
          <cell r="CQ261">
            <v>50</v>
          </cell>
          <cell r="CR261">
            <v>22</v>
          </cell>
          <cell r="CS261">
            <v>2</v>
          </cell>
          <cell r="CT261">
            <v>92</v>
          </cell>
          <cell r="CU261">
            <v>7</v>
          </cell>
          <cell r="CV261">
            <v>9</v>
          </cell>
          <cell r="CW261">
            <v>44</v>
          </cell>
          <cell r="CX261">
            <v>439</v>
          </cell>
          <cell r="CY261">
            <v>54.875</v>
          </cell>
          <cell r="CZ261">
            <v>65.230312035661214</v>
          </cell>
          <cell r="DA261">
            <v>8</v>
          </cell>
          <cell r="DB261">
            <v>2</v>
          </cell>
          <cell r="DC261">
            <v>80</v>
          </cell>
          <cell r="DD261">
            <v>8</v>
          </cell>
          <cell r="DE261">
            <v>14</v>
          </cell>
          <cell r="DF261">
            <v>37</v>
          </cell>
          <cell r="DG261">
            <v>5</v>
          </cell>
          <cell r="DH261">
            <v>50</v>
          </cell>
          <cell r="DI261">
            <v>93</v>
          </cell>
          <cell r="DJ261">
            <v>5</v>
          </cell>
          <cell r="DK261">
            <v>0</v>
          </cell>
          <cell r="DL261">
            <v>2</v>
          </cell>
          <cell r="DM261">
            <v>0</v>
          </cell>
          <cell r="DN261">
            <v>0</v>
          </cell>
          <cell r="DO261" t="str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24</v>
          </cell>
          <cell r="DU261">
            <v>44</v>
          </cell>
          <cell r="DV261"/>
          <cell r="DW261"/>
          <cell r="DX261"/>
          <cell r="DY261"/>
          <cell r="DZ261"/>
          <cell r="EA261" t="str">
            <v>Higher Studies</v>
          </cell>
          <cell r="EB261" t="str">
            <v>Higher Studies</v>
          </cell>
          <cell r="EC261">
            <v>44746</v>
          </cell>
          <cell r="ED261" t="str">
            <v>CAT-3</v>
          </cell>
          <cell r="EE261"/>
          <cell r="EF261"/>
          <cell r="EG261"/>
          <cell r="EH261"/>
          <cell r="EI261"/>
          <cell r="EJ261"/>
          <cell r="EK261"/>
          <cell r="EL261"/>
          <cell r="EM261"/>
          <cell r="EN261">
            <v>4</v>
          </cell>
          <cell r="EO261">
            <v>1</v>
          </cell>
          <cell r="EP261">
            <v>5</v>
          </cell>
          <cell r="EQ261">
            <v>10</v>
          </cell>
          <cell r="ER261">
            <v>66.666666666666657</v>
          </cell>
          <cell r="ES261" t="str">
            <v>Yes</v>
          </cell>
          <cell r="ET261" t="str">
            <v>https://drive.google.com/open?id=1UnZ_REAVLff4tsjqT7cYqZ7oZPMm3BVG</v>
          </cell>
          <cell r="EU261" t="str">
            <v>IT + Core Companies</v>
          </cell>
          <cell r="EV261" t="str">
            <v>Yes</v>
          </cell>
          <cell r="EW261" t="str">
            <v>Payment id-pay_HyVOg13zFPeTIc</v>
          </cell>
          <cell r="EX261" t="str">
            <v>Rajasthan</v>
          </cell>
          <cell r="EY261" t="str">
            <v>AB</v>
          </cell>
          <cell r="EZ261" t="str">
            <v>Golden Batch 2</v>
          </cell>
          <cell r="FA261" t="str">
            <v>19-COMPB28-23</v>
          </cell>
          <cell r="FB261" t="str">
            <v>COMP-B</v>
          </cell>
          <cell r="FC261">
            <v>28</v>
          </cell>
        </row>
        <row r="262">
          <cell r="C262" t="str">
            <v>19-COMPB29-23</v>
          </cell>
          <cell r="D262">
            <v>29</v>
          </cell>
          <cell r="E262" t="str">
            <v>KUNWAR PAYAL GAURISHANKAR BABY</v>
          </cell>
          <cell r="F262" t="str">
            <v>19-COMPB29-23</v>
          </cell>
          <cell r="G262" t="str">
            <v>Female</v>
          </cell>
          <cell r="H262">
            <v>36875</v>
          </cell>
          <cell r="I262">
            <v>8850633261</v>
          </cell>
          <cell r="J262" t="str">
            <v>8850633261</v>
          </cell>
          <cell r="K262" t="str">
            <v>kunwarpayal15@gmail.com</v>
          </cell>
          <cell r="L262" t="str">
            <v>1032190173@tcetmumbai.in</v>
          </cell>
          <cell r="M262" t="str">
            <v>A/215, Jay Bhavani Sankul Apt. ,Kargil nagar,Virar,Near National school,Virar,401305</v>
          </cell>
          <cell r="N262" t="str">
            <v>Service</v>
          </cell>
          <cell r="O262" t="str">
            <v>Below  5 Lacs</v>
          </cell>
          <cell r="P262" t="str">
            <v>Normal</v>
          </cell>
          <cell r="Q262" t="str">
            <v>Open</v>
          </cell>
          <cell r="R262">
            <v>2019</v>
          </cell>
          <cell r="S262" t="str">
            <v>FE</v>
          </cell>
          <cell r="T262" t="str">
            <v>MHT-CET 2019</v>
          </cell>
          <cell r="U262" t="str">
            <v>MHT-CET</v>
          </cell>
          <cell r="V262">
            <v>200</v>
          </cell>
          <cell r="W262">
            <v>98.901385399999995</v>
          </cell>
          <cell r="X262" t="str">
            <v>TFWS</v>
          </cell>
          <cell r="Y262">
            <v>465</v>
          </cell>
          <cell r="Z262">
            <v>500</v>
          </cell>
          <cell r="AA262">
            <v>93</v>
          </cell>
          <cell r="AB262">
            <v>2017</v>
          </cell>
          <cell r="AC262" t="str">
            <v>MAHARASHTRA STATE BOARD OF SECONDARY AND HIGHER SECONDARY EDUCATION</v>
          </cell>
          <cell r="AD262" t="str">
            <v>ROYAL PUBLIC SCHOOL</v>
          </cell>
          <cell r="AE262">
            <v>562</v>
          </cell>
          <cell r="AF262">
            <v>650</v>
          </cell>
          <cell r="AG262">
            <v>86.46</v>
          </cell>
          <cell r="AH262">
            <v>2019</v>
          </cell>
          <cell r="AI262" t="str">
            <v>MAHARASHTRA STATE BOARD OF SECONDARY AND HIGHER SECONDARY EDUCATION</v>
          </cell>
          <cell r="AJ262" t="str">
            <v>THAKUR COLLEGE OF SCIENCE AND COMMERCE</v>
          </cell>
          <cell r="AK262">
            <v>230</v>
          </cell>
          <cell r="AL262">
            <v>23</v>
          </cell>
          <cell r="AM262">
            <v>10</v>
          </cell>
          <cell r="AN262">
            <v>75</v>
          </cell>
          <cell r="AO262">
            <v>250</v>
          </cell>
          <cell r="AP262">
            <v>25</v>
          </cell>
          <cell r="AQ262">
            <v>10</v>
          </cell>
          <cell r="AR262">
            <v>85</v>
          </cell>
          <cell r="AS262">
            <v>480</v>
          </cell>
          <cell r="AT262">
            <v>48</v>
          </cell>
          <cell r="AU262">
            <v>10</v>
          </cell>
          <cell r="AV262">
            <v>246</v>
          </cell>
          <cell r="AW262">
            <v>25</v>
          </cell>
          <cell r="AX262">
            <v>9.84</v>
          </cell>
          <cell r="AY262">
            <v>100</v>
          </cell>
          <cell r="AZ262">
            <v>290</v>
          </cell>
          <cell r="BA262">
            <v>29</v>
          </cell>
          <cell r="BB262">
            <v>10</v>
          </cell>
          <cell r="BC262">
            <v>99</v>
          </cell>
          <cell r="BD262">
            <v>536</v>
          </cell>
          <cell r="BE262">
            <v>54</v>
          </cell>
          <cell r="BF262">
            <v>9.9259259259259256</v>
          </cell>
          <cell r="BG262">
            <v>237</v>
          </cell>
          <cell r="BH262">
            <v>24</v>
          </cell>
          <cell r="BI262">
            <v>9.875</v>
          </cell>
          <cell r="BJ262">
            <v>89.75</v>
          </cell>
          <cell r="BK262">
            <v>290</v>
          </cell>
          <cell r="BL262">
            <v>29</v>
          </cell>
          <cell r="BM262">
            <v>10</v>
          </cell>
          <cell r="BN262">
            <v>99</v>
          </cell>
          <cell r="BO262">
            <v>527</v>
          </cell>
          <cell r="BP262">
            <v>53</v>
          </cell>
          <cell r="BQ262">
            <v>9.9433962264150946</v>
          </cell>
          <cell r="BR262">
            <v>240</v>
          </cell>
          <cell r="BS262">
            <v>24</v>
          </cell>
          <cell r="BT262">
            <v>10</v>
          </cell>
          <cell r="BU262">
            <v>91.291666666666671</v>
          </cell>
          <cell r="BV262">
            <v>240</v>
          </cell>
          <cell r="BW262">
            <v>24</v>
          </cell>
          <cell r="BX262">
            <v>10</v>
          </cell>
          <cell r="BY262">
            <v>260</v>
          </cell>
          <cell r="BZ262">
            <v>26</v>
          </cell>
          <cell r="CA262">
            <v>10</v>
          </cell>
          <cell r="CB262">
            <v>2043</v>
          </cell>
          <cell r="CC262">
            <v>205</v>
          </cell>
          <cell r="CD262">
            <v>9.9658536585365862</v>
          </cell>
          <cell r="CE262">
            <v>90</v>
          </cell>
          <cell r="CF262"/>
          <cell r="CG262"/>
          <cell r="CH262"/>
          <cell r="CI262"/>
          <cell r="CJ262"/>
          <cell r="CK262"/>
          <cell r="CL262"/>
          <cell r="CM262"/>
          <cell r="CN262">
            <v>16</v>
          </cell>
          <cell r="CO262">
            <v>60</v>
          </cell>
          <cell r="CP262">
            <v>27</v>
          </cell>
          <cell r="CQ262">
            <v>50</v>
          </cell>
          <cell r="CR262">
            <v>23</v>
          </cell>
          <cell r="CS262">
            <v>1</v>
          </cell>
          <cell r="CT262">
            <v>96</v>
          </cell>
          <cell r="CU262">
            <v>16</v>
          </cell>
          <cell r="CV262">
            <v>0</v>
          </cell>
          <cell r="CW262">
            <v>100</v>
          </cell>
          <cell r="CX262">
            <v>622</v>
          </cell>
          <cell r="CY262">
            <v>62.2</v>
          </cell>
          <cell r="CZ262">
            <v>92.421991084695392</v>
          </cell>
          <cell r="DA262">
            <v>10</v>
          </cell>
          <cell r="DB262">
            <v>0</v>
          </cell>
          <cell r="DC262">
            <v>100</v>
          </cell>
          <cell r="DD262">
            <v>21</v>
          </cell>
          <cell r="DE262">
            <v>1</v>
          </cell>
          <cell r="DF262">
            <v>96</v>
          </cell>
          <cell r="DG262">
            <v>10</v>
          </cell>
          <cell r="DH262">
            <v>100</v>
          </cell>
          <cell r="DI262">
            <v>918</v>
          </cell>
          <cell r="DJ262">
            <v>46</v>
          </cell>
          <cell r="DK262">
            <v>2</v>
          </cell>
          <cell r="DL262">
            <v>0</v>
          </cell>
          <cell r="DM262">
            <v>100</v>
          </cell>
          <cell r="DN262">
            <v>90</v>
          </cell>
          <cell r="DO262" t="str">
            <v>100</v>
          </cell>
          <cell r="DP262">
            <v>70</v>
          </cell>
          <cell r="DQ262" t="str">
            <v>100</v>
          </cell>
          <cell r="DR262">
            <v>80</v>
          </cell>
          <cell r="DS262">
            <v>100</v>
          </cell>
          <cell r="DT262">
            <v>77</v>
          </cell>
          <cell r="DU262">
            <v>99</v>
          </cell>
          <cell r="DV262" t="str">
            <v>Falkonry</v>
          </cell>
          <cell r="DW262"/>
          <cell r="DX262"/>
          <cell r="DY262" t="str">
            <v>Placed</v>
          </cell>
          <cell r="DZ262">
            <v>10</v>
          </cell>
          <cell r="EA262" t="str">
            <v>Placement</v>
          </cell>
          <cell r="EB262" t="str">
            <v>Placement</v>
          </cell>
          <cell r="EC262"/>
          <cell r="ED262" t="str">
            <v>CAT-1</v>
          </cell>
          <cell r="EE262"/>
          <cell r="EF262"/>
          <cell r="EG262"/>
          <cell r="EH262"/>
          <cell r="EI262"/>
          <cell r="EJ262"/>
          <cell r="EK262"/>
          <cell r="EL262"/>
          <cell r="EM262"/>
          <cell r="EN262">
            <v>5</v>
          </cell>
          <cell r="EO262">
            <v>5</v>
          </cell>
          <cell r="EP262">
            <v>5</v>
          </cell>
          <cell r="EQ262">
            <v>15</v>
          </cell>
          <cell r="ER262">
            <v>100</v>
          </cell>
          <cell r="ES262" t="str">
            <v>Yes</v>
          </cell>
          <cell r="ET262" t="str">
            <v>https://drive.google.com/open?id=11irEFCmN8sKjpx30nm5nShT_Jaeojng5</v>
          </cell>
          <cell r="EU262" t="str">
            <v>IT + Core Companies</v>
          </cell>
          <cell r="EV262" t="str">
            <v>Yes</v>
          </cell>
          <cell r="EW262" t="str">
            <v>pay_HxOcbhAwGgSXh7</v>
          </cell>
          <cell r="EX262" t="str">
            <v>Bihar</v>
          </cell>
          <cell r="EY262" t="str">
            <v>Present</v>
          </cell>
          <cell r="EZ262" t="str">
            <v>Golden Batch 1</v>
          </cell>
          <cell r="FA262" t="str">
            <v>19-COMPB29-23</v>
          </cell>
          <cell r="FB262" t="str">
            <v>COMP-B</v>
          </cell>
          <cell r="FC262">
            <v>29</v>
          </cell>
        </row>
        <row r="263">
          <cell r="C263" t="str">
            <v>19-COMPB30-23</v>
          </cell>
          <cell r="D263">
            <v>30</v>
          </cell>
          <cell r="E263" t="str">
            <v>MANDAVIA JENIL JAMNADAS SUDHA</v>
          </cell>
          <cell r="F263" t="str">
            <v>19-COMPB30-23</v>
          </cell>
          <cell r="G263" t="str">
            <v>Male</v>
          </cell>
          <cell r="H263">
            <v>37133</v>
          </cell>
          <cell r="I263">
            <v>9022905678</v>
          </cell>
          <cell r="J263" t="str">
            <v>9022905678</v>
          </cell>
          <cell r="K263" t="str">
            <v>jenilmandavia@gmail.com</v>
          </cell>
          <cell r="L263" t="str">
            <v>1032190174@tcetmumbai.in</v>
          </cell>
          <cell r="M263" t="str">
            <v>501, BHATEVA KRUPA ,51- T.P.S. ROAD,BORIVALI(WEST),NEAR VEER SAVARKAR GARDEN,MUMBAI,400092</v>
          </cell>
          <cell r="N263" t="str">
            <v>Self-employed</v>
          </cell>
          <cell r="O263" t="str">
            <v>10 Lacs to 20Lacs</v>
          </cell>
          <cell r="P263" t="str">
            <v>Normal</v>
          </cell>
          <cell r="Q263" t="str">
            <v>Open</v>
          </cell>
          <cell r="R263">
            <v>2019</v>
          </cell>
          <cell r="S263" t="str">
            <v>FE</v>
          </cell>
          <cell r="T263" t="str">
            <v>MHT-CET 2019</v>
          </cell>
          <cell r="U263" t="str">
            <v>MHT-CET</v>
          </cell>
          <cell r="V263">
            <v>200</v>
          </cell>
          <cell r="W263">
            <v>32.979801999999999</v>
          </cell>
          <cell r="X263" t="str">
            <v>IL</v>
          </cell>
          <cell r="Y263">
            <v>451</v>
          </cell>
          <cell r="Z263">
            <v>500</v>
          </cell>
          <cell r="AA263">
            <v>90.2</v>
          </cell>
          <cell r="AB263">
            <v>2017</v>
          </cell>
          <cell r="AC263" t="str">
            <v>MAHARASHTRA STATE BOARD OF SECONDARY AND HIGHER SECONDARY EDUCATION</v>
          </cell>
          <cell r="AD263" t="str">
            <v>RUSTOMJEE INTERNATIONAL SCHOOL</v>
          </cell>
          <cell r="AE263">
            <v>423</v>
          </cell>
          <cell r="AF263">
            <v>650</v>
          </cell>
          <cell r="AG263">
            <v>65.08</v>
          </cell>
          <cell r="AH263">
            <v>2019</v>
          </cell>
          <cell r="AI263" t="str">
            <v>MAHARASHTRA STATE BOARD OF SECONDARY AND HIGHER SECONDARY EDUCATION</v>
          </cell>
          <cell r="AJ263" t="str">
            <v>M.H. KALRA JUNIOR COLLEGE OF SCIENCE</v>
          </cell>
          <cell r="AK263">
            <v>172</v>
          </cell>
          <cell r="AL263">
            <v>23</v>
          </cell>
          <cell r="AM263">
            <v>7.4782608695652177</v>
          </cell>
          <cell r="AN263">
            <v>86.13151927437643</v>
          </cell>
          <cell r="AO263">
            <v>203</v>
          </cell>
          <cell r="AP263">
            <v>25</v>
          </cell>
          <cell r="AQ263">
            <v>8.1199999999999992</v>
          </cell>
          <cell r="AR263">
            <v>99</v>
          </cell>
          <cell r="AS263">
            <v>375</v>
          </cell>
          <cell r="AT263">
            <v>48</v>
          </cell>
          <cell r="AU263">
            <v>7.8125</v>
          </cell>
          <cell r="AV263">
            <v>226</v>
          </cell>
          <cell r="AW263">
            <v>25</v>
          </cell>
          <cell r="AX263">
            <v>9.0399999999999991</v>
          </cell>
          <cell r="AY263">
            <v>98</v>
          </cell>
          <cell r="AZ263">
            <v>273</v>
          </cell>
          <cell r="BA263">
            <v>29</v>
          </cell>
          <cell r="BB263">
            <v>9.4137931034482758</v>
          </cell>
          <cell r="BC263">
            <v>98</v>
          </cell>
          <cell r="BD263">
            <v>499</v>
          </cell>
          <cell r="BE263">
            <v>54</v>
          </cell>
          <cell r="BF263">
            <v>9.2407407407407405</v>
          </cell>
          <cell r="BG263">
            <v>222</v>
          </cell>
          <cell r="BH263">
            <v>24</v>
          </cell>
          <cell r="BI263">
            <v>9.25</v>
          </cell>
          <cell r="BJ263">
            <v>95.282879818594111</v>
          </cell>
          <cell r="BK263">
            <v>256</v>
          </cell>
          <cell r="BL263">
            <v>29</v>
          </cell>
          <cell r="BM263">
            <v>8.8275862068965516</v>
          </cell>
          <cell r="BN263">
            <v>98</v>
          </cell>
          <cell r="BO263">
            <v>478</v>
          </cell>
          <cell r="BP263">
            <v>53</v>
          </cell>
          <cell r="BQ263">
            <v>9.0188679245283012</v>
          </cell>
          <cell r="BR263">
            <v>200</v>
          </cell>
          <cell r="BS263">
            <v>24</v>
          </cell>
          <cell r="BT263">
            <v>8.3333333333333339</v>
          </cell>
          <cell r="BU263">
            <v>95.735733182161766</v>
          </cell>
          <cell r="BV263">
            <v>200</v>
          </cell>
          <cell r="BW263">
            <v>24</v>
          </cell>
          <cell r="BX263">
            <v>8.3333333333333339</v>
          </cell>
          <cell r="BY263">
            <v>238</v>
          </cell>
          <cell r="BZ263">
            <v>26</v>
          </cell>
          <cell r="CA263">
            <v>9.1538461538461533</v>
          </cell>
          <cell r="CB263">
            <v>1790</v>
          </cell>
          <cell r="CC263">
            <v>205</v>
          </cell>
          <cell r="CD263">
            <v>8.7317073170731714</v>
          </cell>
          <cell r="CE263">
            <v>96</v>
          </cell>
          <cell r="CF263"/>
          <cell r="CG263"/>
          <cell r="CH263"/>
          <cell r="CI263"/>
          <cell r="CJ263"/>
          <cell r="CK263"/>
          <cell r="CL263"/>
          <cell r="CM263"/>
          <cell r="CN263"/>
          <cell r="CO263"/>
          <cell r="CP263"/>
          <cell r="CQ263"/>
          <cell r="CR263"/>
          <cell r="CS263"/>
          <cell r="CT263"/>
          <cell r="CU263"/>
          <cell r="CV263"/>
          <cell r="CW263"/>
          <cell r="CX263"/>
          <cell r="CY263"/>
          <cell r="CZ263"/>
          <cell r="DA263"/>
          <cell r="DB263"/>
          <cell r="DC263"/>
          <cell r="DD263"/>
          <cell r="DE263"/>
          <cell r="DF263"/>
          <cell r="DG263"/>
          <cell r="DH263"/>
          <cell r="DI263"/>
          <cell r="DJ263">
            <v>0</v>
          </cell>
          <cell r="DK263">
            <v>0</v>
          </cell>
          <cell r="DL263">
            <v>2</v>
          </cell>
          <cell r="DM263">
            <v>0</v>
          </cell>
          <cell r="DN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/>
          <cell r="DW263"/>
          <cell r="DX263"/>
          <cell r="DY263"/>
          <cell r="DZ263"/>
          <cell r="EA263" t="str">
            <v>Higher Studies</v>
          </cell>
          <cell r="EB263" t="str">
            <v>Higher Studies</v>
          </cell>
          <cell r="EC263"/>
          <cell r="ED263" t="str">
            <v>CAT-3</v>
          </cell>
          <cell r="EE263"/>
          <cell r="EF263"/>
          <cell r="EG263"/>
          <cell r="EH263"/>
          <cell r="EI263"/>
          <cell r="EJ263"/>
          <cell r="EK263"/>
          <cell r="EL263"/>
          <cell r="EM263"/>
          <cell r="EN263">
            <v>5</v>
          </cell>
          <cell r="EO263">
            <v>0</v>
          </cell>
          <cell r="EP263">
            <v>5</v>
          </cell>
          <cell r="EQ263">
            <v>10</v>
          </cell>
          <cell r="ER263">
            <v>66.666666666666657</v>
          </cell>
          <cell r="ES263" t="str">
            <v>Yes</v>
          </cell>
          <cell r="ET263" t="str">
            <v>https://drive.google.com/open?id=1A5zNOk60udAmFVlzt9qMHgT6K_S3sfHw</v>
          </cell>
          <cell r="EU263" t="str">
            <v>NA</v>
          </cell>
          <cell r="EV263" t="str">
            <v>No</v>
          </cell>
          <cell r="EW263"/>
          <cell r="EX263" t="str">
            <v>MUMBAI</v>
          </cell>
          <cell r="EY263" t="str">
            <v>Present</v>
          </cell>
          <cell r="EZ263"/>
          <cell r="FA263" t="str">
            <v>19-COMPB30-23</v>
          </cell>
          <cell r="FB263" t="str">
            <v>COMP-B</v>
          </cell>
          <cell r="FC263">
            <v>30</v>
          </cell>
        </row>
        <row r="264">
          <cell r="C264" t="str">
            <v>19-COMPB31-23</v>
          </cell>
          <cell r="D264">
            <v>31</v>
          </cell>
          <cell r="E264" t="str">
            <v>MANE SIDDHESH SURESH SWATI</v>
          </cell>
          <cell r="F264" t="str">
            <v>19-COMPB31-23</v>
          </cell>
          <cell r="G264" t="str">
            <v>Male</v>
          </cell>
          <cell r="H264">
            <v>37128</v>
          </cell>
          <cell r="I264">
            <v>7710914875</v>
          </cell>
          <cell r="J264" t="str">
            <v>7710914875</v>
          </cell>
          <cell r="K264" t="str">
            <v>siddheshmane025@gmail.com</v>
          </cell>
          <cell r="L264" t="str">
            <v>1032190175@tcetmumbai.in</v>
          </cell>
          <cell r="M264" t="str">
            <v>A/1006, MAULI OMKAR-1,KURAR VILLAGE, TRIVENI NAGAR, MALAD EAST,NEAR SAGAR HEIGHTS,MUMBAI,400097</v>
          </cell>
          <cell r="N264" t="str">
            <v>Service</v>
          </cell>
          <cell r="O264" t="str">
            <v>5 Lacs to  10Lacs</v>
          </cell>
          <cell r="P264" t="str">
            <v>Normal</v>
          </cell>
          <cell r="Q264" t="str">
            <v>Open</v>
          </cell>
          <cell r="R264">
            <v>2019</v>
          </cell>
          <cell r="S264" t="str">
            <v>FE</v>
          </cell>
          <cell r="T264" t="str">
            <v>MHT-CET 2019</v>
          </cell>
          <cell r="U264" t="str">
            <v>MHT-CET</v>
          </cell>
          <cell r="V264">
            <v>200</v>
          </cell>
          <cell r="W264">
            <v>97.825583199999997</v>
          </cell>
          <cell r="X264" t="str">
            <v>GOPENS</v>
          </cell>
          <cell r="Y264">
            <v>465</v>
          </cell>
          <cell r="Z264">
            <v>500</v>
          </cell>
          <cell r="AA264">
            <v>93</v>
          </cell>
          <cell r="AB264">
            <v>2017</v>
          </cell>
          <cell r="AC264" t="str">
            <v>MAHARASHTRA STATE BOARD OF SECONDARY AND HIGHER SECONDARY EDUCATION</v>
          </cell>
          <cell r="AD264" t="str">
            <v>ST. FRANCIS HIGH SCHOOL</v>
          </cell>
          <cell r="AE264">
            <v>547</v>
          </cell>
          <cell r="AF264">
            <v>650</v>
          </cell>
          <cell r="AG264">
            <v>84.15</v>
          </cell>
          <cell r="AH264">
            <v>2019</v>
          </cell>
          <cell r="AI264" t="str">
            <v>MAHARASHTRA STATE BOARD OF SECONDARY AND HIGHER SECONDARY EDUCATION</v>
          </cell>
          <cell r="AJ264" t="str">
            <v>S.S. AND L.S. PATKAR COLLEGE OF ARTS AND SCIENCE</v>
          </cell>
          <cell r="AK264">
            <v>229</v>
          </cell>
          <cell r="AL264">
            <v>23</v>
          </cell>
          <cell r="AM264">
            <v>9.9565217391304355</v>
          </cell>
          <cell r="AN264">
            <v>75.770975056689338</v>
          </cell>
          <cell r="AO264">
            <v>250</v>
          </cell>
          <cell r="AP264">
            <v>25</v>
          </cell>
          <cell r="AQ264">
            <v>10</v>
          </cell>
          <cell r="AR264">
            <v>81</v>
          </cell>
          <cell r="AS264">
            <v>479</v>
          </cell>
          <cell r="AT264">
            <v>48</v>
          </cell>
          <cell r="AU264">
            <v>9.9791666666666661</v>
          </cell>
          <cell r="AV264">
            <v>248</v>
          </cell>
          <cell r="AW264">
            <v>25</v>
          </cell>
          <cell r="AX264">
            <v>9.92</v>
          </cell>
          <cell r="AY264">
            <v>100</v>
          </cell>
          <cell r="AZ264">
            <v>287</v>
          </cell>
          <cell r="BA264">
            <v>29</v>
          </cell>
          <cell r="BB264">
            <v>9.8965517241379306</v>
          </cell>
          <cell r="BC264">
            <v>100</v>
          </cell>
          <cell r="BD264">
            <v>535</v>
          </cell>
          <cell r="BE264">
            <v>54</v>
          </cell>
          <cell r="BF264">
            <v>9.9074074074074066</v>
          </cell>
          <cell r="BG264">
            <v>240</v>
          </cell>
          <cell r="BH264">
            <v>24</v>
          </cell>
          <cell r="BI264">
            <v>10</v>
          </cell>
          <cell r="BJ264">
            <v>89.192743764172334</v>
          </cell>
          <cell r="BK264">
            <v>287</v>
          </cell>
          <cell r="BL264">
            <v>29</v>
          </cell>
          <cell r="BM264">
            <v>9.8965517241379306</v>
          </cell>
          <cell r="BN264">
            <v>100</v>
          </cell>
          <cell r="BO264">
            <v>527</v>
          </cell>
          <cell r="BP264">
            <v>53</v>
          </cell>
          <cell r="BQ264">
            <v>9.9433962264150946</v>
          </cell>
          <cell r="BR264">
            <v>240</v>
          </cell>
          <cell r="BS264">
            <v>24</v>
          </cell>
          <cell r="BT264">
            <v>10</v>
          </cell>
          <cell r="BU264">
            <v>90.993953136810276</v>
          </cell>
          <cell r="BV264">
            <v>240</v>
          </cell>
          <cell r="BW264">
            <v>24</v>
          </cell>
          <cell r="BX264">
            <v>10</v>
          </cell>
          <cell r="BY264">
            <v>260</v>
          </cell>
          <cell r="BZ264">
            <v>26</v>
          </cell>
          <cell r="CA264">
            <v>10</v>
          </cell>
          <cell r="CB264">
            <v>2041</v>
          </cell>
          <cell r="CC264">
            <v>205</v>
          </cell>
          <cell r="CD264">
            <v>9.9560975609756106</v>
          </cell>
          <cell r="CE264">
            <v>90</v>
          </cell>
          <cell r="CF264"/>
          <cell r="CG264"/>
          <cell r="CH264"/>
          <cell r="CI264"/>
          <cell r="CJ264"/>
          <cell r="CK264"/>
          <cell r="CL264"/>
          <cell r="CM264"/>
          <cell r="CN264">
            <v>20</v>
          </cell>
          <cell r="CO264">
            <v>60</v>
          </cell>
          <cell r="CP264">
            <v>29</v>
          </cell>
          <cell r="CQ264">
            <v>50</v>
          </cell>
          <cell r="CR264">
            <v>24</v>
          </cell>
          <cell r="CS264">
            <v>0</v>
          </cell>
          <cell r="CT264">
            <v>100</v>
          </cell>
          <cell r="CU264">
            <v>16</v>
          </cell>
          <cell r="CV264">
            <v>0</v>
          </cell>
          <cell r="CW264">
            <v>100</v>
          </cell>
          <cell r="CX264">
            <v>587</v>
          </cell>
          <cell r="CY264">
            <v>58.7</v>
          </cell>
          <cell r="CZ264">
            <v>87.22139673105498</v>
          </cell>
          <cell r="DA264">
            <v>10</v>
          </cell>
          <cell r="DB264">
            <v>0</v>
          </cell>
          <cell r="DC264">
            <v>100</v>
          </cell>
          <cell r="DD264">
            <v>22</v>
          </cell>
          <cell r="DE264">
            <v>0</v>
          </cell>
          <cell r="DF264">
            <v>100</v>
          </cell>
          <cell r="DG264">
            <v>10</v>
          </cell>
          <cell r="DH264">
            <v>100</v>
          </cell>
          <cell r="DI264">
            <v>605</v>
          </cell>
          <cell r="DJ264">
            <v>31</v>
          </cell>
          <cell r="DK264">
            <v>2</v>
          </cell>
          <cell r="DL264">
            <v>0</v>
          </cell>
          <cell r="DM264">
            <v>100</v>
          </cell>
          <cell r="DN264">
            <v>80</v>
          </cell>
          <cell r="DO264" t="str">
            <v>100</v>
          </cell>
          <cell r="DP264">
            <v>80</v>
          </cell>
          <cell r="DQ264" t="str">
            <v>100</v>
          </cell>
          <cell r="DR264">
            <v>80</v>
          </cell>
          <cell r="DS264">
            <v>100</v>
          </cell>
          <cell r="DT264">
            <v>67</v>
          </cell>
          <cell r="DU264">
            <v>100</v>
          </cell>
          <cell r="DV264" t="str">
            <v>J.P. Morgan</v>
          </cell>
          <cell r="DW264"/>
          <cell r="DX264"/>
          <cell r="DY264" t="str">
            <v>Placed</v>
          </cell>
          <cell r="DZ264">
            <v>17.75</v>
          </cell>
          <cell r="EA264" t="str">
            <v>Placement</v>
          </cell>
          <cell r="EB264" t="str">
            <v>Placement</v>
          </cell>
          <cell r="EC264"/>
          <cell r="ED264" t="str">
            <v>CAT-1</v>
          </cell>
          <cell r="EE264"/>
          <cell r="EF264"/>
          <cell r="EG264"/>
          <cell r="EH264"/>
          <cell r="EI264"/>
          <cell r="EJ264"/>
          <cell r="EK264"/>
          <cell r="EL264"/>
          <cell r="EM264"/>
          <cell r="EN264">
            <v>5</v>
          </cell>
          <cell r="EO264">
            <v>5</v>
          </cell>
          <cell r="EP264">
            <v>5</v>
          </cell>
          <cell r="EQ264">
            <v>15</v>
          </cell>
          <cell r="ER264">
            <v>100</v>
          </cell>
          <cell r="ES264" t="str">
            <v>Yes</v>
          </cell>
          <cell r="ET264" t="str">
            <v>https://drive.google.com/open?id=1EMg3ZUyRy3IuZPjbrW7Jib8FJ8NEqB-V</v>
          </cell>
          <cell r="EU264" t="str">
            <v>IT + Core Companies</v>
          </cell>
          <cell r="EV264" t="str">
            <v>Yes</v>
          </cell>
          <cell r="EW264" t="str">
            <v>pay_HyU8f1zXuHU0LB</v>
          </cell>
          <cell r="EX264" t="str">
            <v>MUMBAI</v>
          </cell>
          <cell r="EY264" t="str">
            <v>Present</v>
          </cell>
          <cell r="EZ264" t="str">
            <v>Golden Batch 1</v>
          </cell>
          <cell r="FA264" t="str">
            <v>19-COMPB31-23</v>
          </cell>
          <cell r="FB264" t="str">
            <v>COMP-B</v>
          </cell>
          <cell r="FC264">
            <v>31</v>
          </cell>
        </row>
        <row r="265">
          <cell r="C265" t="str">
            <v>19-COMPB32-23</v>
          </cell>
          <cell r="D265">
            <v>32</v>
          </cell>
          <cell r="E265" t="str">
            <v>MARKETKAR SIDDHESH SWANAND PRITI</v>
          </cell>
          <cell r="F265" t="str">
            <v>19-COMPB32-23</v>
          </cell>
          <cell r="G265" t="str">
            <v>Male</v>
          </cell>
          <cell r="H265">
            <v>36969</v>
          </cell>
          <cell r="I265">
            <v>8976067575</v>
          </cell>
          <cell r="J265" t="str">
            <v>8976067575</v>
          </cell>
          <cell r="K265" t="str">
            <v>siddheshmark@gmail.com</v>
          </cell>
          <cell r="L265" t="str">
            <v>1032190176@tcetmumbai.in</v>
          </cell>
          <cell r="M265" t="str">
            <v>1ST FLOOR PRAVIN SMRUTI,VASANTRA CHOGLE ROAD , BABHAI NAKA,BORIVALI WEST,OPPOSITE TO BABAHAI MUNCIPAL SCHOOL,MUMBAI,400092</v>
          </cell>
          <cell r="N265" t="str">
            <v>Family Business</v>
          </cell>
          <cell r="O265" t="str">
            <v>10 Lacs to 20Lacs</v>
          </cell>
          <cell r="P265" t="str">
            <v>Normal</v>
          </cell>
          <cell r="Q265" t="str">
            <v>Open</v>
          </cell>
          <cell r="R265">
            <v>2019</v>
          </cell>
          <cell r="S265" t="str">
            <v>FE</v>
          </cell>
          <cell r="T265" t="str">
            <v>MHT-CET 2019</v>
          </cell>
          <cell r="U265" t="str">
            <v>MHT-CET</v>
          </cell>
          <cell r="V265">
            <v>200</v>
          </cell>
          <cell r="W265">
            <v>30.123186799999999</v>
          </cell>
          <cell r="X265" t="str">
            <v>IL</v>
          </cell>
          <cell r="Y265">
            <v>436</v>
          </cell>
          <cell r="Z265">
            <v>500</v>
          </cell>
          <cell r="AA265">
            <v>87.2</v>
          </cell>
          <cell r="AB265">
            <v>2017</v>
          </cell>
          <cell r="AC265" t="str">
            <v>MAHARASHTRA STATE BOARD OF SECONDARY AND HIGHER SECONDARY EDUCATION</v>
          </cell>
          <cell r="AD265" t="str">
            <v>SWAMI VIVEKANAND INTERNATIONAL SCHOOL AND JR. COLLEGE</v>
          </cell>
          <cell r="AE265">
            <v>444</v>
          </cell>
          <cell r="AF265">
            <v>650</v>
          </cell>
          <cell r="AG265">
            <v>68.31</v>
          </cell>
          <cell r="AH265">
            <v>2019</v>
          </cell>
          <cell r="AI265" t="str">
            <v>MAHARASHTRA STATE BOARD OF SECONDARY AND HIGHER SECONDARY EDUCATION</v>
          </cell>
          <cell r="AJ265" t="str">
            <v>PRAKASH VIDYALAYA AND JUNIOR COLLEGE</v>
          </cell>
          <cell r="AK265">
            <v>204</v>
          </cell>
          <cell r="AL265">
            <v>23</v>
          </cell>
          <cell r="AM265">
            <v>8.8695652173913047</v>
          </cell>
          <cell r="AN265">
            <v>76.977324263038554</v>
          </cell>
          <cell r="AO265">
            <v>205</v>
          </cell>
          <cell r="AP265">
            <v>25</v>
          </cell>
          <cell r="AQ265">
            <v>8.1999999999999993</v>
          </cell>
          <cell r="AR265">
            <v>87</v>
          </cell>
          <cell r="AS265">
            <v>409</v>
          </cell>
          <cell r="AT265">
            <v>48</v>
          </cell>
          <cell r="AU265">
            <v>8.5208333333333339</v>
          </cell>
          <cell r="AV265">
            <v>243</v>
          </cell>
          <cell r="AW265">
            <v>25</v>
          </cell>
          <cell r="AX265">
            <v>9.7200000000000006</v>
          </cell>
          <cell r="AY265">
            <v>95</v>
          </cell>
          <cell r="AZ265">
            <v>276</v>
          </cell>
          <cell r="BA265">
            <v>29</v>
          </cell>
          <cell r="BB265">
            <v>9.5172413793103452</v>
          </cell>
          <cell r="BC265">
            <v>95</v>
          </cell>
          <cell r="BD265">
            <v>519</v>
          </cell>
          <cell r="BE265">
            <v>54</v>
          </cell>
          <cell r="BF265">
            <v>9.6111111111111107</v>
          </cell>
          <cell r="BG265">
            <v>227</v>
          </cell>
          <cell r="BH265">
            <v>24</v>
          </cell>
          <cell r="BI265">
            <v>9.4583333333333339</v>
          </cell>
          <cell r="BJ265">
            <v>88.494331065759638</v>
          </cell>
          <cell r="BK265">
            <v>272</v>
          </cell>
          <cell r="BL265">
            <v>29</v>
          </cell>
          <cell r="BM265">
            <v>9.3793103448275854</v>
          </cell>
          <cell r="BN265">
            <v>92</v>
          </cell>
          <cell r="BO265">
            <v>499</v>
          </cell>
          <cell r="BP265">
            <v>53</v>
          </cell>
          <cell r="BQ265">
            <v>9.415094339622641</v>
          </cell>
          <cell r="BR265">
            <v>211</v>
          </cell>
          <cell r="BS265">
            <v>24</v>
          </cell>
          <cell r="BT265">
            <v>8.7916666666666661</v>
          </cell>
          <cell r="BU265">
            <v>89.078609221466365</v>
          </cell>
          <cell r="BV265">
            <v>211</v>
          </cell>
          <cell r="BW265">
            <v>24</v>
          </cell>
          <cell r="BX265">
            <v>8.7916666666666661</v>
          </cell>
          <cell r="BY265">
            <v>242</v>
          </cell>
          <cell r="BZ265">
            <v>26</v>
          </cell>
          <cell r="CA265">
            <v>9.3076923076923084</v>
          </cell>
          <cell r="CB265">
            <v>1880</v>
          </cell>
          <cell r="CC265">
            <v>205</v>
          </cell>
          <cell r="CD265">
            <v>9.1707317073170724</v>
          </cell>
          <cell r="CE265">
            <v>89</v>
          </cell>
          <cell r="CF265"/>
          <cell r="CG265"/>
          <cell r="CH265"/>
          <cell r="CI265"/>
          <cell r="CJ265"/>
          <cell r="CK265"/>
          <cell r="CL265"/>
          <cell r="CM265"/>
          <cell r="CN265">
            <v>12</v>
          </cell>
          <cell r="CO265">
            <v>60</v>
          </cell>
          <cell r="CP265">
            <v>18</v>
          </cell>
          <cell r="CQ265">
            <v>50</v>
          </cell>
          <cell r="CR265">
            <v>18</v>
          </cell>
          <cell r="CS265">
            <v>6</v>
          </cell>
          <cell r="CT265">
            <v>75</v>
          </cell>
          <cell r="CU265">
            <v>1</v>
          </cell>
          <cell r="CV265">
            <v>15</v>
          </cell>
          <cell r="CW265">
            <v>7</v>
          </cell>
          <cell r="CX265">
            <v>116</v>
          </cell>
          <cell r="CY265">
            <v>29</v>
          </cell>
          <cell r="CZ265">
            <v>17.236255572065378</v>
          </cell>
          <cell r="DA265">
            <v>4</v>
          </cell>
          <cell r="DB265">
            <v>6</v>
          </cell>
          <cell r="DC265">
            <v>40</v>
          </cell>
          <cell r="DD265">
            <v>5</v>
          </cell>
          <cell r="DE265">
            <v>17</v>
          </cell>
          <cell r="DF265">
            <v>23</v>
          </cell>
          <cell r="DG265">
            <v>5</v>
          </cell>
          <cell r="DH265">
            <v>50</v>
          </cell>
          <cell r="DI265">
            <v>420</v>
          </cell>
          <cell r="DJ265">
            <v>21</v>
          </cell>
          <cell r="DK265">
            <v>1</v>
          </cell>
          <cell r="DL265">
            <v>1</v>
          </cell>
          <cell r="DM265">
            <v>50</v>
          </cell>
          <cell r="DN265">
            <v>0</v>
          </cell>
          <cell r="DO265" t="str">
            <v>0</v>
          </cell>
          <cell r="DP265">
            <v>0</v>
          </cell>
          <cell r="DQ265">
            <v>0</v>
          </cell>
          <cell r="DR265">
            <v>0</v>
          </cell>
          <cell r="DS265">
            <v>0</v>
          </cell>
          <cell r="DT265">
            <v>13</v>
          </cell>
          <cell r="DU265">
            <v>35</v>
          </cell>
          <cell r="DV265" t="str">
            <v>Accenture-(ASE)</v>
          </cell>
          <cell r="DW265"/>
          <cell r="DX265"/>
          <cell r="DY265" t="str">
            <v>Placed</v>
          </cell>
          <cell r="DZ265">
            <v>4.5</v>
          </cell>
          <cell r="EA265" t="str">
            <v>Placement</v>
          </cell>
          <cell r="EB265" t="str">
            <v>Placement</v>
          </cell>
          <cell r="EC265"/>
          <cell r="ED265" t="str">
            <v>CAT-3</v>
          </cell>
          <cell r="EE265"/>
          <cell r="EF265"/>
          <cell r="EG265"/>
          <cell r="EH265"/>
          <cell r="EI265"/>
          <cell r="EJ265"/>
          <cell r="EK265"/>
          <cell r="EL265"/>
          <cell r="EM265"/>
          <cell r="EN265">
            <v>5</v>
          </cell>
          <cell r="EO265">
            <v>1</v>
          </cell>
          <cell r="EP265">
            <v>5</v>
          </cell>
          <cell r="EQ265">
            <v>11</v>
          </cell>
          <cell r="ER265">
            <v>73.333333333333329</v>
          </cell>
          <cell r="ES265" t="str">
            <v>Yes</v>
          </cell>
          <cell r="ET265" t="str">
            <v>https://drive.google.com/open?id=1iFA8MoeWJVZnwo8fjm4D6qOYnfJDyt93</v>
          </cell>
          <cell r="EU265" t="str">
            <v>IT + Core Companies</v>
          </cell>
          <cell r="EV265" t="str">
            <v>Yes</v>
          </cell>
          <cell r="EW265" t="str">
            <v>pay_HyE6DkMda2IH3d</v>
          </cell>
          <cell r="EX265" t="str">
            <v>MUMBAI</v>
          </cell>
          <cell r="EY265" t="str">
            <v>Present</v>
          </cell>
          <cell r="EZ265" t="str">
            <v>Batch 2</v>
          </cell>
          <cell r="FA265" t="str">
            <v>19-COMPB32-23</v>
          </cell>
          <cell r="FB265" t="str">
            <v>COMP-B</v>
          </cell>
          <cell r="FC265">
            <v>32</v>
          </cell>
        </row>
        <row r="266">
          <cell r="C266" t="str">
            <v>19-COMPB33-23</v>
          </cell>
          <cell r="D266">
            <v>33</v>
          </cell>
          <cell r="E266" t="str">
            <v>MAURYA AKASH ANILKUMAR SUSHMA</v>
          </cell>
          <cell r="F266" t="str">
            <v>19-COMPB33-23</v>
          </cell>
          <cell r="G266" t="str">
            <v>Male</v>
          </cell>
          <cell r="H266">
            <v>37226</v>
          </cell>
          <cell r="I266">
            <v>8767173584</v>
          </cell>
          <cell r="J266" t="str">
            <v>8767173584</v>
          </cell>
          <cell r="K266" t="str">
            <v>akashamaurya@gmail.com</v>
          </cell>
          <cell r="L266" t="str">
            <v>1032190177@tcetmumbai.in</v>
          </cell>
          <cell r="M266" t="str">
            <v>304-A wing Sakharam apartment,Ambawadi tulinj road,Nallasopara,MAHARASHTRA,Nallaspoara(e),401209</v>
          </cell>
          <cell r="N266" t="str">
            <v>Service</v>
          </cell>
          <cell r="O266" t="str">
            <v>Below  5 Lacs</v>
          </cell>
          <cell r="P266" t="str">
            <v>Normal</v>
          </cell>
          <cell r="Q266" t="str">
            <v>Open</v>
          </cell>
          <cell r="R266">
            <v>2019</v>
          </cell>
          <cell r="S266" t="str">
            <v>FE</v>
          </cell>
          <cell r="T266" t="str">
            <v>MHT-CET 2019</v>
          </cell>
          <cell r="U266" t="str">
            <v>MHT-CET</v>
          </cell>
          <cell r="V266">
            <v>200</v>
          </cell>
          <cell r="W266">
            <v>93.753032599999997</v>
          </cell>
          <cell r="X266" t="str">
            <v>MI</v>
          </cell>
          <cell r="Y266">
            <v>428</v>
          </cell>
          <cell r="Z266">
            <v>500</v>
          </cell>
          <cell r="AA266">
            <v>85.6</v>
          </cell>
          <cell r="AB266">
            <v>2017</v>
          </cell>
          <cell r="AC266" t="str">
            <v>MAHARASHTRA STATE BOARD OF SECONDARY AND HIGHER SECONDARY EDUCATION</v>
          </cell>
          <cell r="AD266" t="str">
            <v>KRIST RAJ HIGH SCHOOL</v>
          </cell>
          <cell r="AE266">
            <v>494</v>
          </cell>
          <cell r="AF266">
            <v>650</v>
          </cell>
          <cell r="AG266">
            <v>76</v>
          </cell>
          <cell r="AH266">
            <v>2019</v>
          </cell>
          <cell r="AI266" t="str">
            <v>MAHARASHTRA STATE BOARD OF SECONDARY AND HIGHER SECONDARY EDUCATION</v>
          </cell>
          <cell r="AJ266" t="str">
            <v>NEW ENGLISH JUNIOR COLLEGE</v>
          </cell>
          <cell r="AK266">
            <v>216</v>
          </cell>
          <cell r="AL266">
            <v>23</v>
          </cell>
          <cell r="AM266">
            <v>9.3913043478260878</v>
          </cell>
          <cell r="AN266">
            <v>97.532879818594097</v>
          </cell>
          <cell r="AO266">
            <v>226</v>
          </cell>
          <cell r="AP266">
            <v>25</v>
          </cell>
          <cell r="AQ266">
            <v>9.0399999999999991</v>
          </cell>
          <cell r="AR266">
            <v>99</v>
          </cell>
          <cell r="AS266">
            <v>442</v>
          </cell>
          <cell r="AT266">
            <v>48</v>
          </cell>
          <cell r="AU266">
            <v>9.2083333333333339</v>
          </cell>
          <cell r="AV266">
            <v>227</v>
          </cell>
          <cell r="AW266">
            <v>25</v>
          </cell>
          <cell r="AX266">
            <v>9.08</v>
          </cell>
          <cell r="AY266">
            <v>97</v>
          </cell>
          <cell r="AZ266">
            <v>278</v>
          </cell>
          <cell r="BA266">
            <v>29</v>
          </cell>
          <cell r="BB266">
            <v>9.5862068965517242</v>
          </cell>
          <cell r="BC266">
            <v>100</v>
          </cell>
          <cell r="BD266">
            <v>505</v>
          </cell>
          <cell r="BE266">
            <v>54</v>
          </cell>
          <cell r="BF266">
            <v>9.3518518518518512</v>
          </cell>
          <cell r="BG266">
            <v>226</v>
          </cell>
          <cell r="BH266">
            <v>24</v>
          </cell>
          <cell r="BI266">
            <v>9.4166666666666661</v>
          </cell>
          <cell r="BJ266">
            <v>98.383219954648524</v>
          </cell>
          <cell r="BK266">
            <v>234</v>
          </cell>
          <cell r="BL266">
            <v>29</v>
          </cell>
          <cell r="BM266">
            <v>8.068965517241379</v>
          </cell>
          <cell r="BN266">
            <v>98</v>
          </cell>
          <cell r="BO266">
            <v>460</v>
          </cell>
          <cell r="BP266">
            <v>53</v>
          </cell>
          <cell r="BQ266">
            <v>8.6792452830188687</v>
          </cell>
          <cell r="BR266">
            <v>201</v>
          </cell>
          <cell r="BS266">
            <v>24</v>
          </cell>
          <cell r="BT266">
            <v>8.375</v>
          </cell>
          <cell r="BU266">
            <v>98.319349962207113</v>
          </cell>
          <cell r="BV266">
            <v>201</v>
          </cell>
          <cell r="BW266">
            <v>24</v>
          </cell>
          <cell r="BX266">
            <v>8.375</v>
          </cell>
          <cell r="BY266">
            <v>239</v>
          </cell>
          <cell r="BZ266">
            <v>26</v>
          </cell>
          <cell r="CA266">
            <v>9.1923076923076916</v>
          </cell>
          <cell r="CB266">
            <v>1847</v>
          </cell>
          <cell r="CC266">
            <v>205</v>
          </cell>
          <cell r="CD266">
            <v>9.0097560975609756</v>
          </cell>
          <cell r="CE266">
            <v>99</v>
          </cell>
          <cell r="CF266"/>
          <cell r="CG266"/>
          <cell r="CH266"/>
          <cell r="CI266"/>
          <cell r="CJ266"/>
          <cell r="CK266"/>
          <cell r="CL266"/>
          <cell r="CM266"/>
          <cell r="CN266">
            <v>16</v>
          </cell>
          <cell r="CO266">
            <v>60</v>
          </cell>
          <cell r="CP266">
            <v>18</v>
          </cell>
          <cell r="CQ266">
            <v>50</v>
          </cell>
          <cell r="CR266">
            <v>23</v>
          </cell>
          <cell r="CS266">
            <v>1</v>
          </cell>
          <cell r="CT266">
            <v>96</v>
          </cell>
          <cell r="CU266">
            <v>3</v>
          </cell>
          <cell r="CV266">
            <v>13</v>
          </cell>
          <cell r="CW266">
            <v>19</v>
          </cell>
          <cell r="CX266">
            <v>666</v>
          </cell>
          <cell r="CY266">
            <v>66.599999999999994</v>
          </cell>
          <cell r="CZ266">
            <v>98.95988112927192</v>
          </cell>
          <cell r="DA266">
            <v>10</v>
          </cell>
          <cell r="DB266">
            <v>0</v>
          </cell>
          <cell r="DC266">
            <v>100</v>
          </cell>
          <cell r="DD266">
            <v>12</v>
          </cell>
          <cell r="DE266">
            <v>10</v>
          </cell>
          <cell r="DF266">
            <v>55</v>
          </cell>
          <cell r="DG266">
            <v>10</v>
          </cell>
          <cell r="DH266">
            <v>100</v>
          </cell>
          <cell r="DI266">
            <v>960</v>
          </cell>
          <cell r="DJ266">
            <v>48</v>
          </cell>
          <cell r="DK266">
            <v>1</v>
          </cell>
          <cell r="DL266">
            <v>1</v>
          </cell>
          <cell r="DM266">
            <v>50</v>
          </cell>
          <cell r="DN266">
            <v>50</v>
          </cell>
          <cell r="DO266" t="str">
            <v>100</v>
          </cell>
          <cell r="DP266">
            <v>80</v>
          </cell>
          <cell r="DQ266" t="str">
            <v>100</v>
          </cell>
          <cell r="DR266">
            <v>65</v>
          </cell>
          <cell r="DS266">
            <v>100</v>
          </cell>
          <cell r="DT266">
            <v>66</v>
          </cell>
          <cell r="DU266">
            <v>75</v>
          </cell>
          <cell r="DV266"/>
          <cell r="DW266"/>
          <cell r="DX266"/>
          <cell r="DY266"/>
          <cell r="DZ266"/>
          <cell r="EA266" t="str">
            <v>Entrepreneur</v>
          </cell>
          <cell r="EB266" t="str">
            <v>Entrepreneur</v>
          </cell>
          <cell r="EC266">
            <v>44903</v>
          </cell>
          <cell r="ED266" t="str">
            <v>CAT-2</v>
          </cell>
          <cell r="EE266"/>
          <cell r="EF266"/>
          <cell r="EG266"/>
          <cell r="EH266"/>
          <cell r="EI266"/>
          <cell r="EJ266"/>
          <cell r="EK266"/>
          <cell r="EL266"/>
          <cell r="EM266"/>
          <cell r="EN266">
            <v>5</v>
          </cell>
          <cell r="EO266">
            <v>4</v>
          </cell>
          <cell r="EP266">
            <v>5</v>
          </cell>
          <cell r="EQ266">
            <v>14</v>
          </cell>
          <cell r="ER266">
            <v>93.333333333333329</v>
          </cell>
          <cell r="ES266" t="str">
            <v>Yes</v>
          </cell>
          <cell r="ET266" t="str">
            <v>https://drive.google.com/open?id=1kMf2MFa_NcFzRGnLWYGZ0dbs9fy9FXST</v>
          </cell>
          <cell r="EU266" t="str">
            <v>IT + Core Companies</v>
          </cell>
          <cell r="EV266" t="str">
            <v>Yes</v>
          </cell>
          <cell r="EW266" t="str">
            <v>YES</v>
          </cell>
          <cell r="EX266" t="str">
            <v>Birapatti</v>
          </cell>
          <cell r="EY266" t="str">
            <v>Present</v>
          </cell>
          <cell r="EZ266" t="str">
            <v>Batch 2</v>
          </cell>
          <cell r="FA266" t="str">
            <v>19-COMPB33-23</v>
          </cell>
          <cell r="FB266" t="str">
            <v>COMP-B</v>
          </cell>
          <cell r="FC266">
            <v>33</v>
          </cell>
        </row>
        <row r="267">
          <cell r="C267" t="str">
            <v>19-COMPB34-23</v>
          </cell>
          <cell r="D267">
            <v>34</v>
          </cell>
          <cell r="E267" t="str">
            <v>MEHRA NIRANJAN RAMSWAROOP SAVITA</v>
          </cell>
          <cell r="F267" t="str">
            <v>19-COMPB34-23</v>
          </cell>
          <cell r="G267" t="str">
            <v>Male</v>
          </cell>
          <cell r="H267">
            <v>37043</v>
          </cell>
          <cell r="I267">
            <v>9867127190</v>
          </cell>
          <cell r="J267"/>
          <cell r="K267" t="str">
            <v>niranjanmehra10@gmail.com</v>
          </cell>
          <cell r="L267" t="str">
            <v>1032190178@tcetmumbai.in</v>
          </cell>
          <cell r="M267" t="str">
            <v>201,NEW SATYAM CHS LTD,OPP. KRISHNASTHAL, MIRAROAD (E),MIRAGAON,HANUMAN MANDIR,THANE,401107</v>
          </cell>
          <cell r="N267" t="str">
            <v>Family Business</v>
          </cell>
          <cell r="O267" t="str">
            <v>5 Lacs to  10Lacs</v>
          </cell>
          <cell r="P267" t="str">
            <v>Normal</v>
          </cell>
          <cell r="Q267" t="str">
            <v>Open</v>
          </cell>
          <cell r="R267">
            <v>2019</v>
          </cell>
          <cell r="S267" t="str">
            <v>FE</v>
          </cell>
          <cell r="T267" t="str">
            <v xml:space="preserve">JEE(Main)-2019 </v>
          </cell>
          <cell r="U267" t="str">
            <v>JEE-Main</v>
          </cell>
          <cell r="V267">
            <v>360</v>
          </cell>
          <cell r="W267">
            <v>47.038965300000001</v>
          </cell>
          <cell r="X267" t="str">
            <v>ACAP</v>
          </cell>
          <cell r="Y267">
            <v>486</v>
          </cell>
          <cell r="Z267">
            <v>600</v>
          </cell>
          <cell r="AA267">
            <v>81</v>
          </cell>
          <cell r="AB267">
            <v>2017</v>
          </cell>
          <cell r="AC267" t="str">
            <v>COUNCIL FOR THE INDIAN SCHOOL CERTIFICATE EXAMINATIONS</v>
          </cell>
          <cell r="AD267" t="str">
            <v>A P INTERNATIONAL SCHOOL</v>
          </cell>
          <cell r="AE267">
            <v>371</v>
          </cell>
          <cell r="AF267">
            <v>650</v>
          </cell>
          <cell r="AG267">
            <v>57.08</v>
          </cell>
          <cell r="AH267">
            <v>2019</v>
          </cell>
          <cell r="AI267" t="str">
            <v>MAHARASHTRA STATE BOARD OF SECONDARY AND HIGHER SECONDARY EDUCATION</v>
          </cell>
          <cell r="AJ267" t="str">
            <v>THAKUR COLLEGE OF SCIENCE AND COMMERCE</v>
          </cell>
          <cell r="AK267">
            <v>164.91</v>
          </cell>
          <cell r="AL267">
            <v>23</v>
          </cell>
          <cell r="AM267">
            <v>7.17</v>
          </cell>
          <cell r="AN267">
            <v>93.412698412698418</v>
          </cell>
          <cell r="AO267">
            <v>180</v>
          </cell>
          <cell r="AP267">
            <v>25</v>
          </cell>
          <cell r="AQ267">
            <v>7.2</v>
          </cell>
          <cell r="AR267">
            <v>99</v>
          </cell>
          <cell r="AS267">
            <v>344.90999999999997</v>
          </cell>
          <cell r="AT267">
            <v>48</v>
          </cell>
          <cell r="AU267">
            <v>7.185624999999999</v>
          </cell>
          <cell r="AV267">
            <v>214</v>
          </cell>
          <cell r="AW267">
            <v>25</v>
          </cell>
          <cell r="AX267">
            <v>8.56</v>
          </cell>
          <cell r="AY267">
            <v>98</v>
          </cell>
          <cell r="AZ267">
            <v>257</v>
          </cell>
          <cell r="BA267">
            <v>29</v>
          </cell>
          <cell r="BB267">
            <v>8.862068965517242</v>
          </cell>
          <cell r="BC267">
            <v>75</v>
          </cell>
          <cell r="BD267">
            <v>471</v>
          </cell>
          <cell r="BE267">
            <v>54</v>
          </cell>
          <cell r="BF267">
            <v>8.7222222222222214</v>
          </cell>
          <cell r="BG267">
            <v>199</v>
          </cell>
          <cell r="BH267">
            <v>24</v>
          </cell>
          <cell r="BI267">
            <v>8.2916666666666661</v>
          </cell>
          <cell r="BJ267">
            <v>91.353174603174608</v>
          </cell>
          <cell r="BK267">
            <v>234.89999999999998</v>
          </cell>
          <cell r="BL267">
            <v>29</v>
          </cell>
          <cell r="BM267">
            <v>8.1</v>
          </cell>
          <cell r="BN267">
            <v>88</v>
          </cell>
          <cell r="BO267">
            <v>433.9</v>
          </cell>
          <cell r="BP267">
            <v>53</v>
          </cell>
          <cell r="BQ267">
            <v>8.1867924528301881</v>
          </cell>
          <cell r="BR267">
            <v>218</v>
          </cell>
          <cell r="BS267">
            <v>24</v>
          </cell>
          <cell r="BT267">
            <v>9.0833333333333339</v>
          </cell>
          <cell r="BU267">
            <v>90.794312169312164</v>
          </cell>
          <cell r="BV267">
            <v>218</v>
          </cell>
          <cell r="BW267">
            <v>24</v>
          </cell>
          <cell r="BX267">
            <v>9.0833333333333339</v>
          </cell>
          <cell r="BY267">
            <v>245</v>
          </cell>
          <cell r="BZ267">
            <v>26</v>
          </cell>
          <cell r="CA267">
            <v>9.4230769230769234</v>
          </cell>
          <cell r="CB267">
            <v>1712.81</v>
          </cell>
          <cell r="CC267">
            <v>205</v>
          </cell>
          <cell r="CD267">
            <v>8.3551707317073163</v>
          </cell>
          <cell r="CE267">
            <v>92</v>
          </cell>
          <cell r="CF267"/>
          <cell r="CG267"/>
          <cell r="CH267"/>
          <cell r="CI267"/>
          <cell r="CJ267"/>
          <cell r="CK267"/>
          <cell r="CL267"/>
          <cell r="CM267"/>
          <cell r="CN267"/>
          <cell r="CO267"/>
          <cell r="CP267"/>
          <cell r="CQ267"/>
          <cell r="CR267"/>
          <cell r="CS267"/>
          <cell r="CT267"/>
          <cell r="CU267"/>
          <cell r="CV267"/>
          <cell r="CW267"/>
          <cell r="CX267"/>
          <cell r="CY267"/>
          <cell r="CZ267"/>
          <cell r="DA267"/>
          <cell r="DB267"/>
          <cell r="DC267"/>
          <cell r="DD267"/>
          <cell r="DE267"/>
          <cell r="DF267"/>
          <cell r="DG267"/>
          <cell r="DH267"/>
          <cell r="DI267"/>
          <cell r="DJ267">
            <v>0</v>
          </cell>
          <cell r="DK267">
            <v>0</v>
          </cell>
          <cell r="DL267">
            <v>2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/>
          <cell r="DW267"/>
          <cell r="DX267"/>
          <cell r="DY267"/>
          <cell r="DZ267"/>
          <cell r="EA267" t="str">
            <v>Higher Studies</v>
          </cell>
          <cell r="EB267" t="str">
            <v>Higher Studies</v>
          </cell>
          <cell r="EC267"/>
          <cell r="ED267" t="str">
            <v>CAT-3</v>
          </cell>
          <cell r="EE267"/>
          <cell r="EF267"/>
          <cell r="EG267"/>
          <cell r="EH267"/>
          <cell r="EI267"/>
          <cell r="EJ267"/>
          <cell r="EK267"/>
          <cell r="EL267"/>
          <cell r="EM267"/>
          <cell r="EN267">
            <v>5</v>
          </cell>
          <cell r="EO267">
            <v>0</v>
          </cell>
          <cell r="EP267">
            <v>5</v>
          </cell>
          <cell r="EQ267">
            <v>10</v>
          </cell>
          <cell r="ER267">
            <v>66.666666666666657</v>
          </cell>
          <cell r="ES267" t="str">
            <v>Yes</v>
          </cell>
          <cell r="ET267" t="str">
            <v>https://drive.google.com/open?id=16CeYxvcFRotM9vv59Y5noB6-bUFYwEx2</v>
          </cell>
          <cell r="EU267" t="str">
            <v>NA</v>
          </cell>
          <cell r="EV267" t="str">
            <v>No</v>
          </cell>
          <cell r="EW267"/>
          <cell r="EX267" t="str">
            <v>SURAJGARH</v>
          </cell>
          <cell r="EY267" t="str">
            <v>AB</v>
          </cell>
          <cell r="EZ267"/>
          <cell r="FA267" t="str">
            <v>19-COMPB34-23</v>
          </cell>
          <cell r="FB267" t="str">
            <v>COMP-B</v>
          </cell>
          <cell r="FC267">
            <v>34</v>
          </cell>
        </row>
        <row r="268">
          <cell r="C268" t="str">
            <v>19-COMPB35-23</v>
          </cell>
          <cell r="D268">
            <v>35</v>
          </cell>
          <cell r="E268" t="str">
            <v>MEHTA ANAYA LALIT DEEPIKA</v>
          </cell>
          <cell r="F268" t="str">
            <v>19-COMPB35-23</v>
          </cell>
          <cell r="G268" t="str">
            <v>Female</v>
          </cell>
          <cell r="H268">
            <v>37169</v>
          </cell>
          <cell r="I268">
            <v>9004089801</v>
          </cell>
          <cell r="J268" t="str">
            <v>9004089801</v>
          </cell>
          <cell r="K268" t="str">
            <v>anayamehta519@gmail.com</v>
          </cell>
          <cell r="L268" t="str">
            <v>1032190179@tcetmumbai.in</v>
          </cell>
          <cell r="M268" t="str">
            <v>A 801 ORCHID SOCIETY,THAKUR VILLAGE, KANDIVALI - EAST, MUMBAI,MUMBAI,MAHARASTRA,MUMBAI,400101</v>
          </cell>
          <cell r="N268" t="str">
            <v>Self-employed</v>
          </cell>
          <cell r="O268" t="str">
            <v>10 Lacs to 20Lacs</v>
          </cell>
          <cell r="P268" t="str">
            <v>Normal</v>
          </cell>
          <cell r="Q268" t="str">
            <v>Open</v>
          </cell>
          <cell r="R268">
            <v>2019</v>
          </cell>
          <cell r="S268" t="str">
            <v>FE</v>
          </cell>
          <cell r="T268" t="str">
            <v>MHT-CET 2019</v>
          </cell>
          <cell r="U268" t="str">
            <v>MHT-CET</v>
          </cell>
          <cell r="V268">
            <v>200</v>
          </cell>
          <cell r="W268">
            <v>97.3859925</v>
          </cell>
          <cell r="X268" t="str">
            <v>MI</v>
          </cell>
          <cell r="Y268">
            <v>545</v>
          </cell>
          <cell r="Z268">
            <v>600</v>
          </cell>
          <cell r="AA268">
            <v>90.83</v>
          </cell>
          <cell r="AB268">
            <v>2017</v>
          </cell>
          <cell r="AC268" t="str">
            <v>COUNCIL FOR THE INDIAN SCHOOL CERTIFICATE EXAMINATIONS</v>
          </cell>
          <cell r="AD268" t="str">
            <v>THAKUR PUBLIC SCHOOL</v>
          </cell>
          <cell r="AE268">
            <v>525</v>
          </cell>
          <cell r="AF268">
            <v>650</v>
          </cell>
          <cell r="AG268">
            <v>80.77</v>
          </cell>
          <cell r="AH268">
            <v>2019</v>
          </cell>
          <cell r="AI268" t="str">
            <v>MAHARASHTRA STATE BOARD OF SECONDARY AND HIGHER SECONDARY EDUCATION</v>
          </cell>
          <cell r="AJ268" t="str">
            <v>THAKUR VIDYA MANDIR HIGH SCHOOL AND JUNIOR COLLEGE</v>
          </cell>
          <cell r="AK268">
            <v>226</v>
          </cell>
          <cell r="AL268">
            <v>23</v>
          </cell>
          <cell r="AM268">
            <v>9.8260869565217384</v>
          </cell>
          <cell r="AN268">
            <v>97.306122448979593</v>
          </cell>
          <cell r="AO268">
            <v>249</v>
          </cell>
          <cell r="AP268">
            <v>25</v>
          </cell>
          <cell r="AQ268">
            <v>9.9600000000000009</v>
          </cell>
          <cell r="AR268">
            <v>94</v>
          </cell>
          <cell r="AS268">
            <v>475</v>
          </cell>
          <cell r="AT268">
            <v>48</v>
          </cell>
          <cell r="AU268">
            <v>9.8958333333333339</v>
          </cell>
          <cell r="AV268">
            <v>248</v>
          </cell>
          <cell r="AW268">
            <v>25</v>
          </cell>
          <cell r="AX268">
            <v>9.92</v>
          </cell>
          <cell r="AY268">
            <v>100</v>
          </cell>
          <cell r="AZ268">
            <v>278</v>
          </cell>
          <cell r="BA268">
            <v>29</v>
          </cell>
          <cell r="BB268">
            <v>9.5862068965517242</v>
          </cell>
          <cell r="BC268">
            <v>100</v>
          </cell>
          <cell r="BD268">
            <v>526</v>
          </cell>
          <cell r="BE268">
            <v>54</v>
          </cell>
          <cell r="BF268">
            <v>9.7407407407407405</v>
          </cell>
          <cell r="BG268">
            <v>236</v>
          </cell>
          <cell r="BH268">
            <v>24</v>
          </cell>
          <cell r="BI268">
            <v>9.8333333333333339</v>
          </cell>
          <cell r="BJ268">
            <v>97.826530612244895</v>
          </cell>
          <cell r="BK268">
            <v>280</v>
          </cell>
          <cell r="BL268">
            <v>29</v>
          </cell>
          <cell r="BM268">
            <v>9.6551724137931032</v>
          </cell>
          <cell r="BN268">
            <v>100</v>
          </cell>
          <cell r="BO268">
            <v>516</v>
          </cell>
          <cell r="BP268">
            <v>53</v>
          </cell>
          <cell r="BQ268">
            <v>9.7358490566037741</v>
          </cell>
          <cell r="BR268">
            <v>222</v>
          </cell>
          <cell r="BS268">
            <v>24</v>
          </cell>
          <cell r="BT268">
            <v>9.25</v>
          </cell>
          <cell r="BU268">
            <v>98.188775510204081</v>
          </cell>
          <cell r="BV268">
            <v>222</v>
          </cell>
          <cell r="BW268">
            <v>24</v>
          </cell>
          <cell r="BX268">
            <v>9.25</v>
          </cell>
          <cell r="BY268">
            <v>253</v>
          </cell>
          <cell r="BZ268">
            <v>26</v>
          </cell>
          <cell r="CA268">
            <v>9.7307692307692299</v>
          </cell>
          <cell r="CB268">
            <v>1992</v>
          </cell>
          <cell r="CC268">
            <v>205</v>
          </cell>
          <cell r="CD268">
            <v>9.7170731707317071</v>
          </cell>
          <cell r="CE268">
            <v>98</v>
          </cell>
          <cell r="CF268"/>
          <cell r="CG268"/>
          <cell r="CH268"/>
          <cell r="CI268"/>
          <cell r="CJ268"/>
          <cell r="CK268"/>
          <cell r="CL268"/>
          <cell r="CM268"/>
          <cell r="CN268">
            <v>26</v>
          </cell>
          <cell r="CO268">
            <v>60</v>
          </cell>
          <cell r="CP268">
            <v>22</v>
          </cell>
          <cell r="CQ268">
            <v>50</v>
          </cell>
          <cell r="CR268">
            <v>24</v>
          </cell>
          <cell r="CS268">
            <v>0</v>
          </cell>
          <cell r="CT268">
            <v>100</v>
          </cell>
          <cell r="CU268">
            <v>12</v>
          </cell>
          <cell r="CV268">
            <v>4</v>
          </cell>
          <cell r="CW268">
            <v>75</v>
          </cell>
          <cell r="CX268">
            <v>620</v>
          </cell>
          <cell r="CY268">
            <v>62</v>
          </cell>
          <cell r="CZ268">
            <v>92.12481426448737</v>
          </cell>
          <cell r="DA268">
            <v>10</v>
          </cell>
          <cell r="DB268">
            <v>0</v>
          </cell>
          <cell r="DC268">
            <v>100</v>
          </cell>
          <cell r="DD268">
            <v>22</v>
          </cell>
          <cell r="DE268">
            <v>0</v>
          </cell>
          <cell r="DF268">
            <v>100</v>
          </cell>
          <cell r="DG268">
            <v>10</v>
          </cell>
          <cell r="DH268">
            <v>100</v>
          </cell>
          <cell r="DI268">
            <v>946</v>
          </cell>
          <cell r="DJ268">
            <v>48</v>
          </cell>
          <cell r="DK268">
            <v>2</v>
          </cell>
          <cell r="DL268">
            <v>0</v>
          </cell>
          <cell r="DM268">
            <v>100</v>
          </cell>
          <cell r="DN268">
            <v>80</v>
          </cell>
          <cell r="DO268" t="str">
            <v>100</v>
          </cell>
          <cell r="DP268">
            <v>80</v>
          </cell>
          <cell r="DQ268" t="str">
            <v>100</v>
          </cell>
          <cell r="DR268">
            <v>80</v>
          </cell>
          <cell r="DS268">
            <v>100</v>
          </cell>
          <cell r="DT268">
            <v>74</v>
          </cell>
          <cell r="DU268">
            <v>97</v>
          </cell>
          <cell r="DV268" t="str">
            <v xml:space="preserve">ICICI Lombard </v>
          </cell>
          <cell r="DW268"/>
          <cell r="DX268"/>
          <cell r="DY268" t="str">
            <v>Placed</v>
          </cell>
          <cell r="DZ268">
            <v>8</v>
          </cell>
          <cell r="EA268" t="str">
            <v>Placement</v>
          </cell>
          <cell r="EB268" t="str">
            <v>Placement</v>
          </cell>
          <cell r="EC268"/>
          <cell r="ED268" t="str">
            <v>CAT-1</v>
          </cell>
          <cell r="EE268"/>
          <cell r="EF268"/>
          <cell r="EG268"/>
          <cell r="EH268"/>
          <cell r="EI268"/>
          <cell r="EJ268"/>
          <cell r="EK268"/>
          <cell r="EL268"/>
          <cell r="EM268"/>
          <cell r="EN268">
            <v>5</v>
          </cell>
          <cell r="EO268">
            <v>5</v>
          </cell>
          <cell r="EP268">
            <v>5</v>
          </cell>
          <cell r="EQ268">
            <v>15</v>
          </cell>
          <cell r="ER268">
            <v>100</v>
          </cell>
          <cell r="ES268" t="str">
            <v>Yes</v>
          </cell>
          <cell r="ET268" t="str">
            <v>https://drive.google.com/open?id=1RwFA3pQ57s36-tPEWB5iEGqtHh1TReHl</v>
          </cell>
          <cell r="EU268" t="str">
            <v>IT + Core Companies</v>
          </cell>
          <cell r="EV268" t="str">
            <v>Yes</v>
          </cell>
          <cell r="EW268" t="str">
            <v>pay_HxmUk6zhygXQGy</v>
          </cell>
          <cell r="EX268" t="str">
            <v>MUMBAI</v>
          </cell>
          <cell r="EY268" t="str">
            <v>Present</v>
          </cell>
          <cell r="EZ268" t="str">
            <v>Batch 1</v>
          </cell>
          <cell r="FA268" t="str">
            <v>19-COMPB35-23</v>
          </cell>
          <cell r="FB268" t="str">
            <v>COMP-B</v>
          </cell>
          <cell r="FC268">
            <v>35</v>
          </cell>
        </row>
        <row r="269">
          <cell r="C269" t="str">
            <v>19-COMPB36-23</v>
          </cell>
          <cell r="D269">
            <v>36</v>
          </cell>
          <cell r="E269" t="str">
            <v>MEHTA HET MAYUR SONIYA</v>
          </cell>
          <cell r="F269" t="str">
            <v>19-COMPB36-23</v>
          </cell>
          <cell r="G269" t="str">
            <v>Female</v>
          </cell>
          <cell r="H269">
            <v>37039</v>
          </cell>
          <cell r="I269">
            <v>9653273416</v>
          </cell>
          <cell r="J269" t="str">
            <v>9653273416</v>
          </cell>
          <cell r="K269" t="str">
            <v>hetmehta01@gmail.com</v>
          </cell>
          <cell r="L269" t="str">
            <v>1032190180@tcetmumbai.in</v>
          </cell>
          <cell r="M269" t="str">
            <v>B-112 Kalpataru Towers,Akurli cross road-3,Kandivali East,Opp. ESIS Hospital,Mumbbai,400101</v>
          </cell>
          <cell r="N269" t="str">
            <v>Self-employed</v>
          </cell>
          <cell r="O269" t="str">
            <v>10 Lacs to 20Lacs</v>
          </cell>
          <cell r="P269" t="str">
            <v>Normal</v>
          </cell>
          <cell r="Q269" t="str">
            <v>Open</v>
          </cell>
          <cell r="R269">
            <v>2019</v>
          </cell>
          <cell r="S269" t="str">
            <v>FE</v>
          </cell>
          <cell r="T269" t="str">
            <v>MHT-CET 2019</v>
          </cell>
          <cell r="U269" t="str">
            <v>MHT-CET</v>
          </cell>
          <cell r="V269">
            <v>200</v>
          </cell>
          <cell r="W269">
            <v>68.291896899999998</v>
          </cell>
          <cell r="X269" t="str">
            <v>IL</v>
          </cell>
          <cell r="Y269">
            <v>489</v>
          </cell>
          <cell r="Z269">
            <v>500</v>
          </cell>
          <cell r="AA269">
            <v>97.8</v>
          </cell>
          <cell r="AB269">
            <v>2017</v>
          </cell>
          <cell r="AC269" t="str">
            <v>MAHARASHTRA STATE BOARD OF SECONDARY AND HIGHER SECONDARY EDUCATION</v>
          </cell>
          <cell r="AD269" t="str">
            <v>CHILDREN'S ACADEMY ASHOK NAGAR</v>
          </cell>
          <cell r="AE269">
            <v>420</v>
          </cell>
          <cell r="AF269">
            <v>650</v>
          </cell>
          <cell r="AG269">
            <v>64.62</v>
          </cell>
          <cell r="AH269">
            <v>2019</v>
          </cell>
          <cell r="AI269" t="str">
            <v>MAHARASHTRA STATE BOARD OF SECONDARY AND HIGHER SECONDARY EDUCATION</v>
          </cell>
          <cell r="AJ269" t="str">
            <v>PACE JUNIOR SCIENCE COLLEGE</v>
          </cell>
          <cell r="AK269">
            <v>221</v>
          </cell>
          <cell r="AL269">
            <v>23</v>
          </cell>
          <cell r="AM269">
            <v>9.6086956521739122</v>
          </cell>
          <cell r="AN269">
            <v>92.072562358276642</v>
          </cell>
          <cell r="AO269">
            <v>240</v>
          </cell>
          <cell r="AP269">
            <v>25</v>
          </cell>
          <cell r="AQ269">
            <v>9.6</v>
          </cell>
          <cell r="AR269">
            <v>96</v>
          </cell>
          <cell r="AS269">
            <v>461</v>
          </cell>
          <cell r="AT269">
            <v>48</v>
          </cell>
          <cell r="AU269">
            <v>9.6041666666666661</v>
          </cell>
          <cell r="AV269">
            <v>243</v>
          </cell>
          <cell r="AW269">
            <v>25</v>
          </cell>
          <cell r="AX269">
            <v>9.7200000000000006</v>
          </cell>
          <cell r="AY269">
            <v>90</v>
          </cell>
          <cell r="AZ269">
            <v>283</v>
          </cell>
          <cell r="BA269">
            <v>29</v>
          </cell>
          <cell r="BB269">
            <v>9.7586206896551726</v>
          </cell>
          <cell r="BC269">
            <v>97</v>
          </cell>
          <cell r="BD269">
            <v>526</v>
          </cell>
          <cell r="BE269">
            <v>54</v>
          </cell>
          <cell r="BF269">
            <v>9.7407407407407405</v>
          </cell>
          <cell r="BG269">
            <v>229</v>
          </cell>
          <cell r="BH269">
            <v>24</v>
          </cell>
          <cell r="BI269">
            <v>9.5416666666666661</v>
          </cell>
          <cell r="BJ269">
            <v>93.768140589569157</v>
          </cell>
          <cell r="BK269">
            <v>277</v>
          </cell>
          <cell r="BL269">
            <v>29</v>
          </cell>
          <cell r="BM269">
            <v>9.5517241379310338</v>
          </cell>
          <cell r="BN269">
            <v>100</v>
          </cell>
          <cell r="BO269">
            <v>506</v>
          </cell>
          <cell r="BP269">
            <v>53</v>
          </cell>
          <cell r="BQ269">
            <v>9.5471698113207548</v>
          </cell>
          <cell r="BR269">
            <v>220</v>
          </cell>
          <cell r="BS269">
            <v>24</v>
          </cell>
          <cell r="BT269">
            <v>9.1666666666666661</v>
          </cell>
          <cell r="BU269">
            <v>94.806783824640959</v>
          </cell>
          <cell r="BV269">
            <v>220</v>
          </cell>
          <cell r="BW269">
            <v>24</v>
          </cell>
          <cell r="BX269">
            <v>9.1666666666666661</v>
          </cell>
          <cell r="BY269">
            <v>249</v>
          </cell>
          <cell r="BZ269">
            <v>26</v>
          </cell>
          <cell r="CA269">
            <v>9.5769230769230766</v>
          </cell>
          <cell r="CB269">
            <v>1962</v>
          </cell>
          <cell r="CC269">
            <v>205</v>
          </cell>
          <cell r="CD269">
            <v>9.5707317073170728</v>
          </cell>
          <cell r="CE269">
            <v>94</v>
          </cell>
          <cell r="CF269"/>
          <cell r="CG269"/>
          <cell r="CH269"/>
          <cell r="CI269"/>
          <cell r="CJ269"/>
          <cell r="CK269"/>
          <cell r="CL269"/>
          <cell r="CM269"/>
          <cell r="CN269"/>
          <cell r="CO269"/>
          <cell r="CP269"/>
          <cell r="CQ269"/>
          <cell r="CR269"/>
          <cell r="CS269"/>
          <cell r="CT269"/>
          <cell r="CU269"/>
          <cell r="CV269"/>
          <cell r="CW269"/>
          <cell r="CX269"/>
          <cell r="CY269"/>
          <cell r="CZ269"/>
          <cell r="DA269"/>
          <cell r="DB269"/>
          <cell r="DC269"/>
          <cell r="DD269"/>
          <cell r="DE269"/>
          <cell r="DF269"/>
          <cell r="DG269"/>
          <cell r="DH269"/>
          <cell r="DI269"/>
          <cell r="DJ269">
            <v>0</v>
          </cell>
          <cell r="DK269">
            <v>0</v>
          </cell>
          <cell r="DL269">
            <v>2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/>
          <cell r="DW269"/>
          <cell r="DX269"/>
          <cell r="DY269"/>
          <cell r="DZ269"/>
          <cell r="EA269" t="str">
            <v>Higher Studies</v>
          </cell>
          <cell r="EB269" t="str">
            <v>Higher Studies</v>
          </cell>
          <cell r="EC269"/>
          <cell r="ED269" t="str">
            <v>CAT-3</v>
          </cell>
          <cell r="EE269"/>
          <cell r="EF269"/>
          <cell r="EG269"/>
          <cell r="EH269"/>
          <cell r="EI269"/>
          <cell r="EJ269"/>
          <cell r="EK269"/>
          <cell r="EL269"/>
          <cell r="EM269"/>
          <cell r="EN269">
            <v>5</v>
          </cell>
          <cell r="EO269">
            <v>0</v>
          </cell>
          <cell r="EP269">
            <v>5</v>
          </cell>
          <cell r="EQ269">
            <v>10</v>
          </cell>
          <cell r="ER269">
            <v>66.666666666666657</v>
          </cell>
          <cell r="ES269" t="str">
            <v>Yes</v>
          </cell>
          <cell r="ET269" t="str">
            <v>https://drive.google.com/open?id=1hUBeONhOOzL7i0zrsUmmXNpSKfOH6XrK</v>
          </cell>
          <cell r="EU269" t="str">
            <v>NA</v>
          </cell>
          <cell r="EV269" t="str">
            <v>No</v>
          </cell>
          <cell r="EW269"/>
          <cell r="EX269" t="str">
            <v>Mumbai</v>
          </cell>
          <cell r="EY269" t="str">
            <v>Present</v>
          </cell>
          <cell r="EZ269"/>
          <cell r="FA269" t="str">
            <v>19-COMPB36-23</v>
          </cell>
          <cell r="FB269" t="str">
            <v>COMP-B</v>
          </cell>
          <cell r="FC269">
            <v>36</v>
          </cell>
        </row>
        <row r="270">
          <cell r="C270" t="str">
            <v>19-COMPB38-23</v>
          </cell>
          <cell r="D270">
            <v>38</v>
          </cell>
          <cell r="E270" t="str">
            <v>MISHRA ABHISHEK VINOD REETA</v>
          </cell>
          <cell r="F270" t="str">
            <v>19-COMPB38-23</v>
          </cell>
          <cell r="G270" t="str">
            <v>Male</v>
          </cell>
          <cell r="H270">
            <v>36952</v>
          </cell>
          <cell r="I270">
            <v>9326482460</v>
          </cell>
          <cell r="J270" t="str">
            <v>9326482460</v>
          </cell>
          <cell r="K270" t="str">
            <v>abhishekvmishra7890@gmail.com</v>
          </cell>
          <cell r="L270" t="str">
            <v>1032190182@tcetmumbai.in</v>
          </cell>
          <cell r="M270" t="str">
            <v>Shakar Society,Indira Nagar,Rani Sati Marg,Malad East,Near Hanuman Mandir,Mumbai,400097</v>
          </cell>
          <cell r="N270" t="str">
            <v>Self-employed</v>
          </cell>
          <cell r="O270" t="str">
            <v>Below  5 Lacs</v>
          </cell>
          <cell r="P270" t="str">
            <v>Normal</v>
          </cell>
          <cell r="Q270" t="str">
            <v>Open</v>
          </cell>
          <cell r="R270">
            <v>2019</v>
          </cell>
          <cell r="S270" t="str">
            <v>FE</v>
          </cell>
          <cell r="T270" t="str">
            <v>MHT-CET 2019</v>
          </cell>
          <cell r="U270" t="str">
            <v>MHT-CET</v>
          </cell>
          <cell r="V270">
            <v>200</v>
          </cell>
          <cell r="W270">
            <v>96.281946399999995</v>
          </cell>
          <cell r="X270" t="str">
            <v>MI</v>
          </cell>
          <cell r="Y270">
            <v>455</v>
          </cell>
          <cell r="Z270">
            <v>500</v>
          </cell>
          <cell r="AA270">
            <v>91</v>
          </cell>
          <cell r="AB270">
            <v>2017</v>
          </cell>
          <cell r="AC270" t="str">
            <v>MAHARASHTRA STATE BOARD OF SECONDARY AND HIGHER SECONDARY EDUCATION</v>
          </cell>
          <cell r="AD270" t="str">
            <v>DIVINE CHILD HIGH SCHOOL</v>
          </cell>
          <cell r="AE270">
            <v>510</v>
          </cell>
          <cell r="AF270">
            <v>650</v>
          </cell>
          <cell r="AG270">
            <v>78.459999999999994</v>
          </cell>
          <cell r="AH270">
            <v>2019</v>
          </cell>
          <cell r="AI270" t="str">
            <v>MAHARASHTRA STATE BOARD OF SECONDARY AND HIGHER SECONDARY EDUCATION</v>
          </cell>
          <cell r="AJ270" t="str">
            <v>PATKAR VARDE COLLEGE</v>
          </cell>
          <cell r="AK270">
            <v>226</v>
          </cell>
          <cell r="AL270">
            <v>23</v>
          </cell>
          <cell r="AM270">
            <v>9.8260869565217384</v>
          </cell>
          <cell r="AN270">
            <v>97.292517006802726</v>
          </cell>
          <cell r="AO270">
            <v>241</v>
          </cell>
          <cell r="AP270">
            <v>25</v>
          </cell>
          <cell r="AQ270">
            <v>9.64</v>
          </cell>
          <cell r="AR270">
            <v>99</v>
          </cell>
          <cell r="AS270">
            <v>467</v>
          </cell>
          <cell r="AT270">
            <v>48</v>
          </cell>
          <cell r="AU270">
            <v>9.7291666666666661</v>
          </cell>
          <cell r="AV270">
            <v>244</v>
          </cell>
          <cell r="AW270">
            <v>25</v>
          </cell>
          <cell r="AX270">
            <v>9.76</v>
          </cell>
          <cell r="AY270">
            <v>96</v>
          </cell>
          <cell r="AZ270">
            <v>286</v>
          </cell>
          <cell r="BA270">
            <v>29</v>
          </cell>
          <cell r="BB270">
            <v>9.862068965517242</v>
          </cell>
          <cell r="BC270">
            <v>98</v>
          </cell>
          <cell r="BD270">
            <v>530</v>
          </cell>
          <cell r="BE270">
            <v>54</v>
          </cell>
          <cell r="BF270">
            <v>9.8148148148148149</v>
          </cell>
          <cell r="BG270">
            <v>236</v>
          </cell>
          <cell r="BH270">
            <v>24</v>
          </cell>
          <cell r="BI270">
            <v>9.8333333333333339</v>
          </cell>
          <cell r="BJ270">
            <v>97.573129251700678</v>
          </cell>
          <cell r="BK270">
            <v>281</v>
          </cell>
          <cell r="BL270">
            <v>29</v>
          </cell>
          <cell r="BM270">
            <v>9.6896551724137936</v>
          </cell>
          <cell r="BN270">
            <v>94</v>
          </cell>
          <cell r="BO270">
            <v>517</v>
          </cell>
          <cell r="BP270">
            <v>53</v>
          </cell>
          <cell r="BQ270">
            <v>9.7547169811320753</v>
          </cell>
          <cell r="BR270">
            <v>238</v>
          </cell>
          <cell r="BS270">
            <v>24</v>
          </cell>
          <cell r="BT270">
            <v>9.9166666666666661</v>
          </cell>
          <cell r="BU270">
            <v>96.977607709750558</v>
          </cell>
          <cell r="BV270">
            <v>238</v>
          </cell>
          <cell r="BW270">
            <v>24</v>
          </cell>
          <cell r="BX270">
            <v>9.9166666666666661</v>
          </cell>
          <cell r="BY270">
            <v>241</v>
          </cell>
          <cell r="BZ270">
            <v>26</v>
          </cell>
          <cell r="CA270">
            <v>9.2692307692307701</v>
          </cell>
          <cell r="CB270">
            <v>1993</v>
          </cell>
          <cell r="CC270">
            <v>205</v>
          </cell>
          <cell r="CD270">
            <v>9.7219512195121958</v>
          </cell>
          <cell r="CE270">
            <v>98</v>
          </cell>
          <cell r="CF270"/>
          <cell r="CG270"/>
          <cell r="CH270"/>
          <cell r="CI270"/>
          <cell r="CJ270"/>
          <cell r="CK270"/>
          <cell r="CL270"/>
          <cell r="CM270"/>
          <cell r="CN270">
            <v>23</v>
          </cell>
          <cell r="CO270">
            <v>60</v>
          </cell>
          <cell r="CP270">
            <v>49</v>
          </cell>
          <cell r="CQ270">
            <v>50</v>
          </cell>
          <cell r="CR270">
            <v>24</v>
          </cell>
          <cell r="CS270">
            <v>0</v>
          </cell>
          <cell r="CT270">
            <v>100</v>
          </cell>
          <cell r="CU270">
            <v>15</v>
          </cell>
          <cell r="CV270">
            <v>1</v>
          </cell>
          <cell r="CW270">
            <v>94</v>
          </cell>
          <cell r="CX270">
            <v>635</v>
          </cell>
          <cell r="CY270">
            <v>63.5</v>
          </cell>
          <cell r="CZ270">
            <v>94.35364041604754</v>
          </cell>
          <cell r="DA270">
            <v>10</v>
          </cell>
          <cell r="DB270">
            <v>0</v>
          </cell>
          <cell r="DC270">
            <v>100</v>
          </cell>
          <cell r="DD270">
            <v>22</v>
          </cell>
          <cell r="DE270">
            <v>0</v>
          </cell>
          <cell r="DF270">
            <v>100</v>
          </cell>
          <cell r="DG270">
            <v>9</v>
          </cell>
          <cell r="DH270">
            <v>90</v>
          </cell>
          <cell r="DI270">
            <v>1044</v>
          </cell>
          <cell r="DJ270">
            <v>53</v>
          </cell>
          <cell r="DK270">
            <v>2</v>
          </cell>
          <cell r="DL270">
            <v>0</v>
          </cell>
          <cell r="DM270">
            <v>100</v>
          </cell>
          <cell r="DN270">
            <v>90</v>
          </cell>
          <cell r="DO270" t="str">
            <v>100</v>
          </cell>
          <cell r="DP270">
            <v>90</v>
          </cell>
          <cell r="DQ270" t="str">
            <v>100</v>
          </cell>
          <cell r="DR270">
            <v>90</v>
          </cell>
          <cell r="DS270">
            <v>100</v>
          </cell>
          <cell r="DT270">
            <v>80</v>
          </cell>
          <cell r="DU270">
            <v>98</v>
          </cell>
          <cell r="DV270" t="str">
            <v>InfyTQ(DSE) (allow if eligible)</v>
          </cell>
          <cell r="DW270"/>
          <cell r="DX270"/>
          <cell r="DY270" t="str">
            <v>Placed</v>
          </cell>
          <cell r="DZ270">
            <v>6.25</v>
          </cell>
          <cell r="EA270" t="str">
            <v>Placement</v>
          </cell>
          <cell r="EB270" t="str">
            <v>Placement</v>
          </cell>
          <cell r="EC270"/>
          <cell r="ED270" t="str">
            <v>CAT-1</v>
          </cell>
          <cell r="EE270"/>
          <cell r="EF270"/>
          <cell r="EG270"/>
          <cell r="EH270"/>
          <cell r="EI270"/>
          <cell r="EJ270"/>
          <cell r="EK270"/>
          <cell r="EL270"/>
          <cell r="EM270"/>
          <cell r="EN270">
            <v>5</v>
          </cell>
          <cell r="EO270">
            <v>5</v>
          </cell>
          <cell r="EP270">
            <v>5</v>
          </cell>
          <cell r="EQ270">
            <v>15</v>
          </cell>
          <cell r="ER270">
            <v>100</v>
          </cell>
          <cell r="ES270" t="str">
            <v>Yes</v>
          </cell>
          <cell r="ET270" t="str">
            <v>https://drive.google.com/open?id=1RMd4upP7tEbAfHopvy0ohw2Ys9oua4oc</v>
          </cell>
          <cell r="EU270" t="str">
            <v>IT + Core Companies</v>
          </cell>
          <cell r="EV270" t="str">
            <v>Yes</v>
          </cell>
          <cell r="EW270" t="str">
            <v>pay_HyUzsMP8H66Scn</v>
          </cell>
          <cell r="EX270" t="str">
            <v>Mumbai</v>
          </cell>
          <cell r="EY270" t="str">
            <v>AB</v>
          </cell>
          <cell r="EZ270" t="str">
            <v>Golden Batch 1</v>
          </cell>
          <cell r="FA270" t="str">
            <v>19-COMPB38-23</v>
          </cell>
          <cell r="FB270" t="str">
            <v>COMP-B</v>
          </cell>
          <cell r="FC270">
            <v>38</v>
          </cell>
        </row>
        <row r="271">
          <cell r="C271" t="str">
            <v>19-COMPB39-23</v>
          </cell>
          <cell r="D271">
            <v>39</v>
          </cell>
          <cell r="E271" t="str">
            <v>MISHRA HARSH RAJKUMAR ASHA</v>
          </cell>
          <cell r="F271" t="str">
            <v>19-COMPB39-23</v>
          </cell>
          <cell r="G271" t="str">
            <v>Male</v>
          </cell>
          <cell r="H271">
            <v>37405</v>
          </cell>
          <cell r="I271">
            <v>9867763750</v>
          </cell>
          <cell r="J271" t="str">
            <v>9326443574</v>
          </cell>
          <cell r="K271" t="str">
            <v>harshmishraandheri@gmail.com</v>
          </cell>
          <cell r="L271" t="str">
            <v>1032190183@tcetmumbai.in</v>
          </cell>
          <cell r="M271" t="str">
            <v>B 501, NIRMAN VIHAR CHS LTD,RAJMATA JIJABAI ROAD,PUMPHOUSE,Mumbai,400093</v>
          </cell>
          <cell r="N271" t="str">
            <v>Family Business</v>
          </cell>
          <cell r="O271" t="str">
            <v>5 Lacs to  10Lacs</v>
          </cell>
          <cell r="P271" t="str">
            <v>Normal</v>
          </cell>
          <cell r="Q271" t="str">
            <v>Open</v>
          </cell>
          <cell r="R271">
            <v>2019</v>
          </cell>
          <cell r="S271" t="str">
            <v>FE</v>
          </cell>
          <cell r="T271" t="str">
            <v>MHT-CET 2019</v>
          </cell>
          <cell r="U271" t="str">
            <v>MHT-CET</v>
          </cell>
          <cell r="V271">
            <v>200</v>
          </cell>
          <cell r="W271">
            <v>92.1949118</v>
          </cell>
          <cell r="X271" t="str">
            <v>MI</v>
          </cell>
          <cell r="Y271">
            <v>431</v>
          </cell>
          <cell r="Z271">
            <v>500</v>
          </cell>
          <cell r="AA271">
            <v>86.2</v>
          </cell>
          <cell r="AB271">
            <v>2017</v>
          </cell>
          <cell r="AC271" t="str">
            <v>MAHARASHTRA STATE BOARD OF SECONDARY AND HIGHER SECONDARY EDUCATION</v>
          </cell>
          <cell r="AD271" t="str">
            <v>ST. ARNOLD'S HIGH SCHOOL</v>
          </cell>
          <cell r="AE271">
            <v>462</v>
          </cell>
          <cell r="AF271">
            <v>650</v>
          </cell>
          <cell r="AG271">
            <v>71.08</v>
          </cell>
          <cell r="AH271">
            <v>2019</v>
          </cell>
          <cell r="AI271" t="str">
            <v>MAHARASHTRA STATE BOARD OF SECONDARY AND HIGHER SECONDARY EDUCATION</v>
          </cell>
          <cell r="AJ271" t="str">
            <v>SHRI G.P.M. DEGREE COLLEGE</v>
          </cell>
          <cell r="AK271">
            <v>226</v>
          </cell>
          <cell r="AL271">
            <v>23</v>
          </cell>
          <cell r="AM271">
            <v>9.8260869565217384</v>
          </cell>
          <cell r="AN271">
            <v>75</v>
          </cell>
          <cell r="AO271">
            <v>241</v>
          </cell>
          <cell r="AP271">
            <v>25</v>
          </cell>
          <cell r="AQ271">
            <v>9.64</v>
          </cell>
          <cell r="AR271">
            <v>99</v>
          </cell>
          <cell r="AS271">
            <v>467</v>
          </cell>
          <cell r="AT271">
            <v>48</v>
          </cell>
          <cell r="AU271">
            <v>9.7291666666666661</v>
          </cell>
          <cell r="AV271">
            <v>246</v>
          </cell>
          <cell r="AW271">
            <v>25</v>
          </cell>
          <cell r="AX271">
            <v>9.84</v>
          </cell>
          <cell r="AY271">
            <v>99</v>
          </cell>
          <cell r="AZ271">
            <v>290</v>
          </cell>
          <cell r="BA271">
            <v>29</v>
          </cell>
          <cell r="BB271">
            <v>10</v>
          </cell>
          <cell r="BC271">
            <v>99</v>
          </cell>
          <cell r="BD271">
            <v>536</v>
          </cell>
          <cell r="BE271">
            <v>54</v>
          </cell>
          <cell r="BF271">
            <v>9.9259259259259256</v>
          </cell>
          <cell r="BG271">
            <v>234</v>
          </cell>
          <cell r="BH271">
            <v>24</v>
          </cell>
          <cell r="BI271">
            <v>9.75</v>
          </cell>
          <cell r="BJ271">
            <v>93</v>
          </cell>
          <cell r="BK271">
            <v>287</v>
          </cell>
          <cell r="BL271">
            <v>29</v>
          </cell>
          <cell r="BM271">
            <v>9.8965517241379306</v>
          </cell>
          <cell r="BN271">
            <v>98</v>
          </cell>
          <cell r="BO271">
            <v>521</v>
          </cell>
          <cell r="BP271">
            <v>53</v>
          </cell>
          <cell r="BQ271">
            <v>9.8301886792452837</v>
          </cell>
          <cell r="BR271">
            <v>237</v>
          </cell>
          <cell r="BS271">
            <v>24</v>
          </cell>
          <cell r="BT271">
            <v>9.875</v>
          </cell>
          <cell r="BU271">
            <v>93.833333333333329</v>
          </cell>
          <cell r="BV271">
            <v>237</v>
          </cell>
          <cell r="BW271">
            <v>24</v>
          </cell>
          <cell r="BX271">
            <v>9.875</v>
          </cell>
          <cell r="BY271">
            <v>257</v>
          </cell>
          <cell r="BZ271">
            <v>26</v>
          </cell>
          <cell r="CA271">
            <v>9.884615384615385</v>
          </cell>
          <cell r="CB271">
            <v>2018</v>
          </cell>
          <cell r="CC271">
            <v>205</v>
          </cell>
          <cell r="CD271">
            <v>9.8439024390243901</v>
          </cell>
          <cell r="CE271">
            <v>93</v>
          </cell>
          <cell r="CF271"/>
          <cell r="CG271"/>
          <cell r="CH271"/>
          <cell r="CI271"/>
          <cell r="CJ271"/>
          <cell r="CK271"/>
          <cell r="CL271"/>
          <cell r="CM271"/>
          <cell r="CN271">
            <v>17</v>
          </cell>
          <cell r="CO271">
            <v>60</v>
          </cell>
          <cell r="CP271">
            <v>21</v>
          </cell>
          <cell r="CQ271">
            <v>50</v>
          </cell>
          <cell r="CR271">
            <v>18</v>
          </cell>
          <cell r="CS271">
            <v>6</v>
          </cell>
          <cell r="CT271">
            <v>75</v>
          </cell>
          <cell r="CU271">
            <v>7</v>
          </cell>
          <cell r="CV271">
            <v>9</v>
          </cell>
          <cell r="CW271">
            <v>44</v>
          </cell>
          <cell r="CX271">
            <v>182</v>
          </cell>
          <cell r="CY271">
            <v>36.4</v>
          </cell>
          <cell r="CZ271">
            <v>27.043090638930163</v>
          </cell>
          <cell r="DA271">
            <v>5</v>
          </cell>
          <cell r="DB271">
            <v>5</v>
          </cell>
          <cell r="DC271">
            <v>50</v>
          </cell>
          <cell r="DD271">
            <v>21</v>
          </cell>
          <cell r="DE271">
            <v>1</v>
          </cell>
          <cell r="DF271">
            <v>96</v>
          </cell>
          <cell r="DG271">
            <v>5</v>
          </cell>
          <cell r="DH271">
            <v>50</v>
          </cell>
          <cell r="DI271">
            <v>189</v>
          </cell>
          <cell r="DJ271">
            <v>10</v>
          </cell>
          <cell r="DK271">
            <v>2</v>
          </cell>
          <cell r="DL271">
            <v>0</v>
          </cell>
          <cell r="DM271">
            <v>100</v>
          </cell>
          <cell r="DN271">
            <v>0</v>
          </cell>
          <cell r="DO271" t="str">
            <v>0</v>
          </cell>
          <cell r="DP271">
            <v>0</v>
          </cell>
          <cell r="DQ271">
            <v>0</v>
          </cell>
          <cell r="DR271">
            <v>0</v>
          </cell>
          <cell r="DS271">
            <v>0</v>
          </cell>
          <cell r="DT271">
            <v>13</v>
          </cell>
          <cell r="DU271">
            <v>60</v>
          </cell>
          <cell r="DV271"/>
          <cell r="DW271"/>
          <cell r="DX271"/>
          <cell r="DY271"/>
          <cell r="DZ271"/>
          <cell r="EA271" t="str">
            <v>Higher Studies</v>
          </cell>
          <cell r="EB271" t="str">
            <v>Higher Studies</v>
          </cell>
          <cell r="EC271">
            <v>44746</v>
          </cell>
          <cell r="ED271" t="str">
            <v>CAT-2</v>
          </cell>
          <cell r="EE271"/>
          <cell r="EF271"/>
          <cell r="EG271"/>
          <cell r="EH271"/>
          <cell r="EI271"/>
          <cell r="EJ271"/>
          <cell r="EK271"/>
          <cell r="EL271"/>
          <cell r="EM271"/>
          <cell r="EN271">
            <v>5</v>
          </cell>
          <cell r="EO271">
            <v>2</v>
          </cell>
          <cell r="EP271">
            <v>5</v>
          </cell>
          <cell r="EQ271">
            <v>12</v>
          </cell>
          <cell r="ER271">
            <v>80</v>
          </cell>
          <cell r="ES271" t="str">
            <v>Yes</v>
          </cell>
          <cell r="ET271" t="str">
            <v>https://drive.google.com/open?id=1cZzF7OazmiVkAMHmjaLYNiZFdZ_SawOa</v>
          </cell>
          <cell r="EU271" t="str">
            <v>IT + Core Companies</v>
          </cell>
          <cell r="EV271" t="str">
            <v>Yes</v>
          </cell>
          <cell r="EW271" t="str">
            <v>pay_HyORLE1sXdaUYK</v>
          </cell>
          <cell r="EX271" t="str">
            <v>Mumbai</v>
          </cell>
          <cell r="EY271" t="str">
            <v>Present</v>
          </cell>
          <cell r="EZ271" t="str">
            <v>Golden Batch 1</v>
          </cell>
          <cell r="FA271" t="str">
            <v>19-COMPB39-23</v>
          </cell>
          <cell r="FB271" t="str">
            <v>COMP-B</v>
          </cell>
          <cell r="FC271">
            <v>39</v>
          </cell>
        </row>
        <row r="272">
          <cell r="C272" t="str">
            <v>19-COMPB40-23</v>
          </cell>
          <cell r="D272">
            <v>40</v>
          </cell>
          <cell r="E272" t="str">
            <v>MISHRA SUSHMA BIRENDRA MEERA</v>
          </cell>
          <cell r="F272" t="str">
            <v>19-COMPB40-23</v>
          </cell>
          <cell r="G272" t="str">
            <v>Female</v>
          </cell>
          <cell r="H272">
            <v>37258</v>
          </cell>
          <cell r="I272">
            <v>8850952731</v>
          </cell>
          <cell r="J272" t="str">
            <v>8850952731</v>
          </cell>
          <cell r="K272" t="str">
            <v>sushma18.2002@gmail.com</v>
          </cell>
          <cell r="L272" t="str">
            <v>1032190184@tcetmumbai.in</v>
          </cell>
          <cell r="M272" t="str">
            <v>C|O/1108/MIT NIKETAN/B,90 feet road/Thakur Complex/Sanskruti ,Bihar,Opposite to st.  Lawrence high school,Mumbai,400101</v>
          </cell>
          <cell r="N272" t="str">
            <v>Family Business</v>
          </cell>
          <cell r="O272" t="str">
            <v>5 Lacs to  10Lacs</v>
          </cell>
          <cell r="P272" t="str">
            <v>Normal</v>
          </cell>
          <cell r="Q272" t="str">
            <v>Open</v>
          </cell>
          <cell r="R272">
            <v>2019</v>
          </cell>
          <cell r="S272" t="str">
            <v>FE</v>
          </cell>
          <cell r="T272" t="str">
            <v>MHT-CET 2019</v>
          </cell>
          <cell r="U272" t="str">
            <v>MHT-CET</v>
          </cell>
          <cell r="V272">
            <v>200</v>
          </cell>
          <cell r="W272">
            <v>92.912233900000004</v>
          </cell>
          <cell r="X272" t="str">
            <v>MI</v>
          </cell>
          <cell r="Y272">
            <v>433</v>
          </cell>
          <cell r="Z272">
            <v>500</v>
          </cell>
          <cell r="AA272">
            <v>86.6</v>
          </cell>
          <cell r="AB272">
            <v>2017</v>
          </cell>
          <cell r="AC272" t="str">
            <v>MAHARASHTRA STATE BOARD OF SECONDARY AND HIGHER SECONDARY EDUCATION</v>
          </cell>
          <cell r="AD272" t="str">
            <v>ST. LAWRENCE HIGH SCHOOL</v>
          </cell>
          <cell r="AE272">
            <v>438</v>
          </cell>
          <cell r="AF272">
            <v>650</v>
          </cell>
          <cell r="AG272">
            <v>67.38</v>
          </cell>
          <cell r="AH272">
            <v>2019</v>
          </cell>
          <cell r="AI272" t="str">
            <v>MAHARASHTRA STATE BOARD OF SECONDARY AND HIGHER SECONDARY EDUCATION</v>
          </cell>
          <cell r="AJ272" t="str">
            <v>THAKUR COLLEGE OF SCIENCE AND COMMERCE</v>
          </cell>
          <cell r="AK272">
            <v>228</v>
          </cell>
          <cell r="AL272">
            <v>23</v>
          </cell>
          <cell r="AM272">
            <v>9.9130434782608692</v>
          </cell>
          <cell r="AN272">
            <v>75</v>
          </cell>
          <cell r="AO272">
            <v>245</v>
          </cell>
          <cell r="AP272">
            <v>25</v>
          </cell>
          <cell r="AQ272">
            <v>9.8000000000000007</v>
          </cell>
          <cell r="AR272">
            <v>98</v>
          </cell>
          <cell r="AS272">
            <v>473</v>
          </cell>
          <cell r="AT272">
            <v>48</v>
          </cell>
          <cell r="AU272">
            <v>9.8541666666666661</v>
          </cell>
          <cell r="AV272">
            <v>244</v>
          </cell>
          <cell r="AW272">
            <v>25</v>
          </cell>
          <cell r="AX272">
            <v>9.76</v>
          </cell>
          <cell r="AY272">
            <v>100</v>
          </cell>
          <cell r="AZ272">
            <v>285</v>
          </cell>
          <cell r="BA272">
            <v>29</v>
          </cell>
          <cell r="BB272">
            <v>9.8275862068965516</v>
          </cell>
          <cell r="BC272">
            <v>95</v>
          </cell>
          <cell r="BD272">
            <v>529</v>
          </cell>
          <cell r="BE272">
            <v>54</v>
          </cell>
          <cell r="BF272">
            <v>9.7962962962962958</v>
          </cell>
          <cell r="BG272">
            <v>229</v>
          </cell>
          <cell r="BH272">
            <v>24</v>
          </cell>
          <cell r="BI272">
            <v>9.5416666666666661</v>
          </cell>
          <cell r="BJ272">
            <v>92</v>
          </cell>
          <cell r="BK272">
            <v>286</v>
          </cell>
          <cell r="BL272">
            <v>29</v>
          </cell>
          <cell r="BM272">
            <v>9.862068965517242</v>
          </cell>
          <cell r="BN272">
            <v>97</v>
          </cell>
          <cell r="BO272">
            <v>515</v>
          </cell>
          <cell r="BP272">
            <v>53</v>
          </cell>
          <cell r="BQ272">
            <v>9.7169811320754711</v>
          </cell>
          <cell r="BR272">
            <v>240</v>
          </cell>
          <cell r="BS272">
            <v>24</v>
          </cell>
          <cell r="BT272">
            <v>10</v>
          </cell>
          <cell r="BU272">
            <v>92.833333333333329</v>
          </cell>
          <cell r="BV272">
            <v>240</v>
          </cell>
          <cell r="BW272">
            <v>24</v>
          </cell>
          <cell r="BX272">
            <v>10</v>
          </cell>
          <cell r="BY272">
            <v>257</v>
          </cell>
          <cell r="BZ272">
            <v>26</v>
          </cell>
          <cell r="CA272">
            <v>9.884615384615385</v>
          </cell>
          <cell r="CB272">
            <v>2014</v>
          </cell>
          <cell r="CC272">
            <v>205</v>
          </cell>
          <cell r="CD272">
            <v>9.8243902439024389</v>
          </cell>
          <cell r="CE272">
            <v>92</v>
          </cell>
          <cell r="CF272"/>
          <cell r="CG272"/>
          <cell r="CH272"/>
          <cell r="CI272"/>
          <cell r="CJ272"/>
          <cell r="CK272"/>
          <cell r="CL272"/>
          <cell r="CM272"/>
          <cell r="CN272">
            <v>27</v>
          </cell>
          <cell r="CO272">
            <v>60</v>
          </cell>
          <cell r="CP272">
            <v>37</v>
          </cell>
          <cell r="CQ272">
            <v>50</v>
          </cell>
          <cell r="CR272">
            <v>24</v>
          </cell>
          <cell r="CS272">
            <v>0</v>
          </cell>
          <cell r="CT272">
            <v>100</v>
          </cell>
          <cell r="CU272">
            <v>16</v>
          </cell>
          <cell r="CV272">
            <v>0</v>
          </cell>
          <cell r="CW272">
            <v>100</v>
          </cell>
          <cell r="CX272">
            <v>573</v>
          </cell>
          <cell r="CY272">
            <v>57.3</v>
          </cell>
          <cell r="CZ272">
            <v>85.141158989598807</v>
          </cell>
          <cell r="DA272">
            <v>10</v>
          </cell>
          <cell r="DB272">
            <v>0</v>
          </cell>
          <cell r="DC272">
            <v>100</v>
          </cell>
          <cell r="DD272">
            <v>22</v>
          </cell>
          <cell r="DE272">
            <v>0</v>
          </cell>
          <cell r="DF272">
            <v>100</v>
          </cell>
          <cell r="DG272">
            <v>10</v>
          </cell>
          <cell r="DH272">
            <v>100</v>
          </cell>
          <cell r="DI272">
            <v>117</v>
          </cell>
          <cell r="DJ272">
            <v>6</v>
          </cell>
          <cell r="DK272">
            <v>2</v>
          </cell>
          <cell r="DL272">
            <v>0</v>
          </cell>
          <cell r="DM272">
            <v>100</v>
          </cell>
          <cell r="DN272">
            <v>60</v>
          </cell>
          <cell r="DO272" t="str">
            <v>100</v>
          </cell>
          <cell r="DP272">
            <v>90</v>
          </cell>
          <cell r="DQ272" t="str">
            <v>100</v>
          </cell>
          <cell r="DR272">
            <v>75</v>
          </cell>
          <cell r="DS272">
            <v>100</v>
          </cell>
          <cell r="DT272">
            <v>51</v>
          </cell>
          <cell r="DU272">
            <v>100</v>
          </cell>
          <cell r="DV272" t="str">
            <v>Oracle</v>
          </cell>
          <cell r="DW272"/>
          <cell r="DX272"/>
          <cell r="DY272" t="str">
            <v>Placed</v>
          </cell>
          <cell r="DZ272">
            <v>8.8000000000000007</v>
          </cell>
          <cell r="EA272" t="str">
            <v>Placement</v>
          </cell>
          <cell r="EB272" t="str">
            <v>Placement</v>
          </cell>
          <cell r="EC272"/>
          <cell r="ED272" t="str">
            <v>CAT-1</v>
          </cell>
          <cell r="EE272"/>
          <cell r="EF272"/>
          <cell r="EG272"/>
          <cell r="EH272"/>
          <cell r="EI272"/>
          <cell r="EJ272"/>
          <cell r="EK272"/>
          <cell r="EL272"/>
          <cell r="EM272"/>
          <cell r="EN272">
            <v>5</v>
          </cell>
          <cell r="EO272">
            <v>5</v>
          </cell>
          <cell r="EP272">
            <v>5</v>
          </cell>
          <cell r="EQ272">
            <v>15</v>
          </cell>
          <cell r="ER272">
            <v>100</v>
          </cell>
          <cell r="ES272" t="str">
            <v>Yes</v>
          </cell>
          <cell r="ET272" t="str">
            <v>https://drive.google.com/open?id=1rL5EnZqbgF2lkZxipab-2oeDT9CFJkle</v>
          </cell>
          <cell r="EU272" t="str">
            <v>IT + Core Companies</v>
          </cell>
          <cell r="EV272" t="str">
            <v>Yes</v>
          </cell>
          <cell r="EW272" t="str">
            <v>pay_Hy0eLBp2DpNKtD</v>
          </cell>
          <cell r="EX272" t="str">
            <v>Bihar</v>
          </cell>
          <cell r="EY272" t="str">
            <v>Present</v>
          </cell>
          <cell r="EZ272" t="str">
            <v>Golden Batch 2</v>
          </cell>
          <cell r="FA272" t="str">
            <v>19-COMPB40-23</v>
          </cell>
          <cell r="FB272" t="str">
            <v>COMP-B</v>
          </cell>
          <cell r="FC272">
            <v>40</v>
          </cell>
        </row>
        <row r="273">
          <cell r="C273" t="str">
            <v>20-COMPB65-23</v>
          </cell>
          <cell r="D273">
            <v>65</v>
          </cell>
          <cell r="E273" t="str">
            <v>MISRA SIDDHARTH ANILKUMAR</v>
          </cell>
          <cell r="F273" t="str">
            <v>20-COMPB65-23</v>
          </cell>
          <cell r="G273" t="str">
            <v>Male</v>
          </cell>
          <cell r="H273">
            <v>35174</v>
          </cell>
          <cell r="I273">
            <v>8390282169</v>
          </cell>
          <cell r="J273" t="str">
            <v>8220364408</v>
          </cell>
          <cell r="K273" t="str">
            <v>siddharthmisra1904@gmail.com</v>
          </cell>
          <cell r="L273" t="str">
            <v>1032200712@tcetmumbai.in</v>
          </cell>
          <cell r="M273" t="str">
            <v>A-1, A-13, Tata Housing, New Haven Boisar,Pin-401501</v>
          </cell>
          <cell r="N273" t="str">
            <v>Service</v>
          </cell>
          <cell r="O273" t="str">
            <v>5 Lacs to  10Lacs</v>
          </cell>
          <cell r="P273" t="str">
            <v>Normal</v>
          </cell>
          <cell r="Q273" t="str">
            <v>Open</v>
          </cell>
          <cell r="R273">
            <v>2019</v>
          </cell>
          <cell r="S273" t="str">
            <v>DSE</v>
          </cell>
          <cell r="T273" t="str">
            <v>NA</v>
          </cell>
          <cell r="U273" t="str">
            <v>DSE</v>
          </cell>
          <cell r="V273" t="str">
            <v>NA</v>
          </cell>
          <cell r="W273" t="str">
            <v>NA</v>
          </cell>
          <cell r="X273" t="str">
            <v>CAP-Minority</v>
          </cell>
          <cell r="Y273">
            <v>390</v>
          </cell>
          <cell r="Z273">
            <v>500</v>
          </cell>
          <cell r="AA273">
            <v>78</v>
          </cell>
          <cell r="AB273">
            <v>2017</v>
          </cell>
          <cell r="AC273" t="str">
            <v>MAHARASHTRA STATE BOARD OF SECONDARY AND HIGHER SECONDARY EDUCATION</v>
          </cell>
          <cell r="AD273"/>
          <cell r="AE273">
            <v>1597</v>
          </cell>
          <cell r="AF273">
            <v>1750</v>
          </cell>
          <cell r="AG273">
            <v>91.257142857142853</v>
          </cell>
          <cell r="AH273">
            <v>2020</v>
          </cell>
          <cell r="AI273" t="str">
            <v>Maharashtra State Board of Technical Education</v>
          </cell>
          <cell r="AJ273" t="str">
            <v>Theem Collage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226</v>
          </cell>
          <cell r="AW273">
            <v>25</v>
          </cell>
          <cell r="AX273">
            <v>9.0399999999999991</v>
          </cell>
          <cell r="AY273">
            <v>80</v>
          </cell>
          <cell r="AZ273">
            <v>266</v>
          </cell>
          <cell r="BA273">
            <v>29</v>
          </cell>
          <cell r="BB273">
            <v>9.1724137931034484</v>
          </cell>
          <cell r="BC273">
            <v>99</v>
          </cell>
          <cell r="BD273">
            <v>492</v>
          </cell>
          <cell r="BE273">
            <v>54</v>
          </cell>
          <cell r="BF273">
            <v>9.1111111111111107</v>
          </cell>
          <cell r="BG273">
            <v>199</v>
          </cell>
          <cell r="BH273">
            <v>24</v>
          </cell>
          <cell r="BI273">
            <v>8.2916666666666661</v>
          </cell>
          <cell r="BJ273">
            <v>89.5</v>
          </cell>
          <cell r="BK273">
            <v>262</v>
          </cell>
          <cell r="BL273">
            <v>29</v>
          </cell>
          <cell r="BM273">
            <v>9.0344827586206904</v>
          </cell>
          <cell r="BN273">
            <v>96</v>
          </cell>
          <cell r="BO273">
            <v>461</v>
          </cell>
          <cell r="BP273">
            <v>53</v>
          </cell>
          <cell r="BQ273">
            <v>8.6981132075471699</v>
          </cell>
          <cell r="BR273">
            <v>181</v>
          </cell>
          <cell r="BS273">
            <v>24</v>
          </cell>
          <cell r="BT273">
            <v>7.541666666666667</v>
          </cell>
          <cell r="BU273">
            <v>91.125</v>
          </cell>
          <cell r="BV273">
            <v>181</v>
          </cell>
          <cell r="BW273">
            <v>24</v>
          </cell>
          <cell r="BX273">
            <v>7.541666666666667</v>
          </cell>
          <cell r="BY273">
            <v>233</v>
          </cell>
          <cell r="BZ273">
            <v>26</v>
          </cell>
          <cell r="CA273">
            <v>8.9615384615384617</v>
          </cell>
          <cell r="CB273">
            <v>1367</v>
          </cell>
          <cell r="CC273">
            <v>157</v>
          </cell>
          <cell r="CD273">
            <v>8.7070063694267521</v>
          </cell>
          <cell r="CE273">
            <v>90</v>
          </cell>
          <cell r="CF273"/>
          <cell r="CG273"/>
          <cell r="CH273"/>
          <cell r="CI273"/>
          <cell r="CJ273"/>
          <cell r="CK273"/>
          <cell r="CL273"/>
          <cell r="CM273"/>
          <cell r="CN273">
            <v>26</v>
          </cell>
          <cell r="CO273">
            <v>60</v>
          </cell>
          <cell r="CP273">
            <v>28</v>
          </cell>
          <cell r="CQ273">
            <v>50</v>
          </cell>
          <cell r="CR273">
            <v>22</v>
          </cell>
          <cell r="CS273">
            <v>2</v>
          </cell>
          <cell r="CT273">
            <v>92</v>
          </cell>
          <cell r="CU273">
            <v>12</v>
          </cell>
          <cell r="CV273">
            <v>4</v>
          </cell>
          <cell r="CW273">
            <v>75</v>
          </cell>
          <cell r="CX273">
            <v>398</v>
          </cell>
          <cell r="CY273">
            <v>44.222222222222221</v>
          </cell>
          <cell r="CZ273">
            <v>59.138187221396734</v>
          </cell>
          <cell r="DA273">
            <v>9</v>
          </cell>
          <cell r="DB273">
            <v>1</v>
          </cell>
          <cell r="DC273">
            <v>90</v>
          </cell>
          <cell r="DD273">
            <v>11</v>
          </cell>
          <cell r="DE273">
            <v>11</v>
          </cell>
          <cell r="DF273">
            <v>50</v>
          </cell>
          <cell r="DG273">
            <v>6</v>
          </cell>
          <cell r="DH273">
            <v>60</v>
          </cell>
          <cell r="DI273">
            <v>226</v>
          </cell>
          <cell r="DJ273">
            <v>12</v>
          </cell>
          <cell r="DK273">
            <v>2</v>
          </cell>
          <cell r="DL273">
            <v>0</v>
          </cell>
          <cell r="DM273">
            <v>100</v>
          </cell>
          <cell r="DN273">
            <v>100</v>
          </cell>
          <cell r="DO273" t="str">
            <v>100</v>
          </cell>
          <cell r="DP273">
            <v>70</v>
          </cell>
          <cell r="DQ273" t="str">
            <v>100</v>
          </cell>
          <cell r="DR273">
            <v>85</v>
          </cell>
          <cell r="DS273">
            <v>100</v>
          </cell>
          <cell r="DT273">
            <v>58</v>
          </cell>
          <cell r="DU273">
            <v>81</v>
          </cell>
          <cell r="DV273" t="str">
            <v>Accenture-(ASE)</v>
          </cell>
          <cell r="DW273"/>
          <cell r="DX273"/>
          <cell r="DY273" t="str">
            <v>Placed</v>
          </cell>
          <cell r="DZ273">
            <v>4.5</v>
          </cell>
          <cell r="EA273" t="str">
            <v>Placement</v>
          </cell>
          <cell r="EB273" t="str">
            <v>Placement</v>
          </cell>
          <cell r="EC273"/>
          <cell r="ED273" t="str">
            <v>CAT-1</v>
          </cell>
          <cell r="EE273"/>
          <cell r="EF273"/>
          <cell r="EG273"/>
          <cell r="EH273"/>
          <cell r="EI273"/>
          <cell r="EJ273"/>
          <cell r="EK273"/>
          <cell r="EL273"/>
          <cell r="EM273"/>
          <cell r="EN273">
            <v>5</v>
          </cell>
          <cell r="EO273">
            <v>5</v>
          </cell>
          <cell r="EP273">
            <v>5</v>
          </cell>
          <cell r="EQ273">
            <v>15</v>
          </cell>
          <cell r="ER273">
            <v>100</v>
          </cell>
          <cell r="ES273" t="str">
            <v>Yes</v>
          </cell>
          <cell r="ET273" t="str">
            <v>https://drive.google.com/open?id=1Zu0OcKliTc3omC073JfT045LqTQqsqeZ</v>
          </cell>
          <cell r="EU273" t="str">
            <v>IT + Core Companies</v>
          </cell>
          <cell r="EV273" t="str">
            <v>Yes</v>
          </cell>
          <cell r="EW273">
            <v>126009120530</v>
          </cell>
          <cell r="EX273"/>
          <cell r="EY273" t="str">
            <v>AB</v>
          </cell>
          <cell r="EZ273" t="str">
            <v>Golden Batch 2</v>
          </cell>
          <cell r="FA273" t="str">
            <v>20-COMPB65-23</v>
          </cell>
          <cell r="FB273" t="str">
            <v>COMP-B</v>
          </cell>
          <cell r="FC273">
            <v>65</v>
          </cell>
        </row>
        <row r="274">
          <cell r="C274" t="str">
            <v>19-COMPB41-23</v>
          </cell>
          <cell r="D274">
            <v>41</v>
          </cell>
          <cell r="E274" t="str">
            <v>MODI KARAN JITENDRA SEEMA</v>
          </cell>
          <cell r="F274" t="str">
            <v>19-COMPB41-23</v>
          </cell>
          <cell r="G274" t="str">
            <v>Male</v>
          </cell>
          <cell r="H274">
            <v>37118</v>
          </cell>
          <cell r="I274">
            <v>9324162860</v>
          </cell>
          <cell r="J274"/>
          <cell r="K274" t="str">
            <v>karanmodi0815@gmail.com</v>
          </cell>
          <cell r="L274" t="str">
            <v>1032190804@tcetmumbai.in</v>
          </cell>
          <cell r="M274" t="str">
            <v>B-402,Shree Vasudev CHS LTD,2nd Cross rd,Mamletdar wadi,Malad West,MALAD(W),NEAR MAHAVIR CLINIC,Mumbai Suburban,400064</v>
          </cell>
          <cell r="N274" t="str">
            <v>Service</v>
          </cell>
          <cell r="O274" t="str">
            <v>20 Lacs &amp; above</v>
          </cell>
          <cell r="P274" t="str">
            <v>Normal</v>
          </cell>
          <cell r="Q274" t="str">
            <v>Open</v>
          </cell>
          <cell r="R274">
            <v>2019</v>
          </cell>
          <cell r="S274" t="str">
            <v>FE</v>
          </cell>
          <cell r="T274" t="str">
            <v>MHT-CET 2019</v>
          </cell>
          <cell r="U274" t="str">
            <v>MHT-CET</v>
          </cell>
          <cell r="V274">
            <v>200</v>
          </cell>
          <cell r="W274">
            <v>74.798128700000007</v>
          </cell>
          <cell r="X274" t="str">
            <v>IL</v>
          </cell>
          <cell r="Y274">
            <v>622</v>
          </cell>
          <cell r="Z274">
            <v>700</v>
          </cell>
          <cell r="AA274">
            <v>88.86</v>
          </cell>
          <cell r="AB274">
            <v>2017</v>
          </cell>
          <cell r="AC274" t="str">
            <v>COUNCIL FOR THE INDIAN SCHOOL CERTIFICATE EXAMINATIONS</v>
          </cell>
          <cell r="AD274" t="str">
            <v>RYAN INTERNALTIONAL SCHOOL</v>
          </cell>
          <cell r="AE274">
            <v>465</v>
          </cell>
          <cell r="AF274">
            <v>650</v>
          </cell>
          <cell r="AG274">
            <v>71.540000000000006</v>
          </cell>
          <cell r="AH274">
            <v>2019</v>
          </cell>
          <cell r="AI274" t="str">
            <v>MAHARASHTRA STATE BOARD OF SECONDARY AND HIGHER SECONDARY EDUCATION</v>
          </cell>
          <cell r="AJ274" t="str">
            <v>PRAKASH VIDYALAYA AND JUNIOR COLLEGE</v>
          </cell>
          <cell r="AK274">
            <v>223</v>
          </cell>
          <cell r="AL274">
            <v>23</v>
          </cell>
          <cell r="AM274">
            <v>9.695652173913043</v>
          </cell>
          <cell r="AN274">
            <v>93.873015873015859</v>
          </cell>
          <cell r="AO274">
            <v>220</v>
          </cell>
          <cell r="AP274">
            <v>25</v>
          </cell>
          <cell r="AQ274">
            <v>8.8000000000000007</v>
          </cell>
          <cell r="AR274">
            <v>100</v>
          </cell>
          <cell r="AS274">
            <v>443</v>
          </cell>
          <cell r="AT274">
            <v>48</v>
          </cell>
          <cell r="AU274">
            <v>9.2291666666666661</v>
          </cell>
          <cell r="AV274">
            <v>229</v>
          </cell>
          <cell r="AW274">
            <v>25</v>
          </cell>
          <cell r="AX274">
            <v>9.16</v>
          </cell>
          <cell r="AY274">
            <v>82</v>
          </cell>
          <cell r="AZ274">
            <v>236</v>
          </cell>
          <cell r="BA274">
            <v>29</v>
          </cell>
          <cell r="BB274">
            <v>8.137931034482758</v>
          </cell>
          <cell r="BC274">
            <v>77</v>
          </cell>
          <cell r="BD274">
            <v>465</v>
          </cell>
          <cell r="BE274">
            <v>54</v>
          </cell>
          <cell r="BF274">
            <v>8.6111111111111107</v>
          </cell>
          <cell r="BG274">
            <v>187</v>
          </cell>
          <cell r="BH274">
            <v>24</v>
          </cell>
          <cell r="BI274">
            <v>7.791666666666667</v>
          </cell>
          <cell r="BJ274">
            <v>88.218253968253961</v>
          </cell>
          <cell r="BK274">
            <v>199</v>
          </cell>
          <cell r="BL274">
            <v>29</v>
          </cell>
          <cell r="BM274">
            <v>6.8620689655172411</v>
          </cell>
          <cell r="BN274">
            <v>75</v>
          </cell>
          <cell r="BO274">
            <v>386</v>
          </cell>
          <cell r="BP274">
            <v>53</v>
          </cell>
          <cell r="BQ274">
            <v>7.283018867924528</v>
          </cell>
          <cell r="BR274">
            <v>178</v>
          </cell>
          <cell r="BS274">
            <v>24</v>
          </cell>
          <cell r="BT274">
            <v>7.416666666666667</v>
          </cell>
          <cell r="BU274">
            <v>86.015211640211646</v>
          </cell>
          <cell r="BV274">
            <v>178</v>
          </cell>
          <cell r="BW274">
            <v>24</v>
          </cell>
          <cell r="BX274">
            <v>7.416666666666667</v>
          </cell>
          <cell r="BY274">
            <v>229</v>
          </cell>
          <cell r="BZ274">
            <v>26</v>
          </cell>
          <cell r="CA274">
            <v>8.8076923076923084</v>
          </cell>
          <cell r="CB274">
            <v>1701</v>
          </cell>
          <cell r="CC274">
            <v>205</v>
          </cell>
          <cell r="CD274">
            <v>8.2975609756097555</v>
          </cell>
          <cell r="CE274">
            <v>89</v>
          </cell>
          <cell r="CF274"/>
          <cell r="CG274"/>
          <cell r="CH274"/>
          <cell r="CI274"/>
          <cell r="CJ274"/>
          <cell r="CK274"/>
          <cell r="CL274"/>
          <cell r="CM274"/>
          <cell r="CN274"/>
          <cell r="CO274"/>
          <cell r="CP274"/>
          <cell r="CQ274"/>
          <cell r="CR274"/>
          <cell r="CS274"/>
          <cell r="CT274"/>
          <cell r="CU274"/>
          <cell r="CV274"/>
          <cell r="CW274"/>
          <cell r="CX274"/>
          <cell r="CY274"/>
          <cell r="CZ274"/>
          <cell r="DA274"/>
          <cell r="DB274"/>
          <cell r="DC274"/>
          <cell r="DD274"/>
          <cell r="DE274"/>
          <cell r="DF274"/>
          <cell r="DG274"/>
          <cell r="DH274"/>
          <cell r="DI274"/>
          <cell r="DJ274">
            <v>0</v>
          </cell>
          <cell r="DK274">
            <v>0</v>
          </cell>
          <cell r="DL274">
            <v>2</v>
          </cell>
          <cell r="DM274">
            <v>0</v>
          </cell>
          <cell r="DN274">
            <v>0</v>
          </cell>
          <cell r="DO274">
            <v>0</v>
          </cell>
          <cell r="DP274">
            <v>0</v>
          </cell>
          <cell r="DQ274">
            <v>0</v>
          </cell>
          <cell r="DR274">
            <v>0</v>
          </cell>
          <cell r="DS274">
            <v>0</v>
          </cell>
          <cell r="DT274">
            <v>0</v>
          </cell>
          <cell r="DU274">
            <v>0</v>
          </cell>
          <cell r="DV274"/>
          <cell r="DW274"/>
          <cell r="DX274"/>
          <cell r="DY274"/>
          <cell r="DZ274"/>
          <cell r="EA274" t="str">
            <v>Higher Studies</v>
          </cell>
          <cell r="EB274" t="str">
            <v>Higher Studies</v>
          </cell>
          <cell r="EC274"/>
          <cell r="ED274" t="str">
            <v>CAT-3</v>
          </cell>
          <cell r="EE274"/>
          <cell r="EF274"/>
          <cell r="EG274"/>
          <cell r="EH274"/>
          <cell r="EI274"/>
          <cell r="EJ274"/>
          <cell r="EK274"/>
          <cell r="EL274"/>
          <cell r="EM274"/>
          <cell r="EN274">
            <v>5</v>
          </cell>
          <cell r="EO274">
            <v>0</v>
          </cell>
          <cell r="EP274">
            <v>5</v>
          </cell>
          <cell r="EQ274">
            <v>10</v>
          </cell>
          <cell r="ER274">
            <v>66.666666666666657</v>
          </cell>
          <cell r="ES274" t="str">
            <v>Yes</v>
          </cell>
          <cell r="ET274" t="str">
            <v>https://drive.google.com/open?id=1IhkAa4jfA2iMlIZuazhqAeRVUIEBTIov</v>
          </cell>
          <cell r="EU274"/>
          <cell r="EV274" t="str">
            <v>No</v>
          </cell>
          <cell r="EW274"/>
          <cell r="EX274" t="str">
            <v>mumbai</v>
          </cell>
          <cell r="EY274" t="str">
            <v>AB</v>
          </cell>
          <cell r="EZ274"/>
          <cell r="FA274" t="str">
            <v>19-COMPB41-23</v>
          </cell>
          <cell r="FB274" t="str">
            <v>COMP-B</v>
          </cell>
          <cell r="FC274">
            <v>41</v>
          </cell>
        </row>
        <row r="275">
          <cell r="C275" t="str">
            <v>19-COMPB42-23</v>
          </cell>
          <cell r="D275">
            <v>42</v>
          </cell>
          <cell r="E275" t="str">
            <v>NIKAM GANESH BABAN LATA</v>
          </cell>
          <cell r="F275" t="str">
            <v>19-COMPB42-23</v>
          </cell>
          <cell r="G275" t="str">
            <v>Male</v>
          </cell>
          <cell r="H275">
            <v>37394</v>
          </cell>
          <cell r="I275">
            <v>9137076769</v>
          </cell>
          <cell r="J275"/>
          <cell r="K275" t="str">
            <v>gbn1813@gmail.com</v>
          </cell>
          <cell r="L275" t="str">
            <v>1032190185@tcetmumbai.in</v>
          </cell>
          <cell r="M275" t="str">
            <v>C/404, Gagandeep tower,Pleasant park, Mira road,Near Brand factory,Thane,401107</v>
          </cell>
          <cell r="N275" t="str">
            <v>Service</v>
          </cell>
          <cell r="O275" t="str">
            <v>5 Lacs to  10Lacs</v>
          </cell>
          <cell r="P275" t="str">
            <v>Normal</v>
          </cell>
          <cell r="Q275" t="str">
            <v>Open</v>
          </cell>
          <cell r="R275">
            <v>2019</v>
          </cell>
          <cell r="S275" t="str">
            <v>FE</v>
          </cell>
          <cell r="T275" t="str">
            <v>MHT-CET 2019</v>
          </cell>
          <cell r="U275" t="str">
            <v>MHT-CET</v>
          </cell>
          <cell r="V275">
            <v>200</v>
          </cell>
          <cell r="W275">
            <v>27.855709999999998</v>
          </cell>
          <cell r="X275" t="str">
            <v>IL</v>
          </cell>
          <cell r="Y275">
            <v>391</v>
          </cell>
          <cell r="Z275">
            <v>500</v>
          </cell>
          <cell r="AA275">
            <v>78.2</v>
          </cell>
          <cell r="AB275">
            <v>2017</v>
          </cell>
          <cell r="AC275" t="str">
            <v>MAHARASHTRA STATE BOARD OF SECONDARY AND HIGHER SECONDARY EDUCATION</v>
          </cell>
          <cell r="AD275" t="str">
            <v>ST XAVIER'S HIGH SCHOOL</v>
          </cell>
          <cell r="AE275">
            <v>376</v>
          </cell>
          <cell r="AF275">
            <v>650</v>
          </cell>
          <cell r="AG275">
            <v>57.85</v>
          </cell>
          <cell r="AH275">
            <v>2019</v>
          </cell>
          <cell r="AI275" t="str">
            <v>MAHARASHTRA STATE BOARD OF SECONDARY AND HIGHER SECONDARY EDUCATION</v>
          </cell>
          <cell r="AJ275" t="str">
            <v>NIRMAL JUNIOR COLLEGE OF COMMERCE AND SCIENCE</v>
          </cell>
          <cell r="AK275">
            <v>175</v>
          </cell>
          <cell r="AL275">
            <v>23</v>
          </cell>
          <cell r="AM275">
            <v>7.6086956521739131</v>
          </cell>
          <cell r="AN275">
            <v>92.632653061224502</v>
          </cell>
          <cell r="AO275">
            <v>210</v>
          </cell>
          <cell r="AP275">
            <v>25</v>
          </cell>
          <cell r="AQ275">
            <v>8.4</v>
          </cell>
          <cell r="AR275">
            <v>97</v>
          </cell>
          <cell r="AS275">
            <v>385</v>
          </cell>
          <cell r="AT275">
            <v>48</v>
          </cell>
          <cell r="AU275">
            <v>8.0208333333333339</v>
          </cell>
          <cell r="AV275">
            <v>241</v>
          </cell>
          <cell r="AW275">
            <v>25</v>
          </cell>
          <cell r="AX275">
            <v>9.64</v>
          </cell>
          <cell r="AY275">
            <v>99</v>
          </cell>
          <cell r="AZ275">
            <v>277</v>
          </cell>
          <cell r="BA275">
            <v>29</v>
          </cell>
          <cell r="BB275">
            <v>9.5517241379310338</v>
          </cell>
          <cell r="BC275">
            <v>97</v>
          </cell>
          <cell r="BD275">
            <v>518</v>
          </cell>
          <cell r="BE275">
            <v>54</v>
          </cell>
          <cell r="BF275">
            <v>9.5925925925925934</v>
          </cell>
          <cell r="BG275">
            <v>216</v>
          </cell>
          <cell r="BH275">
            <v>24</v>
          </cell>
          <cell r="BI275">
            <v>9</v>
          </cell>
          <cell r="BJ275">
            <v>96.408163265306129</v>
          </cell>
          <cell r="BK275">
            <v>252</v>
          </cell>
          <cell r="BL275">
            <v>29</v>
          </cell>
          <cell r="BM275">
            <v>8.6896551724137936</v>
          </cell>
          <cell r="BN275">
            <v>100</v>
          </cell>
          <cell r="BO275">
            <v>468</v>
          </cell>
          <cell r="BP275">
            <v>53</v>
          </cell>
          <cell r="BQ275">
            <v>8.8301886792452837</v>
          </cell>
          <cell r="BR275">
            <v>216</v>
          </cell>
          <cell r="BS275">
            <v>24</v>
          </cell>
          <cell r="BT275">
            <v>9</v>
          </cell>
          <cell r="BU275">
            <v>97.006802721088434</v>
          </cell>
          <cell r="BV275">
            <v>216</v>
          </cell>
          <cell r="BW275">
            <v>24</v>
          </cell>
          <cell r="BX275">
            <v>9</v>
          </cell>
          <cell r="BY275">
            <v>238</v>
          </cell>
          <cell r="BZ275">
            <v>26</v>
          </cell>
          <cell r="CA275">
            <v>9.1538461538461533</v>
          </cell>
          <cell r="CB275">
            <v>1825</v>
          </cell>
          <cell r="CC275">
            <v>205</v>
          </cell>
          <cell r="CD275">
            <v>8.9024390243902438</v>
          </cell>
          <cell r="CE275">
            <v>97</v>
          </cell>
          <cell r="CF275"/>
          <cell r="CG275"/>
          <cell r="CH275"/>
          <cell r="CI275"/>
          <cell r="CJ275"/>
          <cell r="CK275"/>
          <cell r="CL275"/>
          <cell r="CM275"/>
          <cell r="CN275"/>
          <cell r="CO275"/>
          <cell r="CP275"/>
          <cell r="CQ275"/>
          <cell r="CR275"/>
          <cell r="CS275"/>
          <cell r="CT275"/>
          <cell r="CU275"/>
          <cell r="CV275"/>
          <cell r="CW275"/>
          <cell r="CX275"/>
          <cell r="CY275"/>
          <cell r="CZ275"/>
          <cell r="DA275"/>
          <cell r="DB275"/>
          <cell r="DC275"/>
          <cell r="DD275"/>
          <cell r="DE275"/>
          <cell r="DF275"/>
          <cell r="DG275"/>
          <cell r="DH275"/>
          <cell r="DI275"/>
          <cell r="DJ275">
            <v>0</v>
          </cell>
          <cell r="DK275">
            <v>0</v>
          </cell>
          <cell r="DL275">
            <v>2</v>
          </cell>
          <cell r="DM275">
            <v>0</v>
          </cell>
          <cell r="DN275">
            <v>0</v>
          </cell>
          <cell r="DO275">
            <v>0</v>
          </cell>
          <cell r="DP275">
            <v>0</v>
          </cell>
          <cell r="DQ275">
            <v>0</v>
          </cell>
          <cell r="DR275">
            <v>0</v>
          </cell>
          <cell r="DS275">
            <v>0</v>
          </cell>
          <cell r="DT275">
            <v>0</v>
          </cell>
          <cell r="DU275">
            <v>0</v>
          </cell>
          <cell r="DV275"/>
          <cell r="DW275"/>
          <cell r="DX275"/>
          <cell r="DY275"/>
          <cell r="DZ275"/>
          <cell r="EA275" t="str">
            <v>Higher Studies</v>
          </cell>
          <cell r="EB275" t="str">
            <v>Higher Studies</v>
          </cell>
          <cell r="EC275"/>
          <cell r="ED275" t="str">
            <v>CAT-3</v>
          </cell>
          <cell r="EE275"/>
          <cell r="EF275"/>
          <cell r="EG275"/>
          <cell r="EH275"/>
          <cell r="EI275"/>
          <cell r="EJ275"/>
          <cell r="EK275"/>
          <cell r="EL275"/>
          <cell r="EM275"/>
          <cell r="EN275">
            <v>5</v>
          </cell>
          <cell r="EO275">
            <v>0</v>
          </cell>
          <cell r="EP275">
            <v>5</v>
          </cell>
          <cell r="EQ275">
            <v>10</v>
          </cell>
          <cell r="ER275">
            <v>66.666666666666657</v>
          </cell>
          <cell r="ES275" t="str">
            <v>Yes</v>
          </cell>
          <cell r="ET275" t="str">
            <v>https://drive.google.com/open?id=1E2alUZ7qDqOiUFnrors9nd2_tz9Zql68</v>
          </cell>
          <cell r="EU275"/>
          <cell r="EV275" t="str">
            <v>No</v>
          </cell>
          <cell r="EW275"/>
          <cell r="EX275" t="str">
            <v>Thane</v>
          </cell>
          <cell r="EY275" t="str">
            <v>AB</v>
          </cell>
          <cell r="EZ275"/>
          <cell r="FA275" t="str">
            <v>19-COMPB42-23</v>
          </cell>
          <cell r="FB275" t="str">
            <v>COMP-B</v>
          </cell>
          <cell r="FC275">
            <v>42</v>
          </cell>
        </row>
        <row r="276">
          <cell r="C276" t="str">
            <v>19-COMPB43-23</v>
          </cell>
          <cell r="D276">
            <v>43</v>
          </cell>
          <cell r="E276" t="str">
            <v>PACHARE SAGAR GANESH PRABHA</v>
          </cell>
          <cell r="F276" t="str">
            <v>19-COMPB43-23</v>
          </cell>
          <cell r="G276" t="str">
            <v>Male</v>
          </cell>
          <cell r="H276">
            <v>37006</v>
          </cell>
          <cell r="I276">
            <v>9511618641</v>
          </cell>
          <cell r="J276" t="str">
            <v>9511618641</v>
          </cell>
          <cell r="K276" t="str">
            <v>spachare91@gmail.com</v>
          </cell>
          <cell r="L276" t="str">
            <v>1032190186@tcetmumbai.in</v>
          </cell>
          <cell r="M276" t="str">
            <v>Plot no. 88,Ganga nagar,Bhandara ,Khat road,Bhandara ,441904</v>
          </cell>
          <cell r="N276" t="str">
            <v>Service</v>
          </cell>
          <cell r="O276" t="str">
            <v>5 Lacs to  10Lacs</v>
          </cell>
          <cell r="P276" t="str">
            <v>Normal</v>
          </cell>
          <cell r="Q276" t="str">
            <v>Open</v>
          </cell>
          <cell r="R276">
            <v>2019</v>
          </cell>
          <cell r="S276" t="str">
            <v>FE</v>
          </cell>
          <cell r="T276" t="str">
            <v xml:space="preserve">JEE(Main)-2019 </v>
          </cell>
          <cell r="U276" t="str">
            <v>JEE-Main</v>
          </cell>
          <cell r="V276">
            <v>360</v>
          </cell>
          <cell r="W276">
            <v>95.531348100000002</v>
          </cell>
          <cell r="X276" t="str">
            <v>AI</v>
          </cell>
          <cell r="Y276">
            <v>487</v>
          </cell>
          <cell r="Z276">
            <v>500</v>
          </cell>
          <cell r="AA276">
            <v>97.4</v>
          </cell>
          <cell r="AB276">
            <v>2017</v>
          </cell>
          <cell r="AC276" t="str">
            <v>CENTRAL BOARD OF SECONDARY EDUCATION</v>
          </cell>
          <cell r="AD276" t="str">
            <v>MAHARISHI VIDYA MANDIR BELA BHANDARA</v>
          </cell>
          <cell r="AE276">
            <v>516</v>
          </cell>
          <cell r="AF276">
            <v>650</v>
          </cell>
          <cell r="AG276">
            <v>79.38</v>
          </cell>
          <cell r="AH276">
            <v>2019</v>
          </cell>
          <cell r="AI276" t="str">
            <v>MAHARASHTRA STATE BOARD OF SECONDARY AND HIGHER SECONDARY EDUCATION</v>
          </cell>
          <cell r="AJ276" t="str">
            <v>ADARSH SANSKAR VIDYALAYA AND JUNIOR COLLEGE NAGPUR</v>
          </cell>
          <cell r="AK276">
            <v>229</v>
          </cell>
          <cell r="AL276">
            <v>23</v>
          </cell>
          <cell r="AM276">
            <v>9.9565217391304355</v>
          </cell>
          <cell r="AN276">
            <v>75</v>
          </cell>
          <cell r="AO276">
            <v>247</v>
          </cell>
          <cell r="AP276">
            <v>25</v>
          </cell>
          <cell r="AQ276">
            <v>9.8800000000000008</v>
          </cell>
          <cell r="AR276">
            <v>96</v>
          </cell>
          <cell r="AS276">
            <v>476</v>
          </cell>
          <cell r="AT276">
            <v>48</v>
          </cell>
          <cell r="AU276">
            <v>9.9166666666666661</v>
          </cell>
          <cell r="AV276">
            <v>250</v>
          </cell>
          <cell r="AW276">
            <v>25</v>
          </cell>
          <cell r="AX276">
            <v>10</v>
          </cell>
          <cell r="AY276">
            <v>98</v>
          </cell>
          <cell r="AZ276">
            <v>289</v>
          </cell>
          <cell r="BA276">
            <v>29</v>
          </cell>
          <cell r="BB276">
            <v>9.9655172413793096</v>
          </cell>
          <cell r="BC276">
            <v>100</v>
          </cell>
          <cell r="BD276">
            <v>539</v>
          </cell>
          <cell r="BE276">
            <v>54</v>
          </cell>
          <cell r="BF276">
            <v>9.981481481481481</v>
          </cell>
          <cell r="BG276">
            <v>227</v>
          </cell>
          <cell r="BH276">
            <v>24</v>
          </cell>
          <cell r="BI276">
            <v>9.4583333333333339</v>
          </cell>
          <cell r="BJ276">
            <v>92.25</v>
          </cell>
          <cell r="BK276">
            <v>281</v>
          </cell>
          <cell r="BL276">
            <v>29</v>
          </cell>
          <cell r="BM276">
            <v>9.6896551724137936</v>
          </cell>
          <cell r="BN276">
            <v>100</v>
          </cell>
          <cell r="BO276">
            <v>508</v>
          </cell>
          <cell r="BP276">
            <v>53</v>
          </cell>
          <cell r="BQ276">
            <v>9.584905660377359</v>
          </cell>
          <cell r="BR276">
            <v>237</v>
          </cell>
          <cell r="BS276">
            <v>24</v>
          </cell>
          <cell r="BT276">
            <v>9.875</v>
          </cell>
          <cell r="BU276">
            <v>93.541666666666671</v>
          </cell>
          <cell r="BV276">
            <v>237</v>
          </cell>
          <cell r="BW276">
            <v>24</v>
          </cell>
          <cell r="BX276">
            <v>9.875</v>
          </cell>
          <cell r="BY276">
            <v>260</v>
          </cell>
          <cell r="BZ276">
            <v>26</v>
          </cell>
          <cell r="CA276">
            <v>10</v>
          </cell>
          <cell r="CB276">
            <v>2020</v>
          </cell>
          <cell r="CC276">
            <v>205</v>
          </cell>
          <cell r="CD276">
            <v>9.8536585365853657</v>
          </cell>
          <cell r="CE276">
            <v>93</v>
          </cell>
          <cell r="CF276"/>
          <cell r="CG276"/>
          <cell r="CH276"/>
          <cell r="CI276"/>
          <cell r="CJ276"/>
          <cell r="CK276"/>
          <cell r="CL276"/>
          <cell r="CM276"/>
          <cell r="CN276">
            <v>13</v>
          </cell>
          <cell r="CO276">
            <v>60</v>
          </cell>
          <cell r="CP276">
            <v>24</v>
          </cell>
          <cell r="CQ276">
            <v>50</v>
          </cell>
          <cell r="CR276">
            <v>24</v>
          </cell>
          <cell r="CS276">
            <v>0</v>
          </cell>
          <cell r="CT276">
            <v>100</v>
          </cell>
          <cell r="CU276">
            <v>13</v>
          </cell>
          <cell r="CV276">
            <v>3</v>
          </cell>
          <cell r="CW276">
            <v>82</v>
          </cell>
          <cell r="CX276">
            <v>503</v>
          </cell>
          <cell r="CY276">
            <v>50.3</v>
          </cell>
          <cell r="CZ276">
            <v>74.739970282317984</v>
          </cell>
          <cell r="DA276">
            <v>10</v>
          </cell>
          <cell r="DB276">
            <v>0</v>
          </cell>
          <cell r="DC276">
            <v>100</v>
          </cell>
          <cell r="DD276">
            <v>22</v>
          </cell>
          <cell r="DE276">
            <v>0</v>
          </cell>
          <cell r="DF276">
            <v>100</v>
          </cell>
          <cell r="DG276">
            <v>10</v>
          </cell>
          <cell r="DH276">
            <v>100</v>
          </cell>
          <cell r="DI276">
            <v>1060</v>
          </cell>
          <cell r="DJ276">
            <v>53</v>
          </cell>
          <cell r="DK276">
            <v>0</v>
          </cell>
          <cell r="DL276">
            <v>2</v>
          </cell>
          <cell r="DM276">
            <v>0</v>
          </cell>
          <cell r="DN276">
            <v>100</v>
          </cell>
          <cell r="DO276" t="str">
            <v>100</v>
          </cell>
          <cell r="DP276">
            <v>100</v>
          </cell>
          <cell r="DQ276" t="str">
            <v>100</v>
          </cell>
          <cell r="DR276">
            <v>100</v>
          </cell>
          <cell r="DS276">
            <v>100</v>
          </cell>
          <cell r="DT276">
            <v>76</v>
          </cell>
          <cell r="DU276">
            <v>84</v>
          </cell>
          <cell r="DV276" t="str">
            <v>Accenture-(ASE)</v>
          </cell>
          <cell r="DW276"/>
          <cell r="DX276"/>
          <cell r="DY276" t="str">
            <v>Placed</v>
          </cell>
          <cell r="DZ276">
            <v>4.5</v>
          </cell>
          <cell r="EA276" t="str">
            <v>Placement</v>
          </cell>
          <cell r="EB276" t="str">
            <v>Placement</v>
          </cell>
          <cell r="EC276"/>
          <cell r="ED276" t="str">
            <v>CAT-1</v>
          </cell>
          <cell r="EE276"/>
          <cell r="EF276"/>
          <cell r="EG276"/>
          <cell r="EH276"/>
          <cell r="EI276"/>
          <cell r="EJ276"/>
          <cell r="EK276"/>
          <cell r="EL276"/>
          <cell r="EM276"/>
          <cell r="EN276">
            <v>5</v>
          </cell>
          <cell r="EO276">
            <v>5</v>
          </cell>
          <cell r="EP276">
            <v>5</v>
          </cell>
          <cell r="EQ276">
            <v>15</v>
          </cell>
          <cell r="ER276">
            <v>100</v>
          </cell>
          <cell r="ES276" t="str">
            <v>Yes</v>
          </cell>
          <cell r="ET276" t="str">
            <v>https://drive.google.com/open?id=11ZzT8s-jbcNYcp2r_uiTCQVQcW9td-Wp</v>
          </cell>
          <cell r="EU276" t="str">
            <v>IT + Core Companies</v>
          </cell>
          <cell r="EV276" t="str">
            <v>Yes</v>
          </cell>
          <cell r="EW276" t="str">
            <v>pay_HyUda6qk8IpPma</v>
          </cell>
          <cell r="EX276" t="str">
            <v>TUMSAR</v>
          </cell>
          <cell r="EY276" t="str">
            <v>AB</v>
          </cell>
          <cell r="EZ276" t="str">
            <v>Batch 1</v>
          </cell>
          <cell r="FA276" t="str">
            <v>19-COMPB43-23</v>
          </cell>
          <cell r="FB276" t="str">
            <v>COMP-B</v>
          </cell>
          <cell r="FC276">
            <v>43</v>
          </cell>
        </row>
        <row r="277">
          <cell r="C277" t="str">
            <v>18-COMPC65-23</v>
          </cell>
          <cell r="D277">
            <v>65</v>
          </cell>
          <cell r="E277" t="str">
            <v>PALIWAL ANANYA AKSHAY PRITI</v>
          </cell>
          <cell r="F277" t="str">
            <v>18-COMPC65-23</v>
          </cell>
          <cell r="G277" t="str">
            <v>Male</v>
          </cell>
          <cell r="H277">
            <v>36755</v>
          </cell>
          <cell r="I277">
            <v>7021950149</v>
          </cell>
          <cell r="J277"/>
          <cell r="K277" t="str">
            <v>ananya.paliwal@yahoo.com</v>
          </cell>
          <cell r="L277"/>
          <cell r="M277" t="str">
            <v>13-B/1102, Income-tax Residential Complex, ,MHADA Complex,  A.S. Marg, ,Rambaug, Powai, Mumbai,Powai Police Station,Mumbai,400076</v>
          </cell>
          <cell r="N277" t="str">
            <v>Service</v>
          </cell>
          <cell r="O277" t="str">
            <v>Below  5 Lacs</v>
          </cell>
          <cell r="P277" t="str">
            <v>Normal</v>
          </cell>
          <cell r="Q277" t="str">
            <v>Open</v>
          </cell>
          <cell r="R277">
            <v>2018</v>
          </cell>
          <cell r="S277" t="str">
            <v>FE</v>
          </cell>
          <cell r="T277" t="str">
            <v>MHT-CET 2018</v>
          </cell>
          <cell r="U277" t="str">
            <v>MHT-CET</v>
          </cell>
          <cell r="V277">
            <v>200</v>
          </cell>
          <cell r="W277">
            <v>61</v>
          </cell>
          <cell r="X277" t="str">
            <v>AGAINST CAP</v>
          </cell>
          <cell r="Y277">
            <v>360</v>
          </cell>
          <cell r="Z277">
            <v>500</v>
          </cell>
          <cell r="AA277">
            <v>72</v>
          </cell>
          <cell r="AB277" t="str">
            <v>2016</v>
          </cell>
          <cell r="AC277" t="str">
            <v>COUNCIL FOR THE INDIAN SCHOOL CERTIFICATE EXAMINATIONS</v>
          </cell>
          <cell r="AD277" t="str">
            <v>HIRANANDANI FOUNDATION SCHOOL  POWAI</v>
          </cell>
          <cell r="AE277">
            <v>378</v>
          </cell>
          <cell r="AF277">
            <v>650</v>
          </cell>
          <cell r="AG277">
            <v>58.15</v>
          </cell>
          <cell r="AH277" t="str">
            <v>2018</v>
          </cell>
          <cell r="AI277" t="str">
            <v>MAHARASHTRA STATE BOARD OF SECONDARY AND HIGHER SECONDARY EDUCATION</v>
          </cell>
          <cell r="AJ277" t="str">
            <v>PACE JUNIOR SCIENCE COLLEGE POWAI</v>
          </cell>
          <cell r="AK277">
            <v>135</v>
          </cell>
          <cell r="AL277">
            <v>23</v>
          </cell>
          <cell r="AM277">
            <v>5.8695652173913047</v>
          </cell>
          <cell r="AN277">
            <v>97.285714285714292</v>
          </cell>
          <cell r="AO277">
            <v>170</v>
          </cell>
          <cell r="AP277">
            <v>25</v>
          </cell>
          <cell r="AQ277">
            <v>6.8</v>
          </cell>
          <cell r="AR277">
            <v>86.05</v>
          </cell>
          <cell r="AS277">
            <v>305</v>
          </cell>
          <cell r="AT277">
            <v>48</v>
          </cell>
          <cell r="AU277">
            <v>6.354166666666667</v>
          </cell>
          <cell r="AV277">
            <v>164</v>
          </cell>
          <cell r="AW277">
            <v>25</v>
          </cell>
          <cell r="AX277">
            <v>6.56</v>
          </cell>
          <cell r="AY277">
            <v>83</v>
          </cell>
          <cell r="AZ277">
            <v>207</v>
          </cell>
          <cell r="BA277">
            <v>29</v>
          </cell>
          <cell r="BB277">
            <v>7.1379310344827589</v>
          </cell>
          <cell r="BC277">
            <v>100</v>
          </cell>
          <cell r="BD277">
            <v>371</v>
          </cell>
          <cell r="BE277">
            <v>54</v>
          </cell>
          <cell r="BF277">
            <v>6.8703703703703702</v>
          </cell>
          <cell r="BG277">
            <v>171</v>
          </cell>
          <cell r="BH277">
            <v>24</v>
          </cell>
          <cell r="BI277">
            <v>7.125</v>
          </cell>
          <cell r="BJ277">
            <v>85.787789115646262</v>
          </cell>
          <cell r="BK277">
            <v>213</v>
          </cell>
          <cell r="BL277">
            <v>29</v>
          </cell>
          <cell r="BM277">
            <v>7.3448275862068968</v>
          </cell>
          <cell r="BN277">
            <v>97</v>
          </cell>
          <cell r="BO277">
            <v>384</v>
          </cell>
          <cell r="BP277">
            <v>53</v>
          </cell>
          <cell r="BQ277">
            <v>7.2452830188679247</v>
          </cell>
          <cell r="BR277">
            <v>158</v>
          </cell>
          <cell r="BS277">
            <v>24</v>
          </cell>
          <cell r="BT277">
            <v>6.583333333333333</v>
          </cell>
          <cell r="BU277">
            <v>91.520583900226754</v>
          </cell>
          <cell r="BV277">
            <v>158</v>
          </cell>
          <cell r="BW277">
            <v>24</v>
          </cell>
          <cell r="BX277">
            <v>6.583333333333333</v>
          </cell>
          <cell r="BY277">
            <v>206</v>
          </cell>
          <cell r="BZ277">
            <v>26</v>
          </cell>
          <cell r="CA277">
            <v>7.9230769230769234</v>
          </cell>
          <cell r="CB277">
            <v>1424</v>
          </cell>
          <cell r="CC277">
            <v>205</v>
          </cell>
          <cell r="CD277">
            <v>6.9463414634146341</v>
          </cell>
          <cell r="CE277">
            <v>91</v>
          </cell>
          <cell r="CF277"/>
          <cell r="CG277"/>
          <cell r="CH277"/>
          <cell r="CI277"/>
          <cell r="CJ277"/>
          <cell r="CK277"/>
          <cell r="CL277"/>
          <cell r="CM277"/>
          <cell r="CN277"/>
          <cell r="CO277"/>
          <cell r="CP277"/>
          <cell r="CQ277"/>
          <cell r="CR277"/>
          <cell r="CS277"/>
          <cell r="CT277"/>
          <cell r="CU277"/>
          <cell r="CV277"/>
          <cell r="CW277"/>
          <cell r="CX277"/>
          <cell r="CY277"/>
          <cell r="CZ277"/>
          <cell r="DA277"/>
          <cell r="DB277"/>
          <cell r="DC277"/>
          <cell r="DD277"/>
          <cell r="DE277"/>
          <cell r="DF277"/>
          <cell r="DG277"/>
          <cell r="DH277"/>
          <cell r="DI277"/>
          <cell r="DJ277">
            <v>0</v>
          </cell>
          <cell r="DK277">
            <v>0</v>
          </cell>
          <cell r="DL277">
            <v>2</v>
          </cell>
          <cell r="DM277">
            <v>0</v>
          </cell>
          <cell r="DN277">
            <v>0</v>
          </cell>
          <cell r="DO277">
            <v>0</v>
          </cell>
          <cell r="DP277">
            <v>0</v>
          </cell>
          <cell r="DQ277">
            <v>0</v>
          </cell>
          <cell r="DR277">
            <v>0</v>
          </cell>
          <cell r="DS277">
            <v>0</v>
          </cell>
          <cell r="DT277">
            <v>0</v>
          </cell>
          <cell r="DU277">
            <v>0</v>
          </cell>
          <cell r="DV277"/>
          <cell r="DW277"/>
          <cell r="DX277"/>
          <cell r="DY277"/>
          <cell r="DZ277"/>
          <cell r="EA277" t="str">
            <v>Higher Studies</v>
          </cell>
          <cell r="EB277" t="str">
            <v>Higher Studies</v>
          </cell>
          <cell r="EC277"/>
          <cell r="ED277" t="str">
            <v>CAT-3</v>
          </cell>
          <cell r="EE277"/>
          <cell r="EF277"/>
          <cell r="EG277"/>
          <cell r="EH277"/>
          <cell r="EI277"/>
          <cell r="EJ277"/>
          <cell r="EK277"/>
          <cell r="EL277"/>
          <cell r="EM277"/>
          <cell r="EN277">
            <v>3</v>
          </cell>
          <cell r="EO277">
            <v>0</v>
          </cell>
          <cell r="EP277">
            <v>5</v>
          </cell>
          <cell r="EQ277">
            <v>8</v>
          </cell>
          <cell r="ER277">
            <v>53.333333333333336</v>
          </cell>
          <cell r="ES277" t="str">
            <v>No</v>
          </cell>
          <cell r="ET277"/>
          <cell r="EU277"/>
          <cell r="EV277"/>
          <cell r="EW277"/>
          <cell r="EX277" t="str">
            <v>Farrukhabad</v>
          </cell>
          <cell r="EY277" t="str">
            <v>Present</v>
          </cell>
          <cell r="EZ277"/>
          <cell r="FA277" t="str">
            <v>18-COMPC65-23</v>
          </cell>
          <cell r="FB277" t="str">
            <v>COMP-C</v>
          </cell>
          <cell r="FC277">
            <v>65</v>
          </cell>
        </row>
        <row r="278">
          <cell r="C278" t="str">
            <v>19-COMPB44-23</v>
          </cell>
          <cell r="D278">
            <v>44</v>
          </cell>
          <cell r="E278" t="str">
            <v>PANDEY AAKASH SHYAMJI SEEMA</v>
          </cell>
          <cell r="F278" t="str">
            <v>19-COMPB44-23</v>
          </cell>
          <cell r="G278" t="str">
            <v>Male</v>
          </cell>
          <cell r="H278">
            <v>37396</v>
          </cell>
          <cell r="I278">
            <v>7887624407</v>
          </cell>
          <cell r="J278" t="str">
            <v>7887624407</v>
          </cell>
          <cell r="K278" t="str">
            <v>Pandeyaakash123.ap@gmail.com</v>
          </cell>
          <cell r="L278" t="str">
            <v>1032190187@tcetmumbai.in</v>
          </cell>
          <cell r="M278" t="str">
            <v>A 202 SAI TIRTH APT OSTWAL NAGARI ,OSTWAL ROAD,NALLASOPARA(east),NEAR MAX BLDG,MUMBAI,401209</v>
          </cell>
          <cell r="N278" t="str">
            <v>Self-employed</v>
          </cell>
          <cell r="O278" t="str">
            <v>Below  5 Lacs</v>
          </cell>
          <cell r="P278" t="str">
            <v>Normal</v>
          </cell>
          <cell r="Q278" t="str">
            <v>Open</v>
          </cell>
          <cell r="R278">
            <v>2019</v>
          </cell>
          <cell r="S278" t="str">
            <v>FE</v>
          </cell>
          <cell r="T278" t="str">
            <v>MHT-CET 2019</v>
          </cell>
          <cell r="U278" t="str">
            <v>MHT-CET</v>
          </cell>
          <cell r="V278">
            <v>200</v>
          </cell>
          <cell r="W278">
            <v>93.759912499999999</v>
          </cell>
          <cell r="X278" t="str">
            <v>MI</v>
          </cell>
          <cell r="Y278">
            <v>419</v>
          </cell>
          <cell r="Z278">
            <v>500</v>
          </cell>
          <cell r="AA278">
            <v>83.8</v>
          </cell>
          <cell r="AB278">
            <v>2017</v>
          </cell>
          <cell r="AC278" t="str">
            <v>MAHARASHTRA STATE BOARD OF SECONDARY AND HIGHER SECONDARY EDUCATION</v>
          </cell>
          <cell r="AD278" t="str">
            <v>ST ANTHONY HIGH SCHOOL</v>
          </cell>
          <cell r="AE278">
            <v>504</v>
          </cell>
          <cell r="AF278">
            <v>650</v>
          </cell>
          <cell r="AG278">
            <v>77.540000000000006</v>
          </cell>
          <cell r="AH278">
            <v>2019</v>
          </cell>
          <cell r="AI278" t="str">
            <v>MAHARASHTRA STATE BOARD OF SECONDARY AND HIGHER SECONDARY EDUCATION</v>
          </cell>
          <cell r="AJ278" t="str">
            <v>NIRMALA MEMORIAL FOUNDTION OF SCIENCE AND COMMERCE</v>
          </cell>
          <cell r="AK278">
            <v>228</v>
          </cell>
          <cell r="AL278">
            <v>23</v>
          </cell>
          <cell r="AM278">
            <v>9.9130434782608692</v>
          </cell>
          <cell r="AN278">
            <v>79.598639455782305</v>
          </cell>
          <cell r="AO278">
            <v>242</v>
          </cell>
          <cell r="AP278">
            <v>25</v>
          </cell>
          <cell r="AQ278">
            <v>9.68</v>
          </cell>
          <cell r="AR278">
            <v>98</v>
          </cell>
          <cell r="AS278">
            <v>470</v>
          </cell>
          <cell r="AT278">
            <v>48</v>
          </cell>
          <cell r="AU278">
            <v>9.7916666666666661</v>
          </cell>
          <cell r="AV278">
            <v>239</v>
          </cell>
          <cell r="AW278">
            <v>25</v>
          </cell>
          <cell r="AX278">
            <v>9.56</v>
          </cell>
          <cell r="AY278">
            <v>86</v>
          </cell>
          <cell r="AZ278">
            <v>278</v>
          </cell>
          <cell r="BA278">
            <v>29</v>
          </cell>
          <cell r="BB278">
            <v>9.5862068965517242</v>
          </cell>
          <cell r="BC278">
            <v>92</v>
          </cell>
          <cell r="BD278">
            <v>517</v>
          </cell>
          <cell r="BE278">
            <v>54</v>
          </cell>
          <cell r="BF278">
            <v>9.5740740740740744</v>
          </cell>
          <cell r="BG278">
            <v>223</v>
          </cell>
          <cell r="BH278">
            <v>24</v>
          </cell>
          <cell r="BI278">
            <v>9.2916666666666661</v>
          </cell>
          <cell r="BJ278">
            <v>88.899659863945573</v>
          </cell>
          <cell r="BK278">
            <v>255</v>
          </cell>
          <cell r="BL278">
            <v>29</v>
          </cell>
          <cell r="BM278">
            <v>8.7931034482758612</v>
          </cell>
          <cell r="BN278">
            <v>95</v>
          </cell>
          <cell r="BO278">
            <v>478</v>
          </cell>
          <cell r="BP278">
            <v>53</v>
          </cell>
          <cell r="BQ278">
            <v>9.0188679245283012</v>
          </cell>
          <cell r="BR278">
            <v>211</v>
          </cell>
          <cell r="BS278">
            <v>24</v>
          </cell>
          <cell r="BT278">
            <v>8.7916666666666661</v>
          </cell>
          <cell r="BU278">
            <v>89.916383219954639</v>
          </cell>
          <cell r="BV278">
            <v>211</v>
          </cell>
          <cell r="BW278">
            <v>24</v>
          </cell>
          <cell r="BX278">
            <v>8.7916666666666661</v>
          </cell>
          <cell r="BY278">
            <v>234</v>
          </cell>
          <cell r="BZ278">
            <v>26</v>
          </cell>
          <cell r="CA278">
            <v>9</v>
          </cell>
          <cell r="CB278">
            <v>1910</v>
          </cell>
          <cell r="CC278">
            <v>205</v>
          </cell>
          <cell r="CD278">
            <v>9.3170731707317067</v>
          </cell>
          <cell r="CE278">
            <v>89</v>
          </cell>
          <cell r="CF278"/>
          <cell r="CG278"/>
          <cell r="CH278"/>
          <cell r="CI278"/>
          <cell r="CJ278"/>
          <cell r="CK278"/>
          <cell r="CL278"/>
          <cell r="CM278"/>
          <cell r="CN278">
            <v>22</v>
          </cell>
          <cell r="CO278">
            <v>60</v>
          </cell>
          <cell r="CP278">
            <v>49</v>
          </cell>
          <cell r="CQ278">
            <v>50</v>
          </cell>
          <cell r="CR278">
            <v>23</v>
          </cell>
          <cell r="CS278">
            <v>1</v>
          </cell>
          <cell r="CT278">
            <v>96</v>
          </cell>
          <cell r="CU278">
            <v>14</v>
          </cell>
          <cell r="CV278">
            <v>2</v>
          </cell>
          <cell r="CW278">
            <v>88</v>
          </cell>
          <cell r="CX278">
            <v>651</v>
          </cell>
          <cell r="CY278">
            <v>65.099999999999994</v>
          </cell>
          <cell r="CZ278">
            <v>96.731054977711736</v>
          </cell>
          <cell r="DA278">
            <v>10</v>
          </cell>
          <cell r="DB278">
            <v>0</v>
          </cell>
          <cell r="DC278">
            <v>100</v>
          </cell>
          <cell r="DD278">
            <v>20</v>
          </cell>
          <cell r="DE278">
            <v>2</v>
          </cell>
          <cell r="DF278">
            <v>91</v>
          </cell>
          <cell r="DG278">
            <v>0</v>
          </cell>
          <cell r="DH278">
            <v>0</v>
          </cell>
          <cell r="DI278">
            <v>0</v>
          </cell>
          <cell r="DJ278">
            <v>0</v>
          </cell>
          <cell r="DK278">
            <v>2</v>
          </cell>
          <cell r="DL278">
            <v>0</v>
          </cell>
          <cell r="DM278">
            <v>100</v>
          </cell>
          <cell r="DN278">
            <v>90</v>
          </cell>
          <cell r="DO278" t="str">
            <v>100</v>
          </cell>
          <cell r="DP278">
            <v>70</v>
          </cell>
          <cell r="DQ278" t="str">
            <v>100</v>
          </cell>
          <cell r="DR278">
            <v>80</v>
          </cell>
          <cell r="DS278">
            <v>100</v>
          </cell>
          <cell r="DT278">
            <v>63</v>
          </cell>
          <cell r="DU278">
            <v>83</v>
          </cell>
          <cell r="DV278" t="str">
            <v>Decimal Point/Capgemini/DXC.Technology</v>
          </cell>
          <cell r="DW278"/>
          <cell r="DX278"/>
          <cell r="DY278" t="str">
            <v>Placed</v>
          </cell>
          <cell r="DZ278" t="str">
            <v>6.00/4.25/4.20</v>
          </cell>
          <cell r="EA278" t="str">
            <v>Placement</v>
          </cell>
          <cell r="EB278" t="str">
            <v>Placement</v>
          </cell>
          <cell r="EC278"/>
          <cell r="ED278" t="str">
            <v>CAT-1</v>
          </cell>
          <cell r="EE278"/>
          <cell r="EF278"/>
          <cell r="EG278"/>
          <cell r="EH278"/>
          <cell r="EI278"/>
          <cell r="EJ278"/>
          <cell r="EK278"/>
          <cell r="EL278"/>
          <cell r="EM278"/>
          <cell r="EN278">
            <v>5</v>
          </cell>
          <cell r="EO278">
            <v>5</v>
          </cell>
          <cell r="EP278">
            <v>5</v>
          </cell>
          <cell r="EQ278">
            <v>15</v>
          </cell>
          <cell r="ER278">
            <v>100</v>
          </cell>
          <cell r="ES278" t="str">
            <v>Yes</v>
          </cell>
          <cell r="ET278" t="str">
            <v>https://drive.google.com/open?id=1Frw6NLZcdSRoo29q49LWd-9HpYIRVsOK</v>
          </cell>
          <cell r="EU278" t="str">
            <v>IT + Core Companies</v>
          </cell>
          <cell r="EV278" t="str">
            <v>Yes</v>
          </cell>
          <cell r="EW278" t="str">
            <v>7887624407@paytm</v>
          </cell>
          <cell r="EX278" t="str">
            <v>UTTAR PRADESH</v>
          </cell>
          <cell r="EY278" t="str">
            <v>AB</v>
          </cell>
          <cell r="EZ278" t="str">
            <v>Golden Batch 1</v>
          </cell>
          <cell r="FA278" t="str">
            <v>19-COMPB44-23</v>
          </cell>
          <cell r="FB278" t="str">
            <v>COMP-B</v>
          </cell>
          <cell r="FC278">
            <v>44</v>
          </cell>
        </row>
        <row r="279">
          <cell r="C279" t="str">
            <v>20-COMPB66-23</v>
          </cell>
          <cell r="D279">
            <v>66</v>
          </cell>
          <cell r="E279" t="str">
            <v>PANDEY ANKUR RAMANAND POONAM</v>
          </cell>
          <cell r="F279" t="str">
            <v>20-COMPB66-23</v>
          </cell>
          <cell r="G279" t="str">
            <v>Male</v>
          </cell>
          <cell r="H279">
            <v>37002</v>
          </cell>
          <cell r="I279">
            <v>9619988461</v>
          </cell>
          <cell r="J279"/>
          <cell r="K279" t="str">
            <v>ap2142001@gmail.com</v>
          </cell>
          <cell r="L279" t="str">
            <v>1032200710@tcetmumbai.in</v>
          </cell>
          <cell r="M279" t="str">
            <v>H103, Grand Manor, Ideal Park, Mira Road (East), Pin-401107</v>
          </cell>
          <cell r="N279" t="str">
            <v>Family Business</v>
          </cell>
          <cell r="O279" t="str">
            <v>Below  5 Lacs</v>
          </cell>
          <cell r="P279" t="str">
            <v>Normal</v>
          </cell>
          <cell r="Q279" t="str">
            <v>Open</v>
          </cell>
          <cell r="R279">
            <v>2019</v>
          </cell>
          <cell r="S279" t="str">
            <v>DSE</v>
          </cell>
          <cell r="T279" t="str">
            <v>NA</v>
          </cell>
          <cell r="U279" t="str">
            <v>DSE</v>
          </cell>
          <cell r="V279" t="str">
            <v>NA</v>
          </cell>
          <cell r="W279" t="str">
            <v>NA</v>
          </cell>
          <cell r="X279" t="str">
            <v>CAP-Minority</v>
          </cell>
          <cell r="Y279">
            <v>281</v>
          </cell>
          <cell r="Z279">
            <v>500</v>
          </cell>
          <cell r="AA279">
            <v>56.2</v>
          </cell>
          <cell r="AB279">
            <v>2017</v>
          </cell>
          <cell r="AC279" t="str">
            <v>MAHARASHTRA STATE BOARD OF SECONDARY AND HIGHER SECONDARY EDUCATION</v>
          </cell>
          <cell r="AD279" t="str">
            <v>SBS Memorial High School</v>
          </cell>
          <cell r="AE279">
            <v>1601</v>
          </cell>
          <cell r="AF279">
            <v>1750</v>
          </cell>
          <cell r="AG279">
            <v>91.48571428571428</v>
          </cell>
          <cell r="AH279">
            <v>2020</v>
          </cell>
          <cell r="AI279" t="str">
            <v>Maharashtra State Board of Technical Education</v>
          </cell>
          <cell r="AJ279" t="str">
            <v>Pravin Patil College of Diploma Engg &amp; tech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221</v>
          </cell>
          <cell r="AW279">
            <v>25</v>
          </cell>
          <cell r="AX279">
            <v>8.84</v>
          </cell>
          <cell r="AY279">
            <v>81</v>
          </cell>
          <cell r="AZ279">
            <v>255</v>
          </cell>
          <cell r="BA279">
            <v>29</v>
          </cell>
          <cell r="BB279">
            <v>8.7931034482758612</v>
          </cell>
          <cell r="BC279">
            <v>99</v>
          </cell>
          <cell r="BD279">
            <v>476</v>
          </cell>
          <cell r="BE279">
            <v>54</v>
          </cell>
          <cell r="BF279">
            <v>8.8148148148148149</v>
          </cell>
          <cell r="BG279">
            <v>206</v>
          </cell>
          <cell r="BH279">
            <v>24</v>
          </cell>
          <cell r="BI279">
            <v>8.5833333333333339</v>
          </cell>
          <cell r="BJ279">
            <v>90</v>
          </cell>
          <cell r="BK279">
            <v>263</v>
          </cell>
          <cell r="BL279">
            <v>29</v>
          </cell>
          <cell r="BM279">
            <v>9.068965517241379</v>
          </cell>
          <cell r="BN279">
            <v>97</v>
          </cell>
          <cell r="BO279">
            <v>469</v>
          </cell>
          <cell r="BP279">
            <v>53</v>
          </cell>
          <cell r="BQ279">
            <v>8.8490566037735849</v>
          </cell>
          <cell r="BR279">
            <v>221</v>
          </cell>
          <cell r="BS279">
            <v>24</v>
          </cell>
          <cell r="BT279">
            <v>9.2083333333333339</v>
          </cell>
          <cell r="BU279">
            <v>91.75</v>
          </cell>
          <cell r="BV279">
            <v>221</v>
          </cell>
          <cell r="BW279">
            <v>24</v>
          </cell>
          <cell r="BX279">
            <v>9.2083333333333339</v>
          </cell>
          <cell r="BY279">
            <v>254</v>
          </cell>
          <cell r="BZ279">
            <v>26</v>
          </cell>
          <cell r="CA279">
            <v>9.7692307692307701</v>
          </cell>
          <cell r="CB279">
            <v>1420</v>
          </cell>
          <cell r="CC279">
            <v>157</v>
          </cell>
          <cell r="CD279">
            <v>9.0445859872611472</v>
          </cell>
          <cell r="CE279">
            <v>90</v>
          </cell>
          <cell r="CF279"/>
          <cell r="CG279"/>
          <cell r="CH279"/>
          <cell r="CI279"/>
          <cell r="CJ279"/>
          <cell r="CK279"/>
          <cell r="CL279"/>
          <cell r="CM279"/>
          <cell r="CN279">
            <v>23</v>
          </cell>
          <cell r="CO279">
            <v>60</v>
          </cell>
          <cell r="CP279">
            <v>24</v>
          </cell>
          <cell r="CQ279">
            <v>50</v>
          </cell>
          <cell r="CR279">
            <v>20</v>
          </cell>
          <cell r="CS279">
            <v>4</v>
          </cell>
          <cell r="CT279">
            <v>84</v>
          </cell>
          <cell r="CU279">
            <v>12</v>
          </cell>
          <cell r="CV279">
            <v>4</v>
          </cell>
          <cell r="CW279">
            <v>75</v>
          </cell>
          <cell r="CX279">
            <v>480</v>
          </cell>
          <cell r="CY279">
            <v>48</v>
          </cell>
          <cell r="CZ279">
            <v>71.322436849925708</v>
          </cell>
          <cell r="DA279">
            <v>10</v>
          </cell>
          <cell r="DB279">
            <v>0</v>
          </cell>
          <cell r="DC279">
            <v>100</v>
          </cell>
          <cell r="DD279">
            <v>17</v>
          </cell>
          <cell r="DE279">
            <v>5</v>
          </cell>
          <cell r="DF279">
            <v>78</v>
          </cell>
          <cell r="DG279">
            <v>9</v>
          </cell>
          <cell r="DH279">
            <v>90</v>
          </cell>
          <cell r="DI279">
            <v>701</v>
          </cell>
          <cell r="DJ279">
            <v>36</v>
          </cell>
          <cell r="DK279">
            <v>2</v>
          </cell>
          <cell r="DL279">
            <v>0</v>
          </cell>
          <cell r="DM279">
            <v>100</v>
          </cell>
          <cell r="DN279">
            <v>90</v>
          </cell>
          <cell r="DO279" t="str">
            <v>100</v>
          </cell>
          <cell r="DP279">
            <v>80</v>
          </cell>
          <cell r="DQ279" t="str">
            <v>100</v>
          </cell>
          <cell r="DR279">
            <v>85</v>
          </cell>
          <cell r="DS279">
            <v>100</v>
          </cell>
          <cell r="DT279">
            <v>66</v>
          </cell>
          <cell r="DU279">
            <v>90</v>
          </cell>
          <cell r="DV279" t="str">
            <v>Kalyan Jewellers(Enovate Lifestyles Private Ltd./ OFF-Straive</v>
          </cell>
          <cell r="DW279"/>
          <cell r="DX279"/>
          <cell r="DY279" t="str">
            <v>Placed</v>
          </cell>
          <cell r="DZ279">
            <v>3.6</v>
          </cell>
          <cell r="EA279" t="str">
            <v>Placement</v>
          </cell>
          <cell r="EB279" t="str">
            <v>Placement</v>
          </cell>
          <cell r="EC279"/>
          <cell r="ED279" t="str">
            <v>CAT-1</v>
          </cell>
          <cell r="EE279"/>
          <cell r="EF279"/>
          <cell r="EG279"/>
          <cell r="EH279"/>
          <cell r="EI279"/>
          <cell r="EJ279"/>
          <cell r="EK279"/>
          <cell r="EL279"/>
          <cell r="EM279"/>
          <cell r="EN279">
            <v>5</v>
          </cell>
          <cell r="EO279">
            <v>5</v>
          </cell>
          <cell r="EP279">
            <v>5</v>
          </cell>
          <cell r="EQ279">
            <v>15</v>
          </cell>
          <cell r="ER279">
            <v>100</v>
          </cell>
          <cell r="ES279" t="str">
            <v>Yes</v>
          </cell>
          <cell r="ET279" t="str">
            <v>https://drive.google.com/open?id=1zOUTUE_XObbdHkrg8-Waoi9hKoGNIcFd</v>
          </cell>
          <cell r="EU279" t="str">
            <v>IT + Core Companies</v>
          </cell>
          <cell r="EV279" t="str">
            <v>Yes</v>
          </cell>
          <cell r="EW279" t="str">
            <v>pay_HySF1jAZne0Qol</v>
          </cell>
          <cell r="EX279"/>
          <cell r="EY279" t="str">
            <v>Present</v>
          </cell>
          <cell r="EZ279" t="str">
            <v>Batch 1</v>
          </cell>
          <cell r="FA279" t="str">
            <v>20-COMPB66-23</v>
          </cell>
          <cell r="FB279" t="str">
            <v>COMP-B</v>
          </cell>
          <cell r="FC279">
            <v>66</v>
          </cell>
        </row>
        <row r="280">
          <cell r="C280" t="str">
            <v>19-COMPB45-23</v>
          </cell>
          <cell r="D280">
            <v>45</v>
          </cell>
          <cell r="E280" t="str">
            <v>PANDEY DEEPAK SUBHASHCHANDRA KUSUM</v>
          </cell>
          <cell r="F280" t="str">
            <v>19-COMPB45-23</v>
          </cell>
          <cell r="G280" t="str">
            <v>Male</v>
          </cell>
          <cell r="H280">
            <v>36878</v>
          </cell>
          <cell r="I280">
            <v>9757427978</v>
          </cell>
          <cell r="J280" t="str">
            <v>9757427978</v>
          </cell>
          <cell r="K280" t="str">
            <v>deepakp9757@gmail.com</v>
          </cell>
          <cell r="L280" t="str">
            <v>1032190188@tcetmumbai.in</v>
          </cell>
          <cell r="M280" t="str">
            <v xml:space="preserve"> 7/409,SHREE DURGA DEVI CHS ,BANGALI COMPOUND ,GOKULDHAM,GOREGAON (E),NEAR  LAKSHCHANDI HEIGHT,MUMBAI,400063</v>
          </cell>
          <cell r="N280" t="str">
            <v>Self-employed</v>
          </cell>
          <cell r="O280" t="str">
            <v>Below  5 Lacs</v>
          </cell>
          <cell r="P280" t="str">
            <v>Normal</v>
          </cell>
          <cell r="Q280" t="str">
            <v>Open</v>
          </cell>
          <cell r="R280">
            <v>2019</v>
          </cell>
          <cell r="S280" t="str">
            <v>FE</v>
          </cell>
          <cell r="T280" t="str">
            <v>MHT-CET 2019</v>
          </cell>
          <cell r="U280" t="str">
            <v>MHT-CET</v>
          </cell>
          <cell r="V280">
            <v>200</v>
          </cell>
          <cell r="W280">
            <v>91.311385200000004</v>
          </cell>
          <cell r="X280" t="str">
            <v>MI</v>
          </cell>
          <cell r="Y280">
            <v>400</v>
          </cell>
          <cell r="Z280">
            <v>500</v>
          </cell>
          <cell r="AA280">
            <v>80</v>
          </cell>
          <cell r="AB280">
            <v>2016</v>
          </cell>
          <cell r="AC280" t="str">
            <v>MAHARASHTRA STATE BOARD OF SECONDARY AND HIGHER SECONDARY EDUCATION</v>
          </cell>
          <cell r="AD280" t="str">
            <v>ST. THOMAS HIGH SCHOOL AND JUNIOR COLLEGE</v>
          </cell>
          <cell r="AE280">
            <v>434</v>
          </cell>
          <cell r="AF280">
            <v>650</v>
          </cell>
          <cell r="AG280">
            <v>66.77</v>
          </cell>
          <cell r="AH280">
            <v>2018</v>
          </cell>
          <cell r="AI280" t="str">
            <v>MAHARASHTRA STATE BOARD OF SECONDARY AND HIGHER SECONDARY EDUCATION</v>
          </cell>
          <cell r="AJ280" t="str">
            <v>VIDYANIKETAN JUNIOR COLLEGE OF COMMERCE AND SCIENCE</v>
          </cell>
          <cell r="AK280">
            <v>210</v>
          </cell>
          <cell r="AL280">
            <v>23</v>
          </cell>
          <cell r="AM280">
            <v>9.1304347826086953</v>
          </cell>
          <cell r="AN280">
            <v>78.956916099773238</v>
          </cell>
          <cell r="AO280">
            <v>228</v>
          </cell>
          <cell r="AP280">
            <v>25</v>
          </cell>
          <cell r="AQ280">
            <v>9.1199999999999992</v>
          </cell>
          <cell r="AR280">
            <v>82</v>
          </cell>
          <cell r="AS280">
            <v>438</v>
          </cell>
          <cell r="AT280">
            <v>48</v>
          </cell>
          <cell r="AU280">
            <v>9.125</v>
          </cell>
          <cell r="AV280">
            <v>228</v>
          </cell>
          <cell r="AW280">
            <v>25</v>
          </cell>
          <cell r="AX280">
            <v>9.1199999999999992</v>
          </cell>
          <cell r="AY280">
            <v>84</v>
          </cell>
          <cell r="AZ280">
            <v>275</v>
          </cell>
          <cell r="BA280">
            <v>29</v>
          </cell>
          <cell r="BB280">
            <v>9.4827586206896548</v>
          </cell>
          <cell r="BC280">
            <v>94</v>
          </cell>
          <cell r="BD280">
            <v>503</v>
          </cell>
          <cell r="BE280">
            <v>54</v>
          </cell>
          <cell r="BF280">
            <v>9.3148148148148149</v>
          </cell>
          <cell r="BG280">
            <v>222</v>
          </cell>
          <cell r="BH280">
            <v>24</v>
          </cell>
          <cell r="BI280">
            <v>9.25</v>
          </cell>
          <cell r="BJ280">
            <v>84.739229024943313</v>
          </cell>
          <cell r="BK280">
            <v>260</v>
          </cell>
          <cell r="BL280">
            <v>29</v>
          </cell>
          <cell r="BM280">
            <v>8.9655172413793096</v>
          </cell>
          <cell r="BN280">
            <v>100</v>
          </cell>
          <cell r="BO280">
            <v>482</v>
          </cell>
          <cell r="BP280">
            <v>53</v>
          </cell>
          <cell r="BQ280">
            <v>9.0943396226415096</v>
          </cell>
          <cell r="BR280">
            <v>200</v>
          </cell>
          <cell r="BS280">
            <v>24</v>
          </cell>
          <cell r="BT280">
            <v>8.3333333333333339</v>
          </cell>
          <cell r="BU280">
            <v>87.282690854119437</v>
          </cell>
          <cell r="BV280">
            <v>200</v>
          </cell>
          <cell r="BW280">
            <v>24</v>
          </cell>
          <cell r="BX280">
            <v>8.3333333333333339</v>
          </cell>
          <cell r="BY280">
            <v>236</v>
          </cell>
          <cell r="BZ280">
            <v>26</v>
          </cell>
          <cell r="CA280">
            <v>9.0769230769230766</v>
          </cell>
          <cell r="CB280">
            <v>1859</v>
          </cell>
          <cell r="CC280">
            <v>205</v>
          </cell>
          <cell r="CD280">
            <v>9.0682926829268293</v>
          </cell>
          <cell r="CE280">
            <v>85</v>
          </cell>
          <cell r="CF280"/>
          <cell r="CG280"/>
          <cell r="CH280"/>
          <cell r="CI280"/>
          <cell r="CJ280"/>
          <cell r="CK280"/>
          <cell r="CL280"/>
          <cell r="CM280"/>
          <cell r="CN280">
            <v>7</v>
          </cell>
          <cell r="CO280">
            <v>60</v>
          </cell>
          <cell r="CP280">
            <v>49</v>
          </cell>
          <cell r="CQ280">
            <v>50</v>
          </cell>
          <cell r="CR280">
            <v>18</v>
          </cell>
          <cell r="CS280">
            <v>6</v>
          </cell>
          <cell r="CT280">
            <v>75</v>
          </cell>
          <cell r="CU280">
            <v>13</v>
          </cell>
          <cell r="CV280">
            <v>3</v>
          </cell>
          <cell r="CW280">
            <v>82</v>
          </cell>
          <cell r="CX280">
            <v>644</v>
          </cell>
          <cell r="CY280">
            <v>64.400000000000006</v>
          </cell>
          <cell r="CZ280">
            <v>95.690936106983656</v>
          </cell>
          <cell r="DA280">
            <v>10</v>
          </cell>
          <cell r="DB280">
            <v>0</v>
          </cell>
          <cell r="DC280">
            <v>100</v>
          </cell>
          <cell r="DD280">
            <v>13</v>
          </cell>
          <cell r="DE280">
            <v>9</v>
          </cell>
          <cell r="DF280">
            <v>60</v>
          </cell>
          <cell r="DG280">
            <v>10</v>
          </cell>
          <cell r="DH280">
            <v>100</v>
          </cell>
          <cell r="DI280">
            <v>815</v>
          </cell>
          <cell r="DJ280">
            <v>41</v>
          </cell>
          <cell r="DK280">
            <v>2</v>
          </cell>
          <cell r="DL280">
            <v>0</v>
          </cell>
          <cell r="DM280">
            <v>100</v>
          </cell>
          <cell r="DN280">
            <v>70</v>
          </cell>
          <cell r="DO280" t="str">
            <v>100</v>
          </cell>
          <cell r="DP280">
            <v>70</v>
          </cell>
          <cell r="DQ280" t="str">
            <v>100</v>
          </cell>
          <cell r="DR280">
            <v>70</v>
          </cell>
          <cell r="DS280">
            <v>100</v>
          </cell>
          <cell r="DT280">
            <v>69</v>
          </cell>
          <cell r="DU280">
            <v>89</v>
          </cell>
          <cell r="DV280" t="str">
            <v>Jio Platform</v>
          </cell>
          <cell r="DW280"/>
          <cell r="DX280"/>
          <cell r="DY280" t="str">
            <v>Placed</v>
          </cell>
          <cell r="DZ280">
            <v>5</v>
          </cell>
          <cell r="EA280" t="str">
            <v>Placement</v>
          </cell>
          <cell r="EB280" t="str">
            <v>Placement</v>
          </cell>
          <cell r="EC280"/>
          <cell r="ED280" t="str">
            <v>CAT-1</v>
          </cell>
          <cell r="EE280"/>
          <cell r="EF280"/>
          <cell r="EG280"/>
          <cell r="EH280"/>
          <cell r="EI280"/>
          <cell r="EJ280"/>
          <cell r="EK280"/>
          <cell r="EL280"/>
          <cell r="EM280"/>
          <cell r="EN280">
            <v>5</v>
          </cell>
          <cell r="EO280">
            <v>5</v>
          </cell>
          <cell r="EP280">
            <v>5</v>
          </cell>
          <cell r="EQ280">
            <v>15</v>
          </cell>
          <cell r="ER280">
            <v>100</v>
          </cell>
          <cell r="ES280" t="str">
            <v>Yes</v>
          </cell>
          <cell r="ET280" t="str">
            <v>https://drive.google.com/open?id=1VrNvsdB_L1dforfkhqyY_jAnd4jDcg1D</v>
          </cell>
          <cell r="EU280" t="str">
            <v>IT + Core Companies</v>
          </cell>
          <cell r="EV280" t="str">
            <v>Yes</v>
          </cell>
          <cell r="EW280" t="str">
            <v>pay_HyDXHS01DmfGWc</v>
          </cell>
          <cell r="EX280" t="str">
            <v>MUMBAI SUBURBAN</v>
          </cell>
          <cell r="EY280" t="str">
            <v>AB</v>
          </cell>
          <cell r="EZ280" t="str">
            <v>Golden Batch 1</v>
          </cell>
          <cell r="FA280" t="str">
            <v>19-COMPB45-23</v>
          </cell>
          <cell r="FB280" t="str">
            <v>COMP-B</v>
          </cell>
          <cell r="FC280">
            <v>45</v>
          </cell>
        </row>
        <row r="281">
          <cell r="C281" t="str">
            <v>19-COMPB46-23</v>
          </cell>
          <cell r="D281">
            <v>46</v>
          </cell>
          <cell r="E281" t="str">
            <v>PANDEY HRITHIK RAMESH SUNITA</v>
          </cell>
          <cell r="F281" t="str">
            <v>19-COMPB46-23</v>
          </cell>
          <cell r="G281" t="str">
            <v>Male</v>
          </cell>
          <cell r="H281">
            <v>36789</v>
          </cell>
          <cell r="I281">
            <v>9867571386</v>
          </cell>
          <cell r="J281" t="str">
            <v>9867571386</v>
          </cell>
          <cell r="K281" t="str">
            <v>hrithikpandey45@gmail.com</v>
          </cell>
          <cell r="L281" t="str">
            <v>1032190189@tcetmumbai.in</v>
          </cell>
          <cell r="M281" t="str">
            <v>B- 406,KHODIYAR DHAM C.H.S. LTD.,INDRALOK PHASE- 2,BHAYANDAR- EAST,Maharashtra,MIRA BHAYANDAR,401105</v>
          </cell>
          <cell r="N281" t="str">
            <v>Self-employed</v>
          </cell>
          <cell r="O281" t="str">
            <v>Below  5 Lacs</v>
          </cell>
          <cell r="P281" t="str">
            <v>Normal</v>
          </cell>
          <cell r="Q281" t="str">
            <v>Open</v>
          </cell>
          <cell r="R281">
            <v>2019</v>
          </cell>
          <cell r="S281" t="str">
            <v>FE</v>
          </cell>
          <cell r="T281" t="str">
            <v>MHT-CET 2019</v>
          </cell>
          <cell r="U281" t="str">
            <v>MHT-CET</v>
          </cell>
          <cell r="V281">
            <v>200</v>
          </cell>
          <cell r="W281">
            <v>94.454784399999994</v>
          </cell>
          <cell r="X281" t="str">
            <v>MI</v>
          </cell>
          <cell r="Y281">
            <v>407</v>
          </cell>
          <cell r="Z281">
            <v>500</v>
          </cell>
          <cell r="AA281">
            <v>81.400000000000006</v>
          </cell>
          <cell r="AB281">
            <v>2017</v>
          </cell>
          <cell r="AC281" t="str">
            <v>MAHARASHTRA STATE BOARD OF SECONDARY AND HIGHER SECONDARY EDUCATION</v>
          </cell>
          <cell r="AD281" t="str">
            <v>ST. FRANCIS HIGH SCHOOL</v>
          </cell>
          <cell r="AE281">
            <v>527</v>
          </cell>
          <cell r="AF281">
            <v>650</v>
          </cell>
          <cell r="AG281">
            <v>81.08</v>
          </cell>
          <cell r="AH281">
            <v>2019</v>
          </cell>
          <cell r="AI281" t="str">
            <v>MAHARASHTRA STATE BOARD OF SECONDARY AND HIGHER SECONDARY EDUCATION</v>
          </cell>
          <cell r="AJ281" t="str">
            <v>S.V.P. JUNIOR COLLEGE OF SCIENCE AND COMMERCE</v>
          </cell>
          <cell r="AK281">
            <v>226</v>
          </cell>
          <cell r="AL281">
            <v>23</v>
          </cell>
          <cell r="AM281">
            <v>9.8260869565217384</v>
          </cell>
          <cell r="AN281">
            <v>97.866213151927425</v>
          </cell>
          <cell r="AO281">
            <v>240</v>
          </cell>
          <cell r="AP281">
            <v>25</v>
          </cell>
          <cell r="AQ281">
            <v>9.6</v>
          </cell>
          <cell r="AR281">
            <v>85</v>
          </cell>
          <cell r="AS281">
            <v>466</v>
          </cell>
          <cell r="AT281">
            <v>48</v>
          </cell>
          <cell r="AU281">
            <v>9.7083333333333339</v>
          </cell>
          <cell r="AV281">
            <v>247</v>
          </cell>
          <cell r="AW281">
            <v>25</v>
          </cell>
          <cell r="AX281">
            <v>9.8800000000000008</v>
          </cell>
          <cell r="AY281">
            <v>98</v>
          </cell>
          <cell r="AZ281">
            <v>275</v>
          </cell>
          <cell r="BA281">
            <v>29</v>
          </cell>
          <cell r="BB281">
            <v>9.4827586206896548</v>
          </cell>
          <cell r="BC281">
            <v>98</v>
          </cell>
          <cell r="BD281">
            <v>522</v>
          </cell>
          <cell r="BE281">
            <v>54</v>
          </cell>
          <cell r="BF281">
            <v>9.6666666666666661</v>
          </cell>
          <cell r="BG281">
            <v>219</v>
          </cell>
          <cell r="BH281">
            <v>24</v>
          </cell>
          <cell r="BI281">
            <v>9.125</v>
          </cell>
          <cell r="BJ281">
            <v>94.716553287981853</v>
          </cell>
          <cell r="BK281">
            <v>262</v>
          </cell>
          <cell r="BL281">
            <v>29</v>
          </cell>
          <cell r="BM281">
            <v>9.0344827586206904</v>
          </cell>
          <cell r="BN281">
            <v>95</v>
          </cell>
          <cell r="BO281">
            <v>481</v>
          </cell>
          <cell r="BP281">
            <v>53</v>
          </cell>
          <cell r="BQ281">
            <v>9.0754716981132084</v>
          </cell>
          <cell r="BR281">
            <v>231</v>
          </cell>
          <cell r="BS281">
            <v>24</v>
          </cell>
          <cell r="BT281">
            <v>9.625</v>
          </cell>
          <cell r="BU281">
            <v>94.763794406651542</v>
          </cell>
          <cell r="BV281">
            <v>231</v>
          </cell>
          <cell r="BW281">
            <v>24</v>
          </cell>
          <cell r="BX281">
            <v>9.625</v>
          </cell>
          <cell r="BY281">
            <v>249</v>
          </cell>
          <cell r="BZ281">
            <v>26</v>
          </cell>
          <cell r="CA281">
            <v>9.5769230769230766</v>
          </cell>
          <cell r="CB281">
            <v>1949</v>
          </cell>
          <cell r="CC281">
            <v>205</v>
          </cell>
          <cell r="CD281">
            <v>9.5073170731707322</v>
          </cell>
          <cell r="CE281">
            <v>95</v>
          </cell>
          <cell r="CF281"/>
          <cell r="CG281"/>
          <cell r="CH281"/>
          <cell r="CI281"/>
          <cell r="CJ281"/>
          <cell r="CK281"/>
          <cell r="CL281"/>
          <cell r="CM281"/>
          <cell r="CN281">
            <v>26</v>
          </cell>
          <cell r="CO281">
            <v>60</v>
          </cell>
          <cell r="CP281">
            <v>42</v>
          </cell>
          <cell r="CQ281">
            <v>50</v>
          </cell>
          <cell r="CR281">
            <v>20</v>
          </cell>
          <cell r="CS281">
            <v>4</v>
          </cell>
          <cell r="CT281">
            <v>84</v>
          </cell>
          <cell r="CU281">
            <v>14</v>
          </cell>
          <cell r="CV281">
            <v>2</v>
          </cell>
          <cell r="CW281">
            <v>88</v>
          </cell>
          <cell r="CX281">
            <v>546</v>
          </cell>
          <cell r="CY281">
            <v>54.6</v>
          </cell>
          <cell r="CZ281">
            <v>81.129271916790486</v>
          </cell>
          <cell r="DA281">
            <v>10</v>
          </cell>
          <cell r="DB281">
            <v>0</v>
          </cell>
          <cell r="DC281">
            <v>100</v>
          </cell>
          <cell r="DD281">
            <v>20</v>
          </cell>
          <cell r="DE281">
            <v>2</v>
          </cell>
          <cell r="DF281">
            <v>91</v>
          </cell>
          <cell r="DG281">
            <v>10</v>
          </cell>
          <cell r="DH281">
            <v>100</v>
          </cell>
          <cell r="DI281">
            <v>1035</v>
          </cell>
          <cell r="DJ281">
            <v>52</v>
          </cell>
          <cell r="DK281">
            <v>1</v>
          </cell>
          <cell r="DL281">
            <v>1</v>
          </cell>
          <cell r="DM281">
            <v>50</v>
          </cell>
          <cell r="DN281">
            <v>60</v>
          </cell>
          <cell r="DO281" t="str">
            <v>100</v>
          </cell>
          <cell r="DP281">
            <v>90</v>
          </cell>
          <cell r="DQ281" t="str">
            <v>100</v>
          </cell>
          <cell r="DR281">
            <v>75</v>
          </cell>
          <cell r="DS281">
            <v>100</v>
          </cell>
          <cell r="DT281">
            <v>65</v>
          </cell>
          <cell r="DU281">
            <v>88</v>
          </cell>
          <cell r="DV281" t="str">
            <v>Here Technology/InfyTQ(DSE)</v>
          </cell>
          <cell r="DW281"/>
          <cell r="DX281"/>
          <cell r="DY281" t="str">
            <v>Placed</v>
          </cell>
          <cell r="DZ281" t="str">
            <v>10.00/6.25</v>
          </cell>
          <cell r="EA281" t="str">
            <v>Placement</v>
          </cell>
          <cell r="EB281" t="str">
            <v>Placement</v>
          </cell>
          <cell r="EC281"/>
          <cell r="ED281" t="str">
            <v>CAT-1</v>
          </cell>
          <cell r="EE281"/>
          <cell r="EF281"/>
          <cell r="EG281"/>
          <cell r="EH281"/>
          <cell r="EI281"/>
          <cell r="EJ281"/>
          <cell r="EK281"/>
          <cell r="EL281"/>
          <cell r="EM281"/>
          <cell r="EN281">
            <v>5</v>
          </cell>
          <cell r="EO281">
            <v>5</v>
          </cell>
          <cell r="EP281">
            <v>5</v>
          </cell>
          <cell r="EQ281">
            <v>15</v>
          </cell>
          <cell r="ER281">
            <v>100</v>
          </cell>
          <cell r="ES281" t="str">
            <v>Yes</v>
          </cell>
          <cell r="ET281" t="str">
            <v>https://drive.google.com/open?id=1ZWCSUh4Yo1rb-orbaKM8rt6dUbWpyObq</v>
          </cell>
          <cell r="EU281" t="str">
            <v>IT + Core Companies</v>
          </cell>
          <cell r="EV281" t="str">
            <v>Yes</v>
          </cell>
          <cell r="EW281" t="str">
            <v>pay_HyT8YQVklbDv01</v>
          </cell>
          <cell r="EX281" t="str">
            <v>Mumbai</v>
          </cell>
          <cell r="EY281" t="str">
            <v>Present</v>
          </cell>
          <cell r="EZ281" t="str">
            <v>Golden Batch 1</v>
          </cell>
          <cell r="FA281" t="str">
            <v>19-COMPB46-23</v>
          </cell>
          <cell r="FB281" t="str">
            <v>COMP-B</v>
          </cell>
          <cell r="FC281">
            <v>46</v>
          </cell>
        </row>
        <row r="282">
          <cell r="C282" t="str">
            <v>20-COMPB67-23</v>
          </cell>
          <cell r="D282">
            <v>67</v>
          </cell>
          <cell r="E282" t="str">
            <v xml:space="preserve">PANDEY ROHIT SATYENDRA </v>
          </cell>
          <cell r="F282" t="str">
            <v>20-COMPB67-23</v>
          </cell>
          <cell r="G282" t="str">
            <v>Male</v>
          </cell>
          <cell r="H282">
            <v>37186</v>
          </cell>
          <cell r="I282">
            <v>9834390140</v>
          </cell>
          <cell r="J282" t="str">
            <v>9834390140</v>
          </cell>
          <cell r="K282" t="str">
            <v>rohitpandey12a@gmail.com</v>
          </cell>
          <cell r="L282" t="str">
            <v>1032200701@tcetmumbai.in</v>
          </cell>
          <cell r="M282" t="str">
            <v>A/105, Tirupati Tirumala Apt Shridinagar, Nallasopara Pin -401209</v>
          </cell>
          <cell r="N282" t="str">
            <v>Any other</v>
          </cell>
          <cell r="O282" t="str">
            <v>Below  5 Lacs</v>
          </cell>
          <cell r="P282" t="str">
            <v>Normal</v>
          </cell>
          <cell r="Q282" t="str">
            <v>Open</v>
          </cell>
          <cell r="R282">
            <v>2019</v>
          </cell>
          <cell r="S282" t="str">
            <v>DSE</v>
          </cell>
          <cell r="T282" t="str">
            <v>NA</v>
          </cell>
          <cell r="U282" t="str">
            <v>DSE</v>
          </cell>
          <cell r="V282" t="str">
            <v>NA</v>
          </cell>
          <cell r="W282" t="str">
            <v>NA</v>
          </cell>
          <cell r="X282" t="str">
            <v>CAP-Minority</v>
          </cell>
          <cell r="Y282">
            <v>434</v>
          </cell>
          <cell r="Z282">
            <v>500</v>
          </cell>
          <cell r="AA282">
            <v>86.8</v>
          </cell>
          <cell r="AB282">
            <v>2017</v>
          </cell>
          <cell r="AC282" t="str">
            <v>MAHARASHTRA STATE BOARD OF SECONDARY AND HIGHER SECONDARY EDUCATION</v>
          </cell>
          <cell r="AD282" t="str">
            <v>St.Aloysius High School,</v>
          </cell>
          <cell r="AE282">
            <v>1638</v>
          </cell>
          <cell r="AF282">
            <v>1750</v>
          </cell>
          <cell r="AG282">
            <v>93.600000000000009</v>
          </cell>
          <cell r="AH282">
            <v>2020</v>
          </cell>
          <cell r="AI282" t="str">
            <v>Maharashtra State Board of Technical Education</v>
          </cell>
          <cell r="AJ282" t="str">
            <v>Vartak Polytechnic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228</v>
          </cell>
          <cell r="AW282">
            <v>25</v>
          </cell>
          <cell r="AX282">
            <v>9.1199999999999992</v>
          </cell>
          <cell r="AY282">
            <v>89</v>
          </cell>
          <cell r="AZ282">
            <v>267</v>
          </cell>
          <cell r="BA282">
            <v>29</v>
          </cell>
          <cell r="BB282">
            <v>9.2068965517241388</v>
          </cell>
          <cell r="BC282">
            <v>95</v>
          </cell>
          <cell r="BD282">
            <v>495</v>
          </cell>
          <cell r="BE282">
            <v>54</v>
          </cell>
          <cell r="BF282">
            <v>9.1666666666666661</v>
          </cell>
          <cell r="BG282">
            <v>212</v>
          </cell>
          <cell r="BH282">
            <v>24</v>
          </cell>
          <cell r="BI282">
            <v>8.8333333333333339</v>
          </cell>
          <cell r="BJ282">
            <v>92</v>
          </cell>
          <cell r="BK282">
            <v>266</v>
          </cell>
          <cell r="BL282">
            <v>29</v>
          </cell>
          <cell r="BM282">
            <v>9.1724137931034484</v>
          </cell>
          <cell r="BN282">
            <v>98</v>
          </cell>
          <cell r="BO282">
            <v>478</v>
          </cell>
          <cell r="BP282">
            <v>53</v>
          </cell>
          <cell r="BQ282">
            <v>9.0188679245283012</v>
          </cell>
          <cell r="BR282">
            <v>190</v>
          </cell>
          <cell r="BS282">
            <v>24</v>
          </cell>
          <cell r="BT282">
            <v>7.916666666666667</v>
          </cell>
          <cell r="BU282">
            <v>93.5</v>
          </cell>
          <cell r="BV282">
            <v>190</v>
          </cell>
          <cell r="BW282">
            <v>24</v>
          </cell>
          <cell r="BX282">
            <v>7.916666666666667</v>
          </cell>
          <cell r="BY282">
            <v>253</v>
          </cell>
          <cell r="BZ282">
            <v>26</v>
          </cell>
          <cell r="CA282">
            <v>9.7307692307692299</v>
          </cell>
          <cell r="CB282">
            <v>1416</v>
          </cell>
          <cell r="CC282">
            <v>157</v>
          </cell>
          <cell r="CD282">
            <v>9.0191082802547768</v>
          </cell>
          <cell r="CE282">
            <v>92</v>
          </cell>
          <cell r="CF282"/>
          <cell r="CG282"/>
          <cell r="CH282"/>
          <cell r="CI282"/>
          <cell r="CJ282"/>
          <cell r="CK282"/>
          <cell r="CL282"/>
          <cell r="CM282"/>
          <cell r="CN282">
            <v>16</v>
          </cell>
          <cell r="CO282">
            <v>60</v>
          </cell>
          <cell r="CP282">
            <v>19</v>
          </cell>
          <cell r="CQ282">
            <v>50</v>
          </cell>
          <cell r="CR282">
            <v>18</v>
          </cell>
          <cell r="CS282">
            <v>6</v>
          </cell>
          <cell r="CT282">
            <v>75</v>
          </cell>
          <cell r="CU282">
            <v>14</v>
          </cell>
          <cell r="CV282">
            <v>2</v>
          </cell>
          <cell r="CW282">
            <v>88</v>
          </cell>
          <cell r="CX282">
            <v>408</v>
          </cell>
          <cell r="CY282">
            <v>45.333333333333336</v>
          </cell>
          <cell r="CZ282">
            <v>60.624071322436848</v>
          </cell>
          <cell r="DA282">
            <v>9</v>
          </cell>
          <cell r="DB282">
            <v>1</v>
          </cell>
          <cell r="DC282">
            <v>90</v>
          </cell>
          <cell r="DD282">
            <v>16</v>
          </cell>
          <cell r="DE282">
            <v>6</v>
          </cell>
          <cell r="DF282">
            <v>73</v>
          </cell>
          <cell r="DG282">
            <v>8</v>
          </cell>
          <cell r="DH282">
            <v>80</v>
          </cell>
          <cell r="DI282">
            <v>100</v>
          </cell>
          <cell r="DJ282">
            <v>5</v>
          </cell>
          <cell r="DK282">
            <v>1</v>
          </cell>
          <cell r="DL282">
            <v>1</v>
          </cell>
          <cell r="DM282">
            <v>50</v>
          </cell>
          <cell r="DN282">
            <v>90</v>
          </cell>
          <cell r="DO282" t="str">
            <v>100</v>
          </cell>
          <cell r="DP282">
            <v>80</v>
          </cell>
          <cell r="DQ282" t="str">
            <v>100</v>
          </cell>
          <cell r="DR282">
            <v>85</v>
          </cell>
          <cell r="DS282">
            <v>100</v>
          </cell>
          <cell r="DT282">
            <v>52</v>
          </cell>
          <cell r="DU282">
            <v>80</v>
          </cell>
          <cell r="DV282" t="str">
            <v>Dark Horse</v>
          </cell>
          <cell r="DW282"/>
          <cell r="DX282"/>
          <cell r="DY282" t="str">
            <v>Placed</v>
          </cell>
          <cell r="DZ282">
            <v>5.2</v>
          </cell>
          <cell r="EA282" t="str">
            <v>Placement</v>
          </cell>
          <cell r="EB282" t="str">
            <v>Placement</v>
          </cell>
          <cell r="EC282"/>
          <cell r="ED282" t="str">
            <v>CAT-1</v>
          </cell>
          <cell r="EE282"/>
          <cell r="EF282"/>
          <cell r="EG282"/>
          <cell r="EH282"/>
          <cell r="EI282"/>
          <cell r="EJ282"/>
          <cell r="EK282"/>
          <cell r="EL282"/>
          <cell r="EM282"/>
          <cell r="EN282">
            <v>5</v>
          </cell>
          <cell r="EO282">
            <v>4</v>
          </cell>
          <cell r="EP282">
            <v>5</v>
          </cell>
          <cell r="EQ282">
            <v>14</v>
          </cell>
          <cell r="ER282">
            <v>93.333333333333329</v>
          </cell>
          <cell r="ES282" t="str">
            <v>Yes</v>
          </cell>
          <cell r="ET282" t="str">
            <v>https://drive.google.com/open?id=16ItFuwlLzGJayY9VLr9leVaCGMAvkx5f</v>
          </cell>
          <cell r="EU282" t="str">
            <v>IT + Core Companies</v>
          </cell>
          <cell r="EV282" t="str">
            <v>Yes</v>
          </cell>
          <cell r="EW282" t="str">
            <v>pay_HyRjg8ylT8pIaU</v>
          </cell>
          <cell r="EX282"/>
          <cell r="EY282" t="str">
            <v>AB</v>
          </cell>
          <cell r="EZ282" t="str">
            <v>Golden Batch 1</v>
          </cell>
          <cell r="FA282" t="str">
            <v>20-COMPB67-23</v>
          </cell>
          <cell r="FB282" t="str">
            <v>COMP-B</v>
          </cell>
          <cell r="FC282">
            <v>67</v>
          </cell>
        </row>
        <row r="283">
          <cell r="C283" t="str">
            <v>19-COMPB47-23</v>
          </cell>
          <cell r="D283">
            <v>47</v>
          </cell>
          <cell r="E283" t="str">
            <v>PANDEY SUMIT AKHILESH GAYATRI</v>
          </cell>
          <cell r="F283" t="str">
            <v>19-COMPB47-23</v>
          </cell>
          <cell r="G283" t="str">
            <v>Male</v>
          </cell>
          <cell r="H283">
            <v>37453</v>
          </cell>
          <cell r="I283">
            <v>9730932686</v>
          </cell>
          <cell r="J283" t="str">
            <v>9730932686</v>
          </cell>
          <cell r="K283" t="str">
            <v>s1032190190@gmail.com</v>
          </cell>
          <cell r="L283" t="str">
            <v>1032190190@tcetmumbai.in</v>
          </cell>
          <cell r="M283" t="str">
            <v>A,004/bldg.no 5,Rameshwaram apt ambawadi road ,Nallasopara east,Nallasopara,401209</v>
          </cell>
          <cell r="N283" t="str">
            <v>Service</v>
          </cell>
          <cell r="O283" t="str">
            <v>5 Lacs to  10Lacs</v>
          </cell>
          <cell r="P283" t="str">
            <v>Normal</v>
          </cell>
          <cell r="Q283" t="str">
            <v>Open</v>
          </cell>
          <cell r="R283">
            <v>2019</v>
          </cell>
          <cell r="S283" t="str">
            <v>FE</v>
          </cell>
          <cell r="T283" t="str">
            <v>MHT-CET 2019</v>
          </cell>
          <cell r="U283" t="str">
            <v>MHT-CET</v>
          </cell>
          <cell r="V283">
            <v>200</v>
          </cell>
          <cell r="W283">
            <v>92.035587300000003</v>
          </cell>
          <cell r="X283" t="str">
            <v>MI</v>
          </cell>
          <cell r="Y283">
            <v>418</v>
          </cell>
          <cell r="Z283">
            <v>500</v>
          </cell>
          <cell r="AA283">
            <v>83.6</v>
          </cell>
          <cell r="AB283">
            <v>2017</v>
          </cell>
          <cell r="AC283" t="str">
            <v>MAHARASHTRA STATE BOARD OF SECONDARY AND HIGHER SECONDARY EDUCATION</v>
          </cell>
          <cell r="AD283" t="str">
            <v>INFANT JESUS HIGH SCHOOL</v>
          </cell>
          <cell r="AE283">
            <v>478</v>
          </cell>
          <cell r="AF283">
            <v>650</v>
          </cell>
          <cell r="AG283">
            <v>73.540000000000006</v>
          </cell>
          <cell r="AH283">
            <v>2019</v>
          </cell>
          <cell r="AI283" t="str">
            <v>MAHARASHTRA STATE BOARD OF SECONDARY AND HIGHER SECONDARY EDUCATION</v>
          </cell>
          <cell r="AJ283" t="str">
            <v>KAPOL JUNIOR COLLEGE</v>
          </cell>
          <cell r="AK283">
            <v>219</v>
          </cell>
          <cell r="AL283">
            <v>23</v>
          </cell>
          <cell r="AM283">
            <v>9.5217391304347831</v>
          </cell>
          <cell r="AN283">
            <v>97.285714285714292</v>
          </cell>
          <cell r="AO283">
            <v>223</v>
          </cell>
          <cell r="AP283">
            <v>25</v>
          </cell>
          <cell r="AQ283">
            <v>8.92</v>
          </cell>
          <cell r="AR283">
            <v>98</v>
          </cell>
          <cell r="AS283">
            <v>442</v>
          </cell>
          <cell r="AT283">
            <v>48</v>
          </cell>
          <cell r="AU283">
            <v>9.2083333333333339</v>
          </cell>
          <cell r="AV283">
            <v>234</v>
          </cell>
          <cell r="AW283">
            <v>25</v>
          </cell>
          <cell r="AX283">
            <v>9.36</v>
          </cell>
          <cell r="AY283">
            <v>81</v>
          </cell>
          <cell r="AZ283">
            <v>272</v>
          </cell>
          <cell r="BA283">
            <v>29</v>
          </cell>
          <cell r="BB283">
            <v>9.3793103448275854</v>
          </cell>
          <cell r="BC283">
            <v>92</v>
          </cell>
          <cell r="BD283">
            <v>506</v>
          </cell>
          <cell r="BE283">
            <v>54</v>
          </cell>
          <cell r="BF283">
            <v>9.3703703703703702</v>
          </cell>
          <cell r="BG283">
            <v>226</v>
          </cell>
          <cell r="BH283">
            <v>24</v>
          </cell>
          <cell r="BI283">
            <v>9.4166666666666661</v>
          </cell>
          <cell r="BJ283">
            <v>92.071428571428569</v>
          </cell>
          <cell r="BK283">
            <v>269</v>
          </cell>
          <cell r="BL283">
            <v>29</v>
          </cell>
          <cell r="BM283">
            <v>9.2758620689655178</v>
          </cell>
          <cell r="BN283">
            <v>93</v>
          </cell>
          <cell r="BO283">
            <v>495</v>
          </cell>
          <cell r="BP283">
            <v>53</v>
          </cell>
          <cell r="BQ283">
            <v>9.3396226415094343</v>
          </cell>
          <cell r="BR283">
            <v>218</v>
          </cell>
          <cell r="BS283">
            <v>24</v>
          </cell>
          <cell r="BT283">
            <v>9.0833333333333339</v>
          </cell>
          <cell r="BU283">
            <v>92.226190476190482</v>
          </cell>
          <cell r="BV283">
            <v>218</v>
          </cell>
          <cell r="BW283">
            <v>24</v>
          </cell>
          <cell r="BX283">
            <v>9.0833333333333339</v>
          </cell>
          <cell r="BY283">
            <v>228</v>
          </cell>
          <cell r="BZ283">
            <v>26</v>
          </cell>
          <cell r="CA283">
            <v>8.7692307692307701</v>
          </cell>
          <cell r="CB283">
            <v>1889</v>
          </cell>
          <cell r="CC283">
            <v>205</v>
          </cell>
          <cell r="CD283">
            <v>9.2146341463414636</v>
          </cell>
          <cell r="CE283">
            <v>93</v>
          </cell>
          <cell r="CF283"/>
          <cell r="CG283"/>
          <cell r="CH283"/>
          <cell r="CI283"/>
          <cell r="CJ283"/>
          <cell r="CK283"/>
          <cell r="CL283"/>
          <cell r="CM283"/>
          <cell r="CN283">
            <v>23</v>
          </cell>
          <cell r="CO283">
            <v>60</v>
          </cell>
          <cell r="CP283">
            <v>50</v>
          </cell>
          <cell r="CQ283">
            <v>50</v>
          </cell>
          <cell r="CR283">
            <v>24</v>
          </cell>
          <cell r="CS283">
            <v>0</v>
          </cell>
          <cell r="CT283">
            <v>100</v>
          </cell>
          <cell r="CU283">
            <v>14</v>
          </cell>
          <cell r="CV283">
            <v>2</v>
          </cell>
          <cell r="CW283">
            <v>88</v>
          </cell>
          <cell r="CX283">
            <v>631</v>
          </cell>
          <cell r="CY283">
            <v>63.1</v>
          </cell>
          <cell r="CZ283">
            <v>93.759286775631494</v>
          </cell>
          <cell r="DA283">
            <v>10</v>
          </cell>
          <cell r="DB283">
            <v>0</v>
          </cell>
          <cell r="DC283">
            <v>100</v>
          </cell>
          <cell r="DD283">
            <v>21</v>
          </cell>
          <cell r="DE283">
            <v>1</v>
          </cell>
          <cell r="DF283">
            <v>96</v>
          </cell>
          <cell r="DG283">
            <v>9</v>
          </cell>
          <cell r="DH283">
            <v>90</v>
          </cell>
          <cell r="DI283">
            <v>905</v>
          </cell>
          <cell r="DJ283">
            <v>46</v>
          </cell>
          <cell r="DK283">
            <v>0</v>
          </cell>
          <cell r="DL283">
            <v>2</v>
          </cell>
          <cell r="DM283">
            <v>0</v>
          </cell>
          <cell r="DN283">
            <v>70</v>
          </cell>
          <cell r="DO283" t="str">
            <v>100</v>
          </cell>
          <cell r="DP283">
            <v>100</v>
          </cell>
          <cell r="DQ283" t="str">
            <v>100</v>
          </cell>
          <cell r="DR283">
            <v>85</v>
          </cell>
          <cell r="DS283">
            <v>100</v>
          </cell>
          <cell r="DT283">
            <v>70</v>
          </cell>
          <cell r="DU283">
            <v>82</v>
          </cell>
          <cell r="DV283" t="str">
            <v>Reliance Jio Bp/Capgemin/LTI/DXC.Technology</v>
          </cell>
          <cell r="DW283"/>
          <cell r="DX283"/>
          <cell r="DY283" t="str">
            <v>Placed</v>
          </cell>
          <cell r="DZ283" t="str">
            <v>5.50/4.25/5/4.20</v>
          </cell>
          <cell r="EA283" t="str">
            <v>Placement</v>
          </cell>
          <cell r="EB283" t="str">
            <v>Placement</v>
          </cell>
          <cell r="EC283"/>
          <cell r="ED283" t="str">
            <v>CAT-1</v>
          </cell>
          <cell r="EE283"/>
          <cell r="EF283"/>
          <cell r="EG283"/>
          <cell r="EH283"/>
          <cell r="EI283"/>
          <cell r="EJ283"/>
          <cell r="EK283"/>
          <cell r="EL283"/>
          <cell r="EM283"/>
          <cell r="EN283">
            <v>5</v>
          </cell>
          <cell r="EO283">
            <v>5</v>
          </cell>
          <cell r="EP283">
            <v>5</v>
          </cell>
          <cell r="EQ283">
            <v>15</v>
          </cell>
          <cell r="ER283">
            <v>100</v>
          </cell>
          <cell r="ES283" t="str">
            <v>Yes</v>
          </cell>
          <cell r="ET283" t="str">
            <v>https://drive.google.com/open?id=1cHx1YHjv9K9PuB12K8Y9SAwjpVGvCOz3</v>
          </cell>
          <cell r="EU283" t="str">
            <v>IT + Core Companies</v>
          </cell>
          <cell r="EV283" t="str">
            <v>Yes</v>
          </cell>
          <cell r="EW283" t="str">
            <v>pay_HyBk7rQ6C0UbyA</v>
          </cell>
          <cell r="EX283" t="str">
            <v>Nallasopara</v>
          </cell>
          <cell r="EY283" t="str">
            <v>Present</v>
          </cell>
          <cell r="EZ283" t="str">
            <v>Golden Batch 1</v>
          </cell>
          <cell r="FA283" t="str">
            <v>19-COMPB47-23</v>
          </cell>
          <cell r="FB283" t="str">
            <v>COMP-B</v>
          </cell>
          <cell r="FC283">
            <v>47</v>
          </cell>
        </row>
        <row r="284">
          <cell r="C284" t="str">
            <v>19-COMPB48-23</v>
          </cell>
          <cell r="D284">
            <v>48</v>
          </cell>
          <cell r="E284" t="str">
            <v>PANDEY VISHAL SAHABDEEN GEETA</v>
          </cell>
          <cell r="F284" t="str">
            <v>19-COMPB48-23</v>
          </cell>
          <cell r="G284" t="str">
            <v>Male</v>
          </cell>
          <cell r="H284">
            <v>36842</v>
          </cell>
          <cell r="I284">
            <v>9967313253</v>
          </cell>
          <cell r="J284" t="str">
            <v>9967313253</v>
          </cell>
          <cell r="K284" t="str">
            <v>vishalpandey917@gmail.com</v>
          </cell>
          <cell r="L284" t="str">
            <v>1032190191@tcetmumbai.in</v>
          </cell>
          <cell r="M284" t="str">
            <v>B/101 MERCURY TOWER,P.K.Road MIRA BHAYANDER ROAD ,MIRA ROAD East,DEEPAK HOSPITAL,MIRA BHAYANDER,401107</v>
          </cell>
          <cell r="N284" t="str">
            <v>Service</v>
          </cell>
          <cell r="O284" t="str">
            <v>5 Lacs to  10Lacs</v>
          </cell>
          <cell r="P284" t="str">
            <v>Normal</v>
          </cell>
          <cell r="Q284" t="str">
            <v>Open</v>
          </cell>
          <cell r="R284">
            <v>2019</v>
          </cell>
          <cell r="S284" t="str">
            <v>FE</v>
          </cell>
          <cell r="T284" t="str">
            <v>MHT-CET 2019</v>
          </cell>
          <cell r="U284" t="str">
            <v>MHT-CET</v>
          </cell>
          <cell r="V284">
            <v>200</v>
          </cell>
          <cell r="W284">
            <v>93.918512800000002</v>
          </cell>
          <cell r="X284" t="str">
            <v>MI</v>
          </cell>
          <cell r="Y284">
            <v>422</v>
          </cell>
          <cell r="Z284">
            <v>500</v>
          </cell>
          <cell r="AA284">
            <v>84.4</v>
          </cell>
          <cell r="AB284">
            <v>2017</v>
          </cell>
          <cell r="AC284" t="str">
            <v>MAHARASHTRA STATE BOARD OF SECONDARY AND HIGHER SECONDARY EDUCATION</v>
          </cell>
          <cell r="AD284" t="str">
            <v>QUEEN MARY'S HIGH SCHOOL</v>
          </cell>
          <cell r="AE284">
            <v>555</v>
          </cell>
          <cell r="AF284">
            <v>650</v>
          </cell>
          <cell r="AG284">
            <v>85.38</v>
          </cell>
          <cell r="AH284">
            <v>2019</v>
          </cell>
          <cell r="AI284" t="str">
            <v>MAHARASHTRA STATE BOARD OF SECONDARY AND HIGHER SECONDARY EDUCATION</v>
          </cell>
          <cell r="AJ284" t="str">
            <v>THAKUR COLLEGE OF SCIENCE AND COMMERCE</v>
          </cell>
          <cell r="AK284">
            <v>223</v>
          </cell>
          <cell r="AL284">
            <v>23</v>
          </cell>
          <cell r="AM284">
            <v>9.695652173913043</v>
          </cell>
          <cell r="AN284">
            <v>88.891156462585045</v>
          </cell>
          <cell r="AO284">
            <v>250</v>
          </cell>
          <cell r="AP284">
            <v>25</v>
          </cell>
          <cell r="AQ284">
            <v>10</v>
          </cell>
          <cell r="AR284">
            <v>100</v>
          </cell>
          <cell r="AS284">
            <v>473</v>
          </cell>
          <cell r="AT284">
            <v>48</v>
          </cell>
          <cell r="AU284">
            <v>9.8541666666666661</v>
          </cell>
          <cell r="AV284">
            <v>246</v>
          </cell>
          <cell r="AW284">
            <v>25</v>
          </cell>
          <cell r="AX284">
            <v>9.84</v>
          </cell>
          <cell r="AY284">
            <v>100</v>
          </cell>
          <cell r="AZ284">
            <v>286</v>
          </cell>
          <cell r="BA284">
            <v>29</v>
          </cell>
          <cell r="BB284">
            <v>9.862068965517242</v>
          </cell>
          <cell r="BC284">
            <v>98</v>
          </cell>
          <cell r="BD284">
            <v>532</v>
          </cell>
          <cell r="BE284">
            <v>54</v>
          </cell>
          <cell r="BF284">
            <v>9.8518518518518512</v>
          </cell>
          <cell r="BG284">
            <v>228</v>
          </cell>
          <cell r="BH284">
            <v>24</v>
          </cell>
          <cell r="BI284">
            <v>9.5</v>
          </cell>
          <cell r="BJ284">
            <v>96.722789115646265</v>
          </cell>
          <cell r="BK284">
            <v>269</v>
          </cell>
          <cell r="BL284">
            <v>29</v>
          </cell>
          <cell r="BM284">
            <v>9.2758620689655178</v>
          </cell>
          <cell r="BN284">
            <v>99</v>
          </cell>
          <cell r="BO284">
            <v>497</v>
          </cell>
          <cell r="BP284">
            <v>53</v>
          </cell>
          <cell r="BQ284">
            <v>9.3773584905660385</v>
          </cell>
          <cell r="BR284">
            <v>225</v>
          </cell>
          <cell r="BS284">
            <v>24</v>
          </cell>
          <cell r="BT284">
            <v>9.375</v>
          </cell>
          <cell r="BU284">
            <v>97.102324263038554</v>
          </cell>
          <cell r="BV284">
            <v>225</v>
          </cell>
          <cell r="BW284">
            <v>24</v>
          </cell>
          <cell r="BX284">
            <v>9.375</v>
          </cell>
          <cell r="BY284">
            <v>254</v>
          </cell>
          <cell r="BZ284">
            <v>26</v>
          </cell>
          <cell r="CA284">
            <v>9.7692307692307701</v>
          </cell>
          <cell r="CB284">
            <v>1981</v>
          </cell>
          <cell r="CC284">
            <v>205</v>
          </cell>
          <cell r="CD284">
            <v>9.6634146341463421</v>
          </cell>
          <cell r="CE284">
            <v>97</v>
          </cell>
          <cell r="CF284"/>
          <cell r="CG284"/>
          <cell r="CH284"/>
          <cell r="CI284"/>
          <cell r="CJ284"/>
          <cell r="CK284"/>
          <cell r="CL284"/>
          <cell r="CM284"/>
          <cell r="CN284">
            <v>21</v>
          </cell>
          <cell r="CO284">
            <v>60</v>
          </cell>
          <cell r="CP284">
            <v>20</v>
          </cell>
          <cell r="CQ284">
            <v>50</v>
          </cell>
          <cell r="CR284">
            <v>24</v>
          </cell>
          <cell r="CS284">
            <v>0</v>
          </cell>
          <cell r="CT284">
            <v>100</v>
          </cell>
          <cell r="CU284">
            <v>16</v>
          </cell>
          <cell r="CV284">
            <v>0</v>
          </cell>
          <cell r="CW284">
            <v>100</v>
          </cell>
          <cell r="CX284">
            <v>564</v>
          </cell>
          <cell r="CY284">
            <v>56.4</v>
          </cell>
          <cell r="CZ284">
            <v>83.803863298662705</v>
          </cell>
          <cell r="DA284">
            <v>10</v>
          </cell>
          <cell r="DB284">
            <v>0</v>
          </cell>
          <cell r="DC284">
            <v>100</v>
          </cell>
          <cell r="DD284">
            <v>22</v>
          </cell>
          <cell r="DE284">
            <v>0</v>
          </cell>
          <cell r="DF284">
            <v>100</v>
          </cell>
          <cell r="DG284">
            <v>0</v>
          </cell>
          <cell r="DH284">
            <v>0</v>
          </cell>
          <cell r="DI284">
            <v>0</v>
          </cell>
          <cell r="DJ284">
            <v>0</v>
          </cell>
          <cell r="DK284">
            <v>2</v>
          </cell>
          <cell r="DL284">
            <v>0</v>
          </cell>
          <cell r="DM284">
            <v>100</v>
          </cell>
          <cell r="DN284">
            <v>0</v>
          </cell>
          <cell r="DO284" t="str">
            <v>0</v>
          </cell>
          <cell r="DP284">
            <v>0</v>
          </cell>
          <cell r="DQ284">
            <v>0</v>
          </cell>
          <cell r="DR284">
            <v>0</v>
          </cell>
          <cell r="DS284">
            <v>0</v>
          </cell>
          <cell r="DT284">
            <v>28</v>
          </cell>
          <cell r="DU284">
            <v>72</v>
          </cell>
          <cell r="DV284" t="str">
            <v>IIT-Bombay</v>
          </cell>
          <cell r="DW284"/>
          <cell r="DX284"/>
          <cell r="DY284" t="str">
            <v>Placed</v>
          </cell>
          <cell r="DZ284">
            <v>4.04</v>
          </cell>
          <cell r="EA284" t="str">
            <v>Placement</v>
          </cell>
          <cell r="EB284" t="str">
            <v>Placement</v>
          </cell>
          <cell r="EC284">
            <v>44903</v>
          </cell>
          <cell r="ED284" t="str">
            <v>CAT-1</v>
          </cell>
          <cell r="EE284"/>
          <cell r="EF284"/>
          <cell r="EG284"/>
          <cell r="EH284"/>
          <cell r="EI284"/>
          <cell r="EJ284"/>
          <cell r="EK284"/>
          <cell r="EL284"/>
          <cell r="EM284"/>
          <cell r="EN284">
            <v>5</v>
          </cell>
          <cell r="EO284">
            <v>4</v>
          </cell>
          <cell r="EP284">
            <v>5</v>
          </cell>
          <cell r="EQ284">
            <v>14</v>
          </cell>
          <cell r="ER284">
            <v>93.333333333333329</v>
          </cell>
          <cell r="ES284" t="str">
            <v>Yes</v>
          </cell>
          <cell r="ET284" t="str">
            <v>https://drive.google.com/open?id=1J7MdLQzn9NB4v6RufNv7HttV78_8nteH</v>
          </cell>
          <cell r="EU284" t="str">
            <v>IT + Core Companies</v>
          </cell>
          <cell r="EV284" t="str">
            <v>Yes</v>
          </cell>
          <cell r="EW284" t="str">
            <v>pay_HyUgyWRtOBQAck</v>
          </cell>
          <cell r="EX284" t="str">
            <v>MUMBAI</v>
          </cell>
          <cell r="EY284" t="str">
            <v>Present</v>
          </cell>
          <cell r="EZ284" t="str">
            <v>Batch 1</v>
          </cell>
          <cell r="FA284" t="str">
            <v>19-COMPB48-23</v>
          </cell>
          <cell r="FB284" t="str">
            <v>COMP-B</v>
          </cell>
          <cell r="FC284">
            <v>48</v>
          </cell>
        </row>
        <row r="285">
          <cell r="C285" t="str">
            <v>19-COMPB49-23</v>
          </cell>
          <cell r="D285">
            <v>49</v>
          </cell>
          <cell r="E285" t="str">
            <v>PANNU GURLEEN KAUR MANJIT YASHPALKAUR</v>
          </cell>
          <cell r="F285" t="str">
            <v>19-COMPB49-23</v>
          </cell>
          <cell r="G285" t="str">
            <v>Female</v>
          </cell>
          <cell r="H285">
            <v>36697</v>
          </cell>
          <cell r="I285">
            <v>8691981590</v>
          </cell>
          <cell r="J285" t="str">
            <v>8691981590</v>
          </cell>
          <cell r="K285" t="str">
            <v>gkpannu20@gmail.com</v>
          </cell>
          <cell r="L285" t="str">
            <v>1032190192@tcetmumbai.in</v>
          </cell>
          <cell r="M285" t="str">
            <v>Flat No. 201, Bldg. No. 26, Mandakini,,Unitech West End, Virar(West),St. Xavier's School,Virar,401303</v>
          </cell>
          <cell r="N285" t="str">
            <v>Service</v>
          </cell>
          <cell r="O285" t="str">
            <v>10 Lacs to 20Lacs</v>
          </cell>
          <cell r="P285" t="str">
            <v>Normal</v>
          </cell>
          <cell r="Q285" t="str">
            <v>Open</v>
          </cell>
          <cell r="R285">
            <v>2019</v>
          </cell>
          <cell r="S285" t="str">
            <v>FE</v>
          </cell>
          <cell r="T285" t="str">
            <v>MHT-CET 2019</v>
          </cell>
          <cell r="U285" t="str">
            <v>MHT-CET</v>
          </cell>
          <cell r="V285">
            <v>200</v>
          </cell>
          <cell r="W285">
            <v>96.546280100000004</v>
          </cell>
          <cell r="X285" t="str">
            <v>LOPENS</v>
          </cell>
          <cell r="Y285">
            <v>452</v>
          </cell>
          <cell r="Z285">
            <v>500</v>
          </cell>
          <cell r="AA285">
            <v>90.4</v>
          </cell>
          <cell r="AB285">
            <v>2016</v>
          </cell>
          <cell r="AC285" t="str">
            <v>CENTRAL BOARD OF SECONDARY EDUCATION</v>
          </cell>
          <cell r="AD285" t="str">
            <v>MULJIBHAI MEHTA INTERNATIONAL SCHOOL</v>
          </cell>
          <cell r="AE285">
            <v>432</v>
          </cell>
          <cell r="AF285">
            <v>500</v>
          </cell>
          <cell r="AG285">
            <v>86.4</v>
          </cell>
          <cell r="AH285">
            <v>2018</v>
          </cell>
          <cell r="AI285" t="str">
            <v>CENTRAL BOARD OF SECONDARY EDUCATION</v>
          </cell>
          <cell r="AJ285" t="str">
            <v>MULJIBHAI MEHTA INTERNATIONAL SCHOOL</v>
          </cell>
          <cell r="AK285">
            <v>223</v>
          </cell>
          <cell r="AL285">
            <v>23</v>
          </cell>
          <cell r="AM285">
            <v>9.695652173913043</v>
          </cell>
          <cell r="AN285">
            <v>91.725623582766445</v>
          </cell>
          <cell r="AO285">
            <v>240</v>
          </cell>
          <cell r="AP285">
            <v>25</v>
          </cell>
          <cell r="AQ285">
            <v>9.6</v>
          </cell>
          <cell r="AR285">
            <v>95</v>
          </cell>
          <cell r="AS285">
            <v>463</v>
          </cell>
          <cell r="AT285">
            <v>48</v>
          </cell>
          <cell r="AU285">
            <v>9.6458333333333339</v>
          </cell>
          <cell r="AV285">
            <v>248</v>
          </cell>
          <cell r="AW285">
            <v>25</v>
          </cell>
          <cell r="AX285">
            <v>9.92</v>
          </cell>
          <cell r="AY285">
            <v>98</v>
          </cell>
          <cell r="AZ285">
            <v>281</v>
          </cell>
          <cell r="BA285">
            <v>29</v>
          </cell>
          <cell r="BB285">
            <v>9.6896551724137936</v>
          </cell>
          <cell r="BC285">
            <v>98</v>
          </cell>
          <cell r="BD285">
            <v>529</v>
          </cell>
          <cell r="BE285">
            <v>54</v>
          </cell>
          <cell r="BF285">
            <v>9.7962962962962958</v>
          </cell>
          <cell r="BG285">
            <v>231</v>
          </cell>
          <cell r="BH285">
            <v>24</v>
          </cell>
          <cell r="BI285">
            <v>9.625</v>
          </cell>
          <cell r="BJ285">
            <v>95.681405895691611</v>
          </cell>
          <cell r="BK285">
            <v>290</v>
          </cell>
          <cell r="BL285">
            <v>29</v>
          </cell>
          <cell r="BM285">
            <v>10</v>
          </cell>
          <cell r="BN285">
            <v>94</v>
          </cell>
          <cell r="BO285">
            <v>521</v>
          </cell>
          <cell r="BP285">
            <v>53</v>
          </cell>
          <cell r="BQ285">
            <v>9.8301886792452837</v>
          </cell>
          <cell r="BR285">
            <v>236</v>
          </cell>
          <cell r="BS285">
            <v>24</v>
          </cell>
          <cell r="BT285">
            <v>9.8333333333333339</v>
          </cell>
          <cell r="BU285">
            <v>95.401171579743007</v>
          </cell>
          <cell r="BV285">
            <v>236</v>
          </cell>
          <cell r="BW285">
            <v>24</v>
          </cell>
          <cell r="BX285">
            <v>9.8333333333333339</v>
          </cell>
          <cell r="BY285">
            <v>258</v>
          </cell>
          <cell r="BZ285">
            <v>26</v>
          </cell>
          <cell r="CA285">
            <v>9.9230769230769234</v>
          </cell>
          <cell r="CB285">
            <v>2007</v>
          </cell>
          <cell r="CC285">
            <v>205</v>
          </cell>
          <cell r="CD285">
            <v>9.7902439024390251</v>
          </cell>
          <cell r="CE285">
            <v>96</v>
          </cell>
          <cell r="CF285"/>
          <cell r="CG285"/>
          <cell r="CH285"/>
          <cell r="CI285"/>
          <cell r="CJ285"/>
          <cell r="CK285"/>
          <cell r="CL285"/>
          <cell r="CM285"/>
          <cell r="CN285">
            <v>26</v>
          </cell>
          <cell r="CO285">
            <v>60</v>
          </cell>
          <cell r="CP285">
            <v>17</v>
          </cell>
          <cell r="CQ285">
            <v>50</v>
          </cell>
          <cell r="CR285">
            <v>24</v>
          </cell>
          <cell r="CS285">
            <v>0</v>
          </cell>
          <cell r="CT285">
            <v>100</v>
          </cell>
          <cell r="CU285">
            <v>8</v>
          </cell>
          <cell r="CV285">
            <v>8</v>
          </cell>
          <cell r="CW285">
            <v>50</v>
          </cell>
          <cell r="CX285">
            <v>300</v>
          </cell>
          <cell r="CY285">
            <v>50</v>
          </cell>
          <cell r="CZ285">
            <v>44.576523031203571</v>
          </cell>
          <cell r="DA285">
            <v>6</v>
          </cell>
          <cell r="DB285">
            <v>4</v>
          </cell>
          <cell r="DC285">
            <v>60</v>
          </cell>
          <cell r="DD285">
            <v>13</v>
          </cell>
          <cell r="DE285">
            <v>9</v>
          </cell>
          <cell r="DF285">
            <v>60</v>
          </cell>
          <cell r="DG285">
            <v>4</v>
          </cell>
          <cell r="DH285">
            <v>40</v>
          </cell>
          <cell r="DI285">
            <v>373</v>
          </cell>
          <cell r="DJ285">
            <v>19</v>
          </cell>
          <cell r="DK285">
            <v>2</v>
          </cell>
          <cell r="DL285">
            <v>0</v>
          </cell>
          <cell r="DM285">
            <v>100</v>
          </cell>
          <cell r="DN285">
            <v>0</v>
          </cell>
          <cell r="DO285" t="str">
            <v>0</v>
          </cell>
          <cell r="DP285">
            <v>0</v>
          </cell>
          <cell r="DQ285">
            <v>0</v>
          </cell>
          <cell r="DR285">
            <v>0</v>
          </cell>
          <cell r="DS285">
            <v>0</v>
          </cell>
          <cell r="DT285">
            <v>22</v>
          </cell>
          <cell r="DU285">
            <v>59</v>
          </cell>
          <cell r="DV285"/>
          <cell r="DW285"/>
          <cell r="DX285"/>
          <cell r="DY285"/>
          <cell r="DZ285"/>
          <cell r="EA285" t="str">
            <v>Higher Studies</v>
          </cell>
          <cell r="EB285" t="str">
            <v>Higher Studies</v>
          </cell>
          <cell r="EC285">
            <v>44746</v>
          </cell>
          <cell r="ED285" t="str">
            <v>CAT-2</v>
          </cell>
          <cell r="EE285"/>
          <cell r="EF285"/>
          <cell r="EG285"/>
          <cell r="EH285"/>
          <cell r="EI285"/>
          <cell r="EJ285"/>
          <cell r="EK285"/>
          <cell r="EL285"/>
          <cell r="EM285"/>
          <cell r="EN285">
            <v>5</v>
          </cell>
          <cell r="EO285">
            <v>2</v>
          </cell>
          <cell r="EP285">
            <v>5</v>
          </cell>
          <cell r="EQ285">
            <v>12</v>
          </cell>
          <cell r="ER285">
            <v>80</v>
          </cell>
          <cell r="ES285" t="str">
            <v>Yes</v>
          </cell>
          <cell r="ET285" t="str">
            <v>https://drive.google.com/open?id=1OzMH4FRqaBdmD7j_mA1ZLBsKLKGrXMMs</v>
          </cell>
          <cell r="EU285" t="str">
            <v>IT + Core Companies</v>
          </cell>
          <cell r="EV285" t="str">
            <v>Yes</v>
          </cell>
          <cell r="EW285" t="str">
            <v>pay_HyS3kfRiOKRn8C</v>
          </cell>
          <cell r="EX285" t="str">
            <v>Jalandhar</v>
          </cell>
          <cell r="EY285" t="str">
            <v>AB</v>
          </cell>
          <cell r="EZ285" t="str">
            <v>Golden Batch 1</v>
          </cell>
          <cell r="FA285" t="str">
            <v>19-COMPB49-23</v>
          </cell>
          <cell r="FB285" t="str">
            <v>COMP-B</v>
          </cell>
          <cell r="FC285">
            <v>49</v>
          </cell>
        </row>
        <row r="286">
          <cell r="C286" t="str">
            <v>19-COMPB50-23</v>
          </cell>
          <cell r="D286">
            <v>50</v>
          </cell>
          <cell r="E286" t="str">
            <v>PARANJAPE SAHIL SANTOSH SAKSHI</v>
          </cell>
          <cell r="F286" t="str">
            <v>19-COMPB50-23</v>
          </cell>
          <cell r="G286" t="str">
            <v>Male</v>
          </cell>
          <cell r="H286">
            <v>37300</v>
          </cell>
          <cell r="I286">
            <v>9869971715</v>
          </cell>
          <cell r="J286"/>
          <cell r="K286" t="str">
            <v>sahilparanjape10@gmail.com</v>
          </cell>
          <cell r="L286" t="str">
            <v>1032190193@tcetmumbai.in</v>
          </cell>
          <cell r="M286" t="str">
            <v>E1 1308,SAROVA,SAMATA NAGAR,Near Thakur College of Engineering,Mumbai,400101</v>
          </cell>
          <cell r="N286" t="str">
            <v>Family Business</v>
          </cell>
          <cell r="O286" t="str">
            <v>5 Lacs to  10Lacs</v>
          </cell>
          <cell r="P286" t="str">
            <v>Normal</v>
          </cell>
          <cell r="Q286" t="str">
            <v>Open</v>
          </cell>
          <cell r="R286">
            <v>2019</v>
          </cell>
          <cell r="S286" t="str">
            <v>FE</v>
          </cell>
          <cell r="T286" t="str">
            <v>MHT-CET 2019</v>
          </cell>
          <cell r="U286" t="str">
            <v>MHT-CET</v>
          </cell>
          <cell r="V286">
            <v>200</v>
          </cell>
          <cell r="W286">
            <v>65.315788299999994</v>
          </cell>
          <cell r="X286" t="str">
            <v>IL</v>
          </cell>
          <cell r="Y286">
            <v>492</v>
          </cell>
          <cell r="Z286">
            <v>600</v>
          </cell>
          <cell r="AA286">
            <v>82</v>
          </cell>
          <cell r="AB286">
            <v>2017</v>
          </cell>
          <cell r="AC286" t="str">
            <v>COUNCIL FOR THE INDIAN SCHOOL CERTIFICATE EXAMINATIONS</v>
          </cell>
          <cell r="AD286" t="str">
            <v>ST.JOHN'S HIGH SCHOOL</v>
          </cell>
          <cell r="AE286">
            <v>420</v>
          </cell>
          <cell r="AF286">
            <v>650</v>
          </cell>
          <cell r="AG286">
            <v>64.62</v>
          </cell>
          <cell r="AH286">
            <v>2019</v>
          </cell>
          <cell r="AI286" t="str">
            <v>MAHARASHTRA STATE BOARD OF SECONDARY AND HIGHER SECONDARY EDUCATION</v>
          </cell>
          <cell r="AJ286" t="str">
            <v>SAMATA VIDYA MANDIR</v>
          </cell>
          <cell r="AK286">
            <v>197</v>
          </cell>
          <cell r="AL286">
            <v>23</v>
          </cell>
          <cell r="AM286">
            <v>8.5652173913043477</v>
          </cell>
          <cell r="AN286">
            <v>97.519274376417229</v>
          </cell>
          <cell r="AO286">
            <v>207</v>
          </cell>
          <cell r="AP286">
            <v>25</v>
          </cell>
          <cell r="AQ286">
            <v>8.2799999999999994</v>
          </cell>
          <cell r="AR286">
            <v>99</v>
          </cell>
          <cell r="AS286">
            <v>404</v>
          </cell>
          <cell r="AT286">
            <v>48</v>
          </cell>
          <cell r="AU286">
            <v>8.4166666666666661</v>
          </cell>
          <cell r="AV286">
            <v>243</v>
          </cell>
          <cell r="AW286">
            <v>25</v>
          </cell>
          <cell r="AX286">
            <v>9.7200000000000006</v>
          </cell>
          <cell r="AY286">
            <v>95</v>
          </cell>
          <cell r="AZ286">
            <v>279</v>
          </cell>
          <cell r="BA286">
            <v>29</v>
          </cell>
          <cell r="BB286">
            <v>9.6206896551724146</v>
          </cell>
          <cell r="BC286">
            <v>77</v>
          </cell>
          <cell r="BD286">
            <v>522</v>
          </cell>
          <cell r="BE286">
            <v>54</v>
          </cell>
          <cell r="BF286">
            <v>9.6666666666666661</v>
          </cell>
          <cell r="BG286">
            <v>217</v>
          </cell>
          <cell r="BH286">
            <v>24</v>
          </cell>
          <cell r="BI286">
            <v>9.0416666666666661</v>
          </cell>
          <cell r="BJ286">
            <v>92.129818594104307</v>
          </cell>
          <cell r="BK286">
            <v>280</v>
          </cell>
          <cell r="BL286">
            <v>29</v>
          </cell>
          <cell r="BM286">
            <v>9.6551724137931032</v>
          </cell>
          <cell r="BN286">
            <v>90</v>
          </cell>
          <cell r="BO286">
            <v>497</v>
          </cell>
          <cell r="BP286">
            <v>53</v>
          </cell>
          <cell r="BQ286">
            <v>9.3773584905660385</v>
          </cell>
          <cell r="BR286">
            <v>216</v>
          </cell>
          <cell r="BS286">
            <v>24</v>
          </cell>
          <cell r="BT286">
            <v>9</v>
          </cell>
          <cell r="BU286">
            <v>91.774848828420261</v>
          </cell>
          <cell r="BV286">
            <v>216</v>
          </cell>
          <cell r="BW286">
            <v>24</v>
          </cell>
          <cell r="BX286">
            <v>9</v>
          </cell>
          <cell r="BY286">
            <v>251</v>
          </cell>
          <cell r="BZ286">
            <v>26</v>
          </cell>
          <cell r="CA286">
            <v>9.6538461538461533</v>
          </cell>
          <cell r="CB286">
            <v>1890</v>
          </cell>
          <cell r="CC286">
            <v>205</v>
          </cell>
          <cell r="CD286">
            <v>9.2195121951219505</v>
          </cell>
          <cell r="CE286">
            <v>93</v>
          </cell>
          <cell r="CF286"/>
          <cell r="CG286"/>
          <cell r="CH286"/>
          <cell r="CI286"/>
          <cell r="CJ286"/>
          <cell r="CK286"/>
          <cell r="CL286"/>
          <cell r="CM286"/>
          <cell r="CN286">
            <v>15</v>
          </cell>
          <cell r="CO286">
            <v>60</v>
          </cell>
          <cell r="CP286">
            <v>17</v>
          </cell>
          <cell r="CQ286">
            <v>50</v>
          </cell>
          <cell r="CR286">
            <v>11</v>
          </cell>
          <cell r="CS286">
            <v>13</v>
          </cell>
          <cell r="CT286">
            <v>46</v>
          </cell>
          <cell r="CU286">
            <v>9</v>
          </cell>
          <cell r="CV286">
            <v>7</v>
          </cell>
          <cell r="CW286">
            <v>57</v>
          </cell>
          <cell r="CX286">
            <v>252</v>
          </cell>
          <cell r="CY286">
            <v>42</v>
          </cell>
          <cell r="CZ286">
            <v>37.444279346210998</v>
          </cell>
          <cell r="DA286">
            <v>6</v>
          </cell>
          <cell r="DB286">
            <v>4</v>
          </cell>
          <cell r="DC286">
            <v>60</v>
          </cell>
          <cell r="DD286">
            <v>19</v>
          </cell>
          <cell r="DE286">
            <v>3</v>
          </cell>
          <cell r="DF286">
            <v>87</v>
          </cell>
          <cell r="DG286">
            <v>8</v>
          </cell>
          <cell r="DH286">
            <v>80</v>
          </cell>
          <cell r="DI286">
            <v>530</v>
          </cell>
          <cell r="DJ286">
            <v>27</v>
          </cell>
          <cell r="DK286">
            <v>1</v>
          </cell>
          <cell r="DL286">
            <v>1</v>
          </cell>
          <cell r="DM286">
            <v>50</v>
          </cell>
          <cell r="DN286">
            <v>40</v>
          </cell>
          <cell r="DO286" t="str">
            <v>100</v>
          </cell>
          <cell r="DP286">
            <v>70</v>
          </cell>
          <cell r="DQ286" t="str">
            <v>100</v>
          </cell>
          <cell r="DR286">
            <v>55</v>
          </cell>
          <cell r="DS286">
            <v>100</v>
          </cell>
          <cell r="DT286">
            <v>35</v>
          </cell>
          <cell r="DU286">
            <v>69</v>
          </cell>
          <cell r="DV286" t="str">
            <v>Teradata (New)</v>
          </cell>
          <cell r="DW286"/>
          <cell r="DX286"/>
          <cell r="DY286" t="str">
            <v>Placed</v>
          </cell>
          <cell r="DZ286">
            <v>4.93</v>
          </cell>
          <cell r="EA286" t="str">
            <v>Placement</v>
          </cell>
          <cell r="EB286" t="str">
            <v>Placement</v>
          </cell>
          <cell r="EC286"/>
          <cell r="ED286" t="str">
            <v>CAT-3</v>
          </cell>
          <cell r="EE286"/>
          <cell r="EF286"/>
          <cell r="EG286"/>
          <cell r="EH286"/>
          <cell r="EI286"/>
          <cell r="EJ286"/>
          <cell r="EK286"/>
          <cell r="EL286"/>
          <cell r="EM286"/>
          <cell r="EN286">
            <v>5</v>
          </cell>
          <cell r="EO286">
            <v>3</v>
          </cell>
          <cell r="EP286">
            <v>5</v>
          </cell>
          <cell r="EQ286">
            <v>13</v>
          </cell>
          <cell r="ER286">
            <v>86.666666666666671</v>
          </cell>
          <cell r="ES286" t="str">
            <v>Yes</v>
          </cell>
          <cell r="ET286" t="str">
            <v>https://drive.google.com/open?id=1RH-oIiDSh1hzEpuoipkNEMSbWCHCIKjx</v>
          </cell>
          <cell r="EU286" t="str">
            <v>IT + Core Companies</v>
          </cell>
          <cell r="EV286" t="str">
            <v>Yes</v>
          </cell>
          <cell r="EW286" t="str">
            <v>pay_HxpjU6i1JnlBnR /UPI ref no. 125867475546</v>
          </cell>
          <cell r="EX286" t="str">
            <v>Mumbai</v>
          </cell>
          <cell r="EY286" t="str">
            <v>Present</v>
          </cell>
          <cell r="EZ286" t="str">
            <v>Batch 2</v>
          </cell>
          <cell r="FA286" t="str">
            <v>19-COMPB50-23</v>
          </cell>
          <cell r="FB286" t="str">
            <v>COMP-B</v>
          </cell>
          <cell r="FC286">
            <v>50</v>
          </cell>
        </row>
        <row r="287">
          <cell r="C287" t="str">
            <v>19-COMPB51-23</v>
          </cell>
          <cell r="D287">
            <v>51</v>
          </cell>
          <cell r="E287" t="str">
            <v>PARDESHI ROHAN RAJESH MADHU</v>
          </cell>
          <cell r="F287" t="str">
            <v>19-COMPB51-23</v>
          </cell>
          <cell r="G287" t="str">
            <v>Male</v>
          </cell>
          <cell r="H287">
            <v>37427</v>
          </cell>
          <cell r="I287">
            <v>9820371214</v>
          </cell>
          <cell r="J287"/>
          <cell r="K287" t="str">
            <v>rohanpardeshi412@gmail.com</v>
          </cell>
          <cell r="L287" t="str">
            <v>1032190194@tcetmumbai.in</v>
          </cell>
          <cell r="M287" t="str">
            <v>A-62,Rustomjee's Central Park,Andheri Kurla Road,Chakala,Opposite Kanakia Wall Street,Mumbai,400093</v>
          </cell>
          <cell r="N287" t="str">
            <v>Family Business</v>
          </cell>
          <cell r="O287" t="str">
            <v>5 Lacs to  10Lacs</v>
          </cell>
          <cell r="P287" t="str">
            <v>Normal</v>
          </cell>
          <cell r="Q287" t="str">
            <v>Open</v>
          </cell>
          <cell r="R287">
            <v>2019</v>
          </cell>
          <cell r="S287" t="str">
            <v>FE</v>
          </cell>
          <cell r="T287" t="str">
            <v>MHT-CET 2019</v>
          </cell>
          <cell r="U287" t="str">
            <v>MHT-CET</v>
          </cell>
          <cell r="V287">
            <v>200</v>
          </cell>
          <cell r="W287">
            <v>46.272169599999998</v>
          </cell>
          <cell r="X287" t="str">
            <v>MI</v>
          </cell>
          <cell r="Y287">
            <v>536</v>
          </cell>
          <cell r="Z287">
            <v>600</v>
          </cell>
          <cell r="AA287">
            <v>89.33</v>
          </cell>
          <cell r="AB287">
            <v>2017</v>
          </cell>
          <cell r="AC287" t="str">
            <v>COUNCIL FOR THE INDIAN SCHOOL CERTIFICATE EXAMINATIONS</v>
          </cell>
          <cell r="AD287" t="str">
            <v>LILAVATIBAI PODAR HIGH SCHOOL</v>
          </cell>
          <cell r="AE287">
            <v>380</v>
          </cell>
          <cell r="AF287">
            <v>500</v>
          </cell>
          <cell r="AG287">
            <v>76</v>
          </cell>
          <cell r="AH287">
            <v>2019</v>
          </cell>
          <cell r="AI287" t="str">
            <v>CENTRAL BOARD OF SECONDARY EDUCATION</v>
          </cell>
          <cell r="AJ287" t="str">
            <v>R.N. PODAR HIGH SCHOOL</v>
          </cell>
          <cell r="AK287">
            <v>214</v>
          </cell>
          <cell r="AL287">
            <v>23</v>
          </cell>
          <cell r="AM287">
            <v>9.304347826086957</v>
          </cell>
          <cell r="AN287">
            <v>87.365079365079353</v>
          </cell>
          <cell r="AO287">
            <v>216</v>
          </cell>
          <cell r="AP287">
            <v>25</v>
          </cell>
          <cell r="AQ287">
            <v>8.64</v>
          </cell>
          <cell r="AR287">
            <v>89</v>
          </cell>
          <cell r="AS287">
            <v>430</v>
          </cell>
          <cell r="AT287">
            <v>48</v>
          </cell>
          <cell r="AU287">
            <v>8.9583333333333339</v>
          </cell>
          <cell r="AV287">
            <v>234</v>
          </cell>
          <cell r="AW287">
            <v>25</v>
          </cell>
          <cell r="AX287">
            <v>9.36</v>
          </cell>
          <cell r="AY287">
            <v>95</v>
          </cell>
          <cell r="AZ287">
            <v>268</v>
          </cell>
          <cell r="BA287">
            <v>29</v>
          </cell>
          <cell r="BB287">
            <v>9.2413793103448274</v>
          </cell>
          <cell r="BC287">
            <v>89</v>
          </cell>
          <cell r="BD287">
            <v>502</v>
          </cell>
          <cell r="BE287">
            <v>54</v>
          </cell>
          <cell r="BF287">
            <v>9.2962962962962958</v>
          </cell>
          <cell r="BG287">
            <v>218</v>
          </cell>
          <cell r="BH287">
            <v>24</v>
          </cell>
          <cell r="BI287">
            <v>9.0833333333333339</v>
          </cell>
          <cell r="BJ287">
            <v>90.091269841269835</v>
          </cell>
          <cell r="BK287">
            <v>248</v>
          </cell>
          <cell r="BL287">
            <v>29</v>
          </cell>
          <cell r="BM287">
            <v>8.5517241379310338</v>
          </cell>
          <cell r="BN287">
            <v>97</v>
          </cell>
          <cell r="BO287">
            <v>466</v>
          </cell>
          <cell r="BP287">
            <v>53</v>
          </cell>
          <cell r="BQ287">
            <v>8.7924528301886795</v>
          </cell>
          <cell r="BR287">
            <v>178</v>
          </cell>
          <cell r="BS287">
            <v>24</v>
          </cell>
          <cell r="BT287">
            <v>7.416666666666667</v>
          </cell>
          <cell r="BU287">
            <v>91.24272486772486</v>
          </cell>
          <cell r="BV287">
            <v>178</v>
          </cell>
          <cell r="BW287">
            <v>24</v>
          </cell>
          <cell r="BX287">
            <v>7.416666666666667</v>
          </cell>
          <cell r="BY287">
            <v>210</v>
          </cell>
          <cell r="BZ287">
            <v>26</v>
          </cell>
          <cell r="CA287">
            <v>8.0769230769230766</v>
          </cell>
          <cell r="CB287">
            <v>1786</v>
          </cell>
          <cell r="CC287">
            <v>205</v>
          </cell>
          <cell r="CD287">
            <v>8.7121951219512201</v>
          </cell>
          <cell r="CE287">
            <v>91</v>
          </cell>
          <cell r="CF287"/>
          <cell r="CG287"/>
          <cell r="CH287"/>
          <cell r="CI287"/>
          <cell r="CJ287"/>
          <cell r="CK287"/>
          <cell r="CL287"/>
          <cell r="CM287"/>
          <cell r="CN287">
            <v>20</v>
          </cell>
          <cell r="CO287">
            <v>60</v>
          </cell>
          <cell r="CP287">
            <v>50</v>
          </cell>
          <cell r="CQ287">
            <v>50</v>
          </cell>
          <cell r="CR287">
            <v>13</v>
          </cell>
          <cell r="CS287">
            <v>11</v>
          </cell>
          <cell r="CT287">
            <v>55</v>
          </cell>
          <cell r="CU287">
            <v>14</v>
          </cell>
          <cell r="CV287">
            <v>2</v>
          </cell>
          <cell r="CW287">
            <v>88</v>
          </cell>
          <cell r="CX287">
            <v>539</v>
          </cell>
          <cell r="CY287">
            <v>59.888888888888886</v>
          </cell>
          <cell r="CZ287">
            <v>80.089153046062407</v>
          </cell>
          <cell r="DA287">
            <v>9</v>
          </cell>
          <cell r="DB287">
            <v>1</v>
          </cell>
          <cell r="DC287">
            <v>90</v>
          </cell>
          <cell r="DD287">
            <v>15</v>
          </cell>
          <cell r="DE287">
            <v>7</v>
          </cell>
          <cell r="DF287">
            <v>69</v>
          </cell>
          <cell r="DG287">
            <v>9</v>
          </cell>
          <cell r="DH287">
            <v>90</v>
          </cell>
          <cell r="DI287">
            <v>737</v>
          </cell>
          <cell r="DJ287">
            <v>37</v>
          </cell>
          <cell r="DK287">
            <v>2</v>
          </cell>
          <cell r="DL287">
            <v>0</v>
          </cell>
          <cell r="DM287">
            <v>100</v>
          </cell>
          <cell r="DN287">
            <v>30</v>
          </cell>
          <cell r="DO287" t="str">
            <v>100</v>
          </cell>
          <cell r="DP287">
            <v>40</v>
          </cell>
          <cell r="DQ287" t="str">
            <v>100</v>
          </cell>
          <cell r="DR287">
            <v>35</v>
          </cell>
          <cell r="DS287">
            <v>100</v>
          </cell>
          <cell r="DT287">
            <v>50</v>
          </cell>
          <cell r="DU287">
            <v>85</v>
          </cell>
          <cell r="DV287" t="str">
            <v>Jio Platform</v>
          </cell>
          <cell r="DW287"/>
          <cell r="DX287"/>
          <cell r="DY287" t="str">
            <v>Placed</v>
          </cell>
          <cell r="DZ287">
            <v>5</v>
          </cell>
          <cell r="EA287" t="str">
            <v>Placement</v>
          </cell>
          <cell r="EB287" t="str">
            <v>Placement</v>
          </cell>
          <cell r="EC287"/>
          <cell r="ED287" t="str">
            <v>CAT-1</v>
          </cell>
          <cell r="EE287"/>
          <cell r="EF287"/>
          <cell r="EG287"/>
          <cell r="EH287"/>
          <cell r="EI287"/>
          <cell r="EJ287"/>
          <cell r="EK287"/>
          <cell r="EL287"/>
          <cell r="EM287"/>
          <cell r="EN287">
            <v>5</v>
          </cell>
          <cell r="EO287">
            <v>5</v>
          </cell>
          <cell r="EP287">
            <v>5</v>
          </cell>
          <cell r="EQ287">
            <v>15</v>
          </cell>
          <cell r="ER287">
            <v>100</v>
          </cell>
          <cell r="ES287" t="str">
            <v>Yes</v>
          </cell>
          <cell r="ET287" t="str">
            <v>https://drive.google.com/open?id=17uCyT1Bh6Q21VVWfuJ2YurXoYL1c8bOg</v>
          </cell>
          <cell r="EU287" t="str">
            <v>IT + Core Companies</v>
          </cell>
          <cell r="EV287" t="str">
            <v>Yes</v>
          </cell>
          <cell r="EW287" t="str">
            <v>transaction reference number : pay_HyS5wxP8xqoQM1</v>
          </cell>
          <cell r="EX287" t="str">
            <v>Maharashtra</v>
          </cell>
          <cell r="EY287" t="str">
            <v>Present</v>
          </cell>
          <cell r="EZ287" t="str">
            <v>Golden Batch 2</v>
          </cell>
          <cell r="FA287" t="str">
            <v>19-COMPB51-23</v>
          </cell>
          <cell r="FB287" t="str">
            <v>COMP-B</v>
          </cell>
          <cell r="FC287">
            <v>51</v>
          </cell>
        </row>
        <row r="288">
          <cell r="C288" t="str">
            <v>19-COMPB52-23</v>
          </cell>
          <cell r="D288">
            <v>52</v>
          </cell>
          <cell r="E288" t="str">
            <v>PARKAR SALONI SUSHIL SAKSHI</v>
          </cell>
          <cell r="F288" t="str">
            <v>19-COMPB52-23</v>
          </cell>
          <cell r="G288" t="str">
            <v>Female</v>
          </cell>
          <cell r="H288">
            <v>36954</v>
          </cell>
          <cell r="I288">
            <v>7030798760</v>
          </cell>
          <cell r="J288"/>
          <cell r="K288" t="str">
            <v>saloniparkar54321@gmail.com</v>
          </cell>
          <cell r="L288" t="str">
            <v>1032190195@tcetmumbai.in</v>
          </cell>
          <cell r="M288" t="str">
            <v>Shantai house,Nath pai nagar Kankavali ,Kankavali ,Maharashtra,Kankavali,416602</v>
          </cell>
          <cell r="N288" t="str">
            <v>Family Business</v>
          </cell>
          <cell r="O288" t="str">
            <v>Below  5 Lacs</v>
          </cell>
          <cell r="P288" t="str">
            <v>Normal</v>
          </cell>
          <cell r="Q288" t="str">
            <v>Open</v>
          </cell>
          <cell r="R288">
            <v>2019</v>
          </cell>
          <cell r="S288" t="str">
            <v>FE</v>
          </cell>
          <cell r="T288" t="str">
            <v>MHT-CET 2019</v>
          </cell>
          <cell r="U288" t="str">
            <v>MHT-CET</v>
          </cell>
          <cell r="V288">
            <v>200</v>
          </cell>
          <cell r="W288">
            <v>23.6879268</v>
          </cell>
          <cell r="X288" t="str">
            <v>IL</v>
          </cell>
          <cell r="Y288">
            <v>473</v>
          </cell>
          <cell r="Z288">
            <v>500</v>
          </cell>
          <cell r="AA288">
            <v>94.6</v>
          </cell>
          <cell r="AB288">
            <v>2017</v>
          </cell>
          <cell r="AC288" t="str">
            <v>MAHARASHTRA STATE BOARD OF SECONDARY AND HIGHER SECONDARY EDUCATION</v>
          </cell>
          <cell r="AD288" t="str">
            <v>ST URSULA SCHOOL</v>
          </cell>
          <cell r="AE288">
            <v>419</v>
          </cell>
          <cell r="AF288">
            <v>650</v>
          </cell>
          <cell r="AG288">
            <v>64.459999999999994</v>
          </cell>
          <cell r="AH288">
            <v>2019</v>
          </cell>
          <cell r="AI288" t="str">
            <v>MAHARASHTRA STATE BOARD OF SECONDARY AND HIGHER SECONDARY EDUCATION</v>
          </cell>
          <cell r="AJ288" t="str">
            <v>GOPALKRISHNAGOKHALE KOLHAPUR</v>
          </cell>
          <cell r="AK288">
            <v>209</v>
          </cell>
          <cell r="AL288">
            <v>23</v>
          </cell>
          <cell r="AM288">
            <v>9.0869565217391308</v>
          </cell>
          <cell r="AN288">
            <v>98.092970521541943</v>
          </cell>
          <cell r="AO288">
            <v>216</v>
          </cell>
          <cell r="AP288">
            <v>25</v>
          </cell>
          <cell r="AQ288">
            <v>8.64</v>
          </cell>
          <cell r="AR288">
            <v>100</v>
          </cell>
          <cell r="AS288">
            <v>425</v>
          </cell>
          <cell r="AT288">
            <v>48</v>
          </cell>
          <cell r="AU288">
            <v>8.8541666666666661</v>
          </cell>
          <cell r="AV288">
            <v>237</v>
          </cell>
          <cell r="AW288">
            <v>25</v>
          </cell>
          <cell r="AX288">
            <v>9.48</v>
          </cell>
          <cell r="AY288">
            <v>97</v>
          </cell>
          <cell r="AZ288">
            <v>277</v>
          </cell>
          <cell r="BA288">
            <v>29</v>
          </cell>
          <cell r="BB288">
            <v>9.5517241379310338</v>
          </cell>
          <cell r="BC288">
            <v>95</v>
          </cell>
          <cell r="BD288">
            <v>514</v>
          </cell>
          <cell r="BE288">
            <v>54</v>
          </cell>
          <cell r="BF288">
            <v>9.518518518518519</v>
          </cell>
          <cell r="BG288">
            <v>226</v>
          </cell>
          <cell r="BH288">
            <v>24</v>
          </cell>
          <cell r="BI288">
            <v>9.4166666666666661</v>
          </cell>
          <cell r="BJ288">
            <v>97.523242630385482</v>
          </cell>
          <cell r="BK288">
            <v>269</v>
          </cell>
          <cell r="BL288">
            <v>29</v>
          </cell>
          <cell r="BM288">
            <v>9.2758620689655178</v>
          </cell>
          <cell r="BN288">
            <v>94</v>
          </cell>
          <cell r="BO288">
            <v>495</v>
          </cell>
          <cell r="BP288">
            <v>53</v>
          </cell>
          <cell r="BQ288">
            <v>9.3396226415094343</v>
          </cell>
          <cell r="BR288">
            <v>215</v>
          </cell>
          <cell r="BS288">
            <v>24</v>
          </cell>
          <cell r="BT288">
            <v>8.9583333333333339</v>
          </cell>
          <cell r="BU288">
            <v>96.936035525321245</v>
          </cell>
          <cell r="BV288">
            <v>215</v>
          </cell>
          <cell r="BW288">
            <v>24</v>
          </cell>
          <cell r="BX288">
            <v>8.9583333333333339</v>
          </cell>
          <cell r="BY288">
            <v>248</v>
          </cell>
          <cell r="BZ288">
            <v>26</v>
          </cell>
          <cell r="CA288">
            <v>9.5384615384615383</v>
          </cell>
          <cell r="CB288">
            <v>1897</v>
          </cell>
          <cell r="CC288">
            <v>205</v>
          </cell>
          <cell r="CD288">
            <v>9.2536585365853661</v>
          </cell>
          <cell r="CE288">
            <v>98</v>
          </cell>
          <cell r="CF288"/>
          <cell r="CG288"/>
          <cell r="CH288"/>
          <cell r="CI288"/>
          <cell r="CJ288"/>
          <cell r="CK288"/>
          <cell r="CL288"/>
          <cell r="CM288"/>
          <cell r="CN288">
            <v>29</v>
          </cell>
          <cell r="CO288">
            <v>60</v>
          </cell>
          <cell r="CP288">
            <v>26</v>
          </cell>
          <cell r="CQ288">
            <v>50</v>
          </cell>
          <cell r="CR288">
            <v>22</v>
          </cell>
          <cell r="CS288">
            <v>2</v>
          </cell>
          <cell r="CT288">
            <v>92</v>
          </cell>
          <cell r="CU288">
            <v>15</v>
          </cell>
          <cell r="CV288">
            <v>1</v>
          </cell>
          <cell r="CW288">
            <v>94</v>
          </cell>
          <cell r="CX288">
            <v>592</v>
          </cell>
          <cell r="CY288">
            <v>59.2</v>
          </cell>
          <cell r="CZ288">
            <v>87.964338781575037</v>
          </cell>
          <cell r="DA288">
            <v>10</v>
          </cell>
          <cell r="DB288">
            <v>0</v>
          </cell>
          <cell r="DC288">
            <v>100</v>
          </cell>
          <cell r="DD288">
            <v>18</v>
          </cell>
          <cell r="DE288">
            <v>4</v>
          </cell>
          <cell r="DF288">
            <v>82</v>
          </cell>
          <cell r="DG288">
            <v>9</v>
          </cell>
          <cell r="DH288">
            <v>90</v>
          </cell>
          <cell r="DI288">
            <v>573</v>
          </cell>
          <cell r="DJ288">
            <v>29</v>
          </cell>
          <cell r="DK288">
            <v>2</v>
          </cell>
          <cell r="DL288">
            <v>0</v>
          </cell>
          <cell r="DM288">
            <v>100</v>
          </cell>
          <cell r="DN288">
            <v>20</v>
          </cell>
          <cell r="DO288" t="str">
            <v>100</v>
          </cell>
          <cell r="DP288">
            <v>50</v>
          </cell>
          <cell r="DQ288" t="str">
            <v>100</v>
          </cell>
          <cell r="DR288">
            <v>35</v>
          </cell>
          <cell r="DS288">
            <v>100</v>
          </cell>
          <cell r="DT288">
            <v>46</v>
          </cell>
          <cell r="DU288">
            <v>94</v>
          </cell>
          <cell r="DV288"/>
          <cell r="DW288"/>
          <cell r="DX288"/>
          <cell r="DY288"/>
          <cell r="DZ288"/>
          <cell r="EA288" t="str">
            <v>Placement</v>
          </cell>
          <cell r="EB288" t="str">
            <v>Placement</v>
          </cell>
          <cell r="EC288"/>
          <cell r="ED288" t="str">
            <v>CAT-1</v>
          </cell>
          <cell r="EE288"/>
          <cell r="EF288"/>
          <cell r="EG288"/>
          <cell r="EH288"/>
          <cell r="EI288"/>
          <cell r="EJ288"/>
          <cell r="EK288"/>
          <cell r="EL288"/>
          <cell r="EM288"/>
          <cell r="EN288">
            <v>5</v>
          </cell>
          <cell r="EO288">
            <v>5</v>
          </cell>
          <cell r="EP288">
            <v>5</v>
          </cell>
          <cell r="EQ288">
            <v>15</v>
          </cell>
          <cell r="ER288">
            <v>100</v>
          </cell>
          <cell r="ES288" t="str">
            <v>Yes</v>
          </cell>
          <cell r="ET288" t="str">
            <v>https://drive.google.com/open?id=1aIuQ9WGsXweoi4qr6f5jX_Qyj2DbRYuM</v>
          </cell>
          <cell r="EU288" t="str">
            <v>IT + Core Companies</v>
          </cell>
          <cell r="EV288" t="str">
            <v>Yes</v>
          </cell>
          <cell r="EW288">
            <v>125751692335</v>
          </cell>
          <cell r="EX288" t="str">
            <v>Kankavali</v>
          </cell>
          <cell r="EY288" t="str">
            <v>Present</v>
          </cell>
          <cell r="EZ288" t="str">
            <v>Golden Batch 2</v>
          </cell>
          <cell r="FA288" t="str">
            <v>19-COMPB52-23</v>
          </cell>
          <cell r="FB288" t="str">
            <v>COMP-B</v>
          </cell>
          <cell r="FC288">
            <v>52</v>
          </cell>
        </row>
        <row r="289">
          <cell r="C289" t="str">
            <v>19-COMPB53-23</v>
          </cell>
          <cell r="D289">
            <v>53</v>
          </cell>
          <cell r="E289" t="str">
            <v>PATEL DWIJ ALPESHKUMAR JIGNASHA</v>
          </cell>
          <cell r="F289" t="str">
            <v>19-COMPB53-23</v>
          </cell>
          <cell r="G289" t="str">
            <v>Male</v>
          </cell>
          <cell r="H289">
            <v>36867</v>
          </cell>
          <cell r="I289">
            <v>9769223931</v>
          </cell>
          <cell r="J289"/>
          <cell r="K289" t="str">
            <v>dwij0712@gmail.com</v>
          </cell>
          <cell r="L289" t="str">
            <v>1032190196@tcetmumbai.in</v>
          </cell>
          <cell r="M289" t="str">
            <v>B/301 mrudhkishore CHS ,Dattapada phataksubway,Borivali West,Behind Gokul shopping centre,Mumbai,400092</v>
          </cell>
          <cell r="N289" t="str">
            <v>Service</v>
          </cell>
          <cell r="O289" t="str">
            <v>5 Lacs to  10Lacs</v>
          </cell>
          <cell r="P289" t="str">
            <v>Normal</v>
          </cell>
          <cell r="Q289" t="str">
            <v>Open</v>
          </cell>
          <cell r="R289">
            <v>2019</v>
          </cell>
          <cell r="S289" t="str">
            <v>FE</v>
          </cell>
          <cell r="T289" t="str">
            <v>MHT-CET 2019</v>
          </cell>
          <cell r="U289" t="str">
            <v>MHT-CET</v>
          </cell>
          <cell r="V289">
            <v>200</v>
          </cell>
          <cell r="W289">
            <v>1.4187118999999999</v>
          </cell>
          <cell r="X289" t="str">
            <v>ACAP</v>
          </cell>
          <cell r="Y289">
            <v>381</v>
          </cell>
          <cell r="Z289">
            <v>500</v>
          </cell>
          <cell r="AA289">
            <v>76.2</v>
          </cell>
          <cell r="AB289">
            <v>2017</v>
          </cell>
          <cell r="AC289" t="str">
            <v>MAHARASHTRA STATE BOARD OF SECONDARY AND HIGHER SECONDARY EDUCATION</v>
          </cell>
          <cell r="AD289" t="str">
            <v>LEXICON GLOBAL SCHOOL</v>
          </cell>
          <cell r="AE289">
            <v>349</v>
          </cell>
          <cell r="AF289">
            <v>650</v>
          </cell>
          <cell r="AG289">
            <v>53.69</v>
          </cell>
          <cell r="AH289">
            <v>2019</v>
          </cell>
          <cell r="AI289" t="str">
            <v>MAHARASHTRA STATE BOARD OF SECONDARY AND HIGHER SECONDARY EDUCATION</v>
          </cell>
          <cell r="AJ289" t="str">
            <v>NIRMALA MEMORIAL FOUNDATION JUNIOR COLLEGE OF COMMERCE AND SCIENCE</v>
          </cell>
          <cell r="AK289">
            <v>163</v>
          </cell>
          <cell r="AL289">
            <v>23</v>
          </cell>
          <cell r="AM289">
            <v>7.0869565217391308</v>
          </cell>
          <cell r="AN289">
            <v>83.804988662131521</v>
          </cell>
          <cell r="AO289">
            <v>161</v>
          </cell>
          <cell r="AP289">
            <v>25</v>
          </cell>
          <cell r="AQ289">
            <v>6.44</v>
          </cell>
          <cell r="AR289">
            <v>97</v>
          </cell>
          <cell r="AS289">
            <v>324</v>
          </cell>
          <cell r="AT289">
            <v>48</v>
          </cell>
          <cell r="AU289">
            <v>6.75</v>
          </cell>
          <cell r="AV289">
            <v>185</v>
          </cell>
          <cell r="AW289">
            <v>25</v>
          </cell>
          <cell r="AX289">
            <v>7.4</v>
          </cell>
          <cell r="AY289">
            <v>100</v>
          </cell>
          <cell r="AZ289">
            <v>242</v>
          </cell>
          <cell r="BA289">
            <v>29</v>
          </cell>
          <cell r="BB289">
            <v>8.3448275862068968</v>
          </cell>
          <cell r="BC289">
            <v>94</v>
          </cell>
          <cell r="BD289">
            <v>427</v>
          </cell>
          <cell r="BE289">
            <v>54</v>
          </cell>
          <cell r="BF289">
            <v>7.9074074074074074</v>
          </cell>
          <cell r="BG289">
            <v>197</v>
          </cell>
          <cell r="BH289">
            <v>24</v>
          </cell>
          <cell r="BI289">
            <v>8.2083333333333339</v>
          </cell>
          <cell r="BJ289">
            <v>93.701247165532877</v>
          </cell>
          <cell r="BK289">
            <v>214</v>
          </cell>
          <cell r="BL289">
            <v>29</v>
          </cell>
          <cell r="BM289">
            <v>7.3793103448275863</v>
          </cell>
          <cell r="BN289">
            <v>98</v>
          </cell>
          <cell r="BO289">
            <v>411</v>
          </cell>
          <cell r="BP289">
            <v>53</v>
          </cell>
          <cell r="BQ289">
            <v>7.7547169811320753</v>
          </cell>
          <cell r="BR289">
            <v>144</v>
          </cell>
          <cell r="BS289">
            <v>24</v>
          </cell>
          <cell r="BT289">
            <v>6</v>
          </cell>
          <cell r="BU289">
            <v>94.417705971277385</v>
          </cell>
          <cell r="BV289">
            <v>144</v>
          </cell>
          <cell r="BW289">
            <v>24</v>
          </cell>
          <cell r="BX289">
            <v>6</v>
          </cell>
          <cell r="BY289">
            <v>198</v>
          </cell>
          <cell r="BZ289">
            <v>26</v>
          </cell>
          <cell r="CA289">
            <v>7.615384615384615</v>
          </cell>
          <cell r="CB289">
            <v>1504</v>
          </cell>
          <cell r="CC289">
            <v>205</v>
          </cell>
          <cell r="CD289">
            <v>7.3365853658536588</v>
          </cell>
          <cell r="CE289">
            <v>94</v>
          </cell>
          <cell r="CF289"/>
          <cell r="CG289"/>
          <cell r="CH289"/>
          <cell r="CI289"/>
          <cell r="CJ289"/>
          <cell r="CK289"/>
          <cell r="CL289"/>
          <cell r="CM289"/>
          <cell r="CN289"/>
          <cell r="CO289"/>
          <cell r="CP289"/>
          <cell r="CQ289"/>
          <cell r="CR289"/>
          <cell r="CS289"/>
          <cell r="CT289"/>
          <cell r="CU289"/>
          <cell r="CV289"/>
          <cell r="CW289"/>
          <cell r="CX289"/>
          <cell r="CY289"/>
          <cell r="CZ289"/>
          <cell r="DA289"/>
          <cell r="DB289"/>
          <cell r="DC289"/>
          <cell r="DD289"/>
          <cell r="DE289"/>
          <cell r="DF289"/>
          <cell r="DG289"/>
          <cell r="DH289"/>
          <cell r="DI289"/>
          <cell r="DJ289">
            <v>0</v>
          </cell>
          <cell r="DK289">
            <v>0</v>
          </cell>
          <cell r="DL289">
            <v>2</v>
          </cell>
          <cell r="DM289">
            <v>0</v>
          </cell>
          <cell r="DN289">
            <v>0</v>
          </cell>
          <cell r="DO289">
            <v>0</v>
          </cell>
          <cell r="DP289">
            <v>0</v>
          </cell>
          <cell r="DQ289">
            <v>0</v>
          </cell>
          <cell r="DR289">
            <v>0</v>
          </cell>
          <cell r="DS289">
            <v>0</v>
          </cell>
          <cell r="DT289">
            <v>0</v>
          </cell>
          <cell r="DU289">
            <v>0</v>
          </cell>
          <cell r="DV289"/>
          <cell r="DW289"/>
          <cell r="DX289"/>
          <cell r="DY289"/>
          <cell r="DZ289"/>
          <cell r="EA289" t="str">
            <v>Higher Studies</v>
          </cell>
          <cell r="EB289" t="str">
            <v>Higher Studies</v>
          </cell>
          <cell r="EC289"/>
          <cell r="ED289" t="str">
            <v>CAT-3</v>
          </cell>
          <cell r="EE289"/>
          <cell r="EF289"/>
          <cell r="EG289"/>
          <cell r="EH289"/>
          <cell r="EI289"/>
          <cell r="EJ289"/>
          <cell r="EK289"/>
          <cell r="EL289"/>
          <cell r="EM289"/>
          <cell r="EN289">
            <v>4</v>
          </cell>
          <cell r="EO289">
            <v>0</v>
          </cell>
          <cell r="EP289">
            <v>5</v>
          </cell>
          <cell r="EQ289">
            <v>9</v>
          </cell>
          <cell r="ER289">
            <v>60</v>
          </cell>
          <cell r="ES289" t="str">
            <v>Yes</v>
          </cell>
          <cell r="ET289" t="str">
            <v>https://drive.google.com/open?id=1tlKCwAiYmR4LwRoonJrjwwR3U4p-xz2h</v>
          </cell>
          <cell r="EU289" t="str">
            <v>Core Companies</v>
          </cell>
          <cell r="EV289" t="str">
            <v>No</v>
          </cell>
          <cell r="EW289"/>
          <cell r="EX289" t="str">
            <v>Mumbai</v>
          </cell>
          <cell r="EY289" t="str">
            <v>AB</v>
          </cell>
          <cell r="EZ289"/>
          <cell r="FA289" t="str">
            <v>19-COMPB53-23</v>
          </cell>
          <cell r="FB289" t="str">
            <v>COMP-B</v>
          </cell>
          <cell r="FC289">
            <v>53</v>
          </cell>
        </row>
        <row r="290">
          <cell r="C290" t="str">
            <v>19-COMPB54-23</v>
          </cell>
          <cell r="D290">
            <v>54</v>
          </cell>
          <cell r="E290" t="str">
            <v>PATIL NINAD PRADEEP CHARUSHEELA</v>
          </cell>
          <cell r="F290" t="str">
            <v>19-COMPB54-23</v>
          </cell>
          <cell r="G290" t="str">
            <v>Male</v>
          </cell>
          <cell r="H290">
            <v>36911</v>
          </cell>
          <cell r="I290">
            <v>8793531178</v>
          </cell>
          <cell r="J290" t="str">
            <v>8793531178</v>
          </cell>
          <cell r="K290" t="str">
            <v>npradeeppatil2001@gmail.com</v>
          </cell>
          <cell r="L290" t="str">
            <v>1032190197@tcetmumbai.in</v>
          </cell>
          <cell r="M290" t="str">
            <v>C / 205 , Harishchandra Tower,Manvelpada Road,Virar(East),Near Bank of Baroda,Virar,401305</v>
          </cell>
          <cell r="N290" t="str">
            <v>Service</v>
          </cell>
          <cell r="O290" t="str">
            <v>10 Lacs to 20Lacs</v>
          </cell>
          <cell r="P290" t="str">
            <v>Normal</v>
          </cell>
          <cell r="Q290" t="str">
            <v>Open</v>
          </cell>
          <cell r="R290">
            <v>2019</v>
          </cell>
          <cell r="S290" t="str">
            <v>FE</v>
          </cell>
          <cell r="T290" t="str">
            <v>MHT-CET 2019</v>
          </cell>
          <cell r="U290" t="str">
            <v>MHT-CET</v>
          </cell>
          <cell r="V290">
            <v>200</v>
          </cell>
          <cell r="W290">
            <v>97.331315200000006</v>
          </cell>
          <cell r="X290" t="str">
            <v>GOPENS</v>
          </cell>
          <cell r="Y290">
            <v>476</v>
          </cell>
          <cell r="Z290">
            <v>500</v>
          </cell>
          <cell r="AA290">
            <v>95.2</v>
          </cell>
          <cell r="AB290">
            <v>2016</v>
          </cell>
          <cell r="AC290" t="str">
            <v>MAHARASHTRA STATE BOARD OF SECONDARY AND HIGHER SECONDARY EDUCATION</v>
          </cell>
          <cell r="AD290" t="str">
            <v>JOHN XXIII HIGH SCHOOL</v>
          </cell>
          <cell r="AE290">
            <v>553</v>
          </cell>
          <cell r="AF290">
            <v>650</v>
          </cell>
          <cell r="AG290">
            <v>85.08</v>
          </cell>
          <cell r="AH290">
            <v>2018</v>
          </cell>
          <cell r="AI290" t="str">
            <v>MAHARASHTRA STATE BOARD OF SECONDARY AND HIGHER SECONDARY EDUCATION</v>
          </cell>
          <cell r="AJ290" t="str">
            <v>ST PETER'S JUNIOR COLLEGE OF SCIENCE AND COMMERCE</v>
          </cell>
          <cell r="AK290">
            <v>230</v>
          </cell>
          <cell r="AL290">
            <v>23</v>
          </cell>
          <cell r="AM290">
            <v>10</v>
          </cell>
          <cell r="AN290">
            <v>80.197278911564624</v>
          </cell>
          <cell r="AO290">
            <v>246</v>
          </cell>
          <cell r="AP290">
            <v>25</v>
          </cell>
          <cell r="AQ290">
            <v>9.84</v>
          </cell>
          <cell r="AR290">
            <v>96</v>
          </cell>
          <cell r="AS290">
            <v>476</v>
          </cell>
          <cell r="AT290">
            <v>48</v>
          </cell>
          <cell r="AU290">
            <v>9.9166666666666661</v>
          </cell>
          <cell r="AV290">
            <v>249</v>
          </cell>
          <cell r="AW290">
            <v>25</v>
          </cell>
          <cell r="AX290">
            <v>9.9600000000000009</v>
          </cell>
          <cell r="AY290">
            <v>95</v>
          </cell>
          <cell r="AZ290">
            <v>287</v>
          </cell>
          <cell r="BA290">
            <v>29</v>
          </cell>
          <cell r="BB290">
            <v>9.8965517241379306</v>
          </cell>
          <cell r="BC290">
            <v>91</v>
          </cell>
          <cell r="BD290">
            <v>536</v>
          </cell>
          <cell r="BE290">
            <v>54</v>
          </cell>
          <cell r="BF290">
            <v>9.9259259259259256</v>
          </cell>
          <cell r="BG290">
            <v>229</v>
          </cell>
          <cell r="BH290">
            <v>24</v>
          </cell>
          <cell r="BI290">
            <v>9.5416666666666661</v>
          </cell>
          <cell r="BJ290">
            <v>90.549319727891159</v>
          </cell>
          <cell r="BK290">
            <v>283</v>
          </cell>
          <cell r="BL290">
            <v>29</v>
          </cell>
          <cell r="BM290">
            <v>9.7586206896551726</v>
          </cell>
          <cell r="BN290">
            <v>93</v>
          </cell>
          <cell r="BO290">
            <v>512</v>
          </cell>
          <cell r="BP290">
            <v>53</v>
          </cell>
          <cell r="BQ290">
            <v>9.6603773584905657</v>
          </cell>
          <cell r="BR290">
            <v>239</v>
          </cell>
          <cell r="BS290">
            <v>24</v>
          </cell>
          <cell r="BT290">
            <v>9.9583333333333339</v>
          </cell>
          <cell r="BU290">
            <v>90.957766439909292</v>
          </cell>
          <cell r="BV290">
            <v>239</v>
          </cell>
          <cell r="BW290">
            <v>24</v>
          </cell>
          <cell r="BX290">
            <v>9.9583333333333339</v>
          </cell>
          <cell r="BY290">
            <v>260</v>
          </cell>
          <cell r="BZ290">
            <v>26</v>
          </cell>
          <cell r="CA290">
            <v>10</v>
          </cell>
          <cell r="CB290">
            <v>2023</v>
          </cell>
          <cell r="CC290">
            <v>205</v>
          </cell>
          <cell r="CD290">
            <v>9.86829268292683</v>
          </cell>
          <cell r="CE290">
            <v>91</v>
          </cell>
          <cell r="CF290"/>
          <cell r="CG290"/>
          <cell r="CH290"/>
          <cell r="CI290"/>
          <cell r="CJ290"/>
          <cell r="CK290"/>
          <cell r="CL290"/>
          <cell r="CM290"/>
          <cell r="CN290">
            <v>24</v>
          </cell>
          <cell r="CO290">
            <v>60</v>
          </cell>
          <cell r="CP290">
            <v>29</v>
          </cell>
          <cell r="CQ290">
            <v>50</v>
          </cell>
          <cell r="CR290">
            <v>18</v>
          </cell>
          <cell r="CS290">
            <v>6</v>
          </cell>
          <cell r="CT290">
            <v>75</v>
          </cell>
          <cell r="CU290">
            <v>16</v>
          </cell>
          <cell r="CV290">
            <v>0</v>
          </cell>
          <cell r="CW290">
            <v>100</v>
          </cell>
          <cell r="CX290">
            <v>582</v>
          </cell>
          <cell r="CY290">
            <v>58.2</v>
          </cell>
          <cell r="CZ290">
            <v>86.478454680534924</v>
          </cell>
          <cell r="DA290">
            <v>10</v>
          </cell>
          <cell r="DB290">
            <v>0</v>
          </cell>
          <cell r="DC290">
            <v>100</v>
          </cell>
          <cell r="DD290">
            <v>18</v>
          </cell>
          <cell r="DE290">
            <v>4</v>
          </cell>
          <cell r="DF290">
            <v>82</v>
          </cell>
          <cell r="DG290">
            <v>9</v>
          </cell>
          <cell r="DH290">
            <v>90</v>
          </cell>
          <cell r="DI290">
            <v>1195</v>
          </cell>
          <cell r="DJ290">
            <v>60</v>
          </cell>
          <cell r="DK290">
            <v>2</v>
          </cell>
          <cell r="DL290">
            <v>0</v>
          </cell>
          <cell r="DM290">
            <v>100</v>
          </cell>
          <cell r="DN290">
            <v>100</v>
          </cell>
          <cell r="DO290" t="str">
            <v>100</v>
          </cell>
          <cell r="DP290">
            <v>90</v>
          </cell>
          <cell r="DQ290" t="str">
            <v>100</v>
          </cell>
          <cell r="DR290">
            <v>95</v>
          </cell>
          <cell r="DS290">
            <v>100</v>
          </cell>
          <cell r="DT290">
            <v>83</v>
          </cell>
          <cell r="DU290">
            <v>93</v>
          </cell>
          <cell r="DV290" t="str">
            <v>InfyTQ(SP)</v>
          </cell>
          <cell r="DW290"/>
          <cell r="DX290"/>
          <cell r="DY290" t="str">
            <v>Placed</v>
          </cell>
          <cell r="DZ290">
            <v>9.5</v>
          </cell>
          <cell r="EA290" t="str">
            <v>Placement</v>
          </cell>
          <cell r="EB290" t="str">
            <v>Placement</v>
          </cell>
          <cell r="EC290"/>
          <cell r="ED290" t="str">
            <v>CAT-1</v>
          </cell>
          <cell r="EE290"/>
          <cell r="EF290"/>
          <cell r="EG290"/>
          <cell r="EH290"/>
          <cell r="EI290"/>
          <cell r="EJ290"/>
          <cell r="EK290"/>
          <cell r="EL290"/>
          <cell r="EM290"/>
          <cell r="EN290">
            <v>5</v>
          </cell>
          <cell r="EO290">
            <v>5</v>
          </cell>
          <cell r="EP290">
            <v>5</v>
          </cell>
          <cell r="EQ290">
            <v>15</v>
          </cell>
          <cell r="ER290">
            <v>100</v>
          </cell>
          <cell r="ES290" t="str">
            <v>Yes</v>
          </cell>
          <cell r="ET290" t="str">
            <v>https://drive.google.com/open?id=16KUFHuyCKvVVtTu3xBiDSF0ZKhWWWjzY</v>
          </cell>
          <cell r="EU290" t="str">
            <v>IT + Core Companies</v>
          </cell>
          <cell r="EV290" t="str">
            <v>Yes</v>
          </cell>
          <cell r="EW290" t="str">
            <v>YES [ Payment ID : pay_HyU2vnt3aIukxt ]</v>
          </cell>
          <cell r="EX290" t="str">
            <v>Kalyan</v>
          </cell>
          <cell r="EY290" t="str">
            <v>Present</v>
          </cell>
          <cell r="EZ290" t="str">
            <v>Golden Batch 1</v>
          </cell>
          <cell r="FA290" t="str">
            <v>19-COMPB54-23</v>
          </cell>
          <cell r="FB290" t="str">
            <v>COMP-B</v>
          </cell>
          <cell r="FC290">
            <v>54</v>
          </cell>
        </row>
        <row r="291">
          <cell r="C291" t="str">
            <v>19-COMPB55-23</v>
          </cell>
          <cell r="D291">
            <v>55</v>
          </cell>
          <cell r="E291" t="str">
            <v>PIMPLE AARYAN DHIRESH DEEPA</v>
          </cell>
          <cell r="F291" t="str">
            <v>19-COMPB55-23</v>
          </cell>
          <cell r="G291" t="str">
            <v>Male</v>
          </cell>
          <cell r="H291">
            <v>37036</v>
          </cell>
          <cell r="I291">
            <v>7977802782</v>
          </cell>
          <cell r="J291" t="str">
            <v>7977802782</v>
          </cell>
          <cell r="K291" t="str">
            <v>aaryanpimple99@gmail.com</v>
          </cell>
          <cell r="L291" t="str">
            <v>1032190198@tcetmumbai.in</v>
          </cell>
          <cell r="M291" t="str">
            <v>B-101 Amazon  CHS LTD,jairaj nagar borivali west,borivali,near mahisha mardini temple,mumbai,400091</v>
          </cell>
          <cell r="N291" t="str">
            <v>Service</v>
          </cell>
          <cell r="O291" t="str">
            <v>20 Lacs &amp; above</v>
          </cell>
          <cell r="P291" t="str">
            <v>Normal</v>
          </cell>
          <cell r="Q291" t="str">
            <v>Open</v>
          </cell>
          <cell r="R291">
            <v>2019</v>
          </cell>
          <cell r="S291" t="str">
            <v>FE</v>
          </cell>
          <cell r="T291" t="str">
            <v>MHT-CET 2019</v>
          </cell>
          <cell r="U291" t="str">
            <v>MHT-CET</v>
          </cell>
          <cell r="V291">
            <v>200</v>
          </cell>
          <cell r="W291">
            <v>68.345849999999999</v>
          </cell>
          <cell r="X291" t="str">
            <v>IL</v>
          </cell>
          <cell r="Y291">
            <v>442</v>
          </cell>
          <cell r="Z291">
            <v>500</v>
          </cell>
          <cell r="AA291">
            <v>88.4</v>
          </cell>
          <cell r="AB291">
            <v>2017</v>
          </cell>
          <cell r="AC291" t="str">
            <v>MAHARASHTRA STATE BOARD OF SECONDARY AND HIGHER SECONDARY EDUCATION</v>
          </cell>
          <cell r="AD291" t="str">
            <v>DON BOSCO HIGH  SCHOOL  BORIVALI</v>
          </cell>
          <cell r="AE291">
            <v>424</v>
          </cell>
          <cell r="AF291">
            <v>650</v>
          </cell>
          <cell r="AG291">
            <v>65.23</v>
          </cell>
          <cell r="AH291">
            <v>2019</v>
          </cell>
          <cell r="AI291" t="str">
            <v>MAHARASHTRA STATE BOARD OF SECONDARY AND HIGHER SECONDARY EDUCATION</v>
          </cell>
          <cell r="AJ291" t="str">
            <v>PRAKASH COLLEGE  KANDIVALI WEST</v>
          </cell>
          <cell r="AK291">
            <v>213</v>
          </cell>
          <cell r="AL291">
            <v>23</v>
          </cell>
          <cell r="AM291">
            <v>9.2608695652173907</v>
          </cell>
          <cell r="AN291">
            <v>97.632653061224502</v>
          </cell>
          <cell r="AO291">
            <v>235</v>
          </cell>
          <cell r="AP291">
            <v>25</v>
          </cell>
          <cell r="AQ291">
            <v>9.4</v>
          </cell>
          <cell r="AR291">
            <v>100</v>
          </cell>
          <cell r="AS291">
            <v>448</v>
          </cell>
          <cell r="AT291">
            <v>48</v>
          </cell>
          <cell r="AU291">
            <v>9.3333333333333339</v>
          </cell>
          <cell r="AV291">
            <v>243</v>
          </cell>
          <cell r="AW291">
            <v>25</v>
          </cell>
          <cell r="AX291">
            <v>9.7200000000000006</v>
          </cell>
          <cell r="AY291">
            <v>99</v>
          </cell>
          <cell r="AZ291">
            <v>281</v>
          </cell>
          <cell r="BA291">
            <v>29</v>
          </cell>
          <cell r="BB291">
            <v>9.6896551724137936</v>
          </cell>
          <cell r="BC291">
            <v>96</v>
          </cell>
          <cell r="BD291">
            <v>524</v>
          </cell>
          <cell r="BE291">
            <v>54</v>
          </cell>
          <cell r="BF291">
            <v>9.7037037037037042</v>
          </cell>
          <cell r="BG291">
            <v>219</v>
          </cell>
          <cell r="BH291">
            <v>24</v>
          </cell>
          <cell r="BI291">
            <v>9.125</v>
          </cell>
          <cell r="BJ291">
            <v>98.158163265306129</v>
          </cell>
          <cell r="BK291">
            <v>284</v>
          </cell>
          <cell r="BL291">
            <v>29</v>
          </cell>
          <cell r="BM291">
            <v>9.7931034482758612</v>
          </cell>
          <cell r="BN291">
            <v>99</v>
          </cell>
          <cell r="BO291">
            <v>503</v>
          </cell>
          <cell r="BP291">
            <v>53</v>
          </cell>
          <cell r="BQ291">
            <v>9.4905660377358494</v>
          </cell>
          <cell r="BR291">
            <v>228</v>
          </cell>
          <cell r="BS291">
            <v>24</v>
          </cell>
          <cell r="BT291">
            <v>9.5</v>
          </cell>
          <cell r="BU291">
            <v>98.298469387755105</v>
          </cell>
          <cell r="BV291">
            <v>228</v>
          </cell>
          <cell r="BW291">
            <v>24</v>
          </cell>
          <cell r="BX291">
            <v>9.5</v>
          </cell>
          <cell r="BY291">
            <v>257</v>
          </cell>
          <cell r="BZ291">
            <v>26</v>
          </cell>
          <cell r="CA291">
            <v>9.884615384615385</v>
          </cell>
          <cell r="CB291">
            <v>1960</v>
          </cell>
          <cell r="CC291">
            <v>205</v>
          </cell>
          <cell r="CD291">
            <v>9.5609756097560972</v>
          </cell>
          <cell r="CE291">
            <v>99</v>
          </cell>
          <cell r="CF291"/>
          <cell r="CG291"/>
          <cell r="CH291"/>
          <cell r="CI291"/>
          <cell r="CJ291"/>
          <cell r="CK291"/>
          <cell r="CL291"/>
          <cell r="CM291"/>
          <cell r="CN291">
            <v>24</v>
          </cell>
          <cell r="CO291">
            <v>60</v>
          </cell>
          <cell r="CP291">
            <v>29</v>
          </cell>
          <cell r="CQ291">
            <v>50</v>
          </cell>
          <cell r="CR291">
            <v>23</v>
          </cell>
          <cell r="CS291">
            <v>1</v>
          </cell>
          <cell r="CT291">
            <v>96</v>
          </cell>
          <cell r="CU291">
            <v>12</v>
          </cell>
          <cell r="CV291">
            <v>4</v>
          </cell>
          <cell r="CW291">
            <v>75</v>
          </cell>
          <cell r="CX291">
            <v>216</v>
          </cell>
          <cell r="CY291">
            <v>54</v>
          </cell>
          <cell r="CZ291">
            <v>32.095096582466567</v>
          </cell>
          <cell r="DA291">
            <v>4</v>
          </cell>
          <cell r="DB291">
            <v>6</v>
          </cell>
          <cell r="DC291">
            <v>40</v>
          </cell>
          <cell r="DD291">
            <v>10</v>
          </cell>
          <cell r="DE291">
            <v>12</v>
          </cell>
          <cell r="DF291">
            <v>46</v>
          </cell>
          <cell r="DG291">
            <v>0</v>
          </cell>
          <cell r="DH291">
            <v>0</v>
          </cell>
          <cell r="DI291">
            <v>0</v>
          </cell>
          <cell r="DJ291">
            <v>0</v>
          </cell>
          <cell r="DK291">
            <v>0</v>
          </cell>
          <cell r="DL291">
            <v>2</v>
          </cell>
          <cell r="DM291">
            <v>0</v>
          </cell>
          <cell r="DN291">
            <v>0</v>
          </cell>
          <cell r="DO291" t="str">
            <v>0</v>
          </cell>
          <cell r="DP291">
            <v>0</v>
          </cell>
          <cell r="DQ291">
            <v>0</v>
          </cell>
          <cell r="DR291">
            <v>0</v>
          </cell>
          <cell r="DS291">
            <v>0</v>
          </cell>
          <cell r="DT291">
            <v>11</v>
          </cell>
          <cell r="DU291">
            <v>37</v>
          </cell>
          <cell r="DV291"/>
          <cell r="DW291"/>
          <cell r="DX291"/>
          <cell r="DY291"/>
          <cell r="DZ291"/>
          <cell r="EA291" t="str">
            <v>Higher Studies</v>
          </cell>
          <cell r="EB291" t="str">
            <v>Higher Studies</v>
          </cell>
          <cell r="EC291">
            <v>44746</v>
          </cell>
          <cell r="ED291" t="str">
            <v>CAT-3</v>
          </cell>
          <cell r="EE291"/>
          <cell r="EF291"/>
          <cell r="EG291"/>
          <cell r="EH291"/>
          <cell r="EI291"/>
          <cell r="EJ291"/>
          <cell r="EK291"/>
          <cell r="EL291"/>
          <cell r="EM291"/>
          <cell r="EN291">
            <v>5</v>
          </cell>
          <cell r="EO291">
            <v>1</v>
          </cell>
          <cell r="EP291">
            <v>5</v>
          </cell>
          <cell r="EQ291">
            <v>11</v>
          </cell>
          <cell r="ER291">
            <v>73.333333333333329</v>
          </cell>
          <cell r="ES291" t="str">
            <v>Yes</v>
          </cell>
          <cell r="ET291" t="str">
            <v>https://drive.google.com/open?id=19MlQsp0b6rKrAX1Ya0vavMVfPv1Pb5n-</v>
          </cell>
          <cell r="EU291" t="str">
            <v>IT + Core Companies</v>
          </cell>
          <cell r="EV291" t="str">
            <v>Yes</v>
          </cell>
          <cell r="EW291" t="str">
            <v>pay_HyV36toft7DaGT</v>
          </cell>
          <cell r="EX291" t="str">
            <v>mumbai</v>
          </cell>
          <cell r="EY291" t="str">
            <v>Present</v>
          </cell>
          <cell r="EZ291" t="str">
            <v>Golden Batch 2</v>
          </cell>
          <cell r="FA291" t="str">
            <v>19-COMPB55-23</v>
          </cell>
          <cell r="FB291" t="str">
            <v>COMP-B</v>
          </cell>
          <cell r="FC291">
            <v>55</v>
          </cell>
        </row>
        <row r="292">
          <cell r="C292" t="str">
            <v>19-COMPB56-23</v>
          </cell>
          <cell r="D292">
            <v>56</v>
          </cell>
          <cell r="E292" t="str">
            <v>PRABHJOT RAJINDER MANJEET KOUR</v>
          </cell>
          <cell r="F292" t="str">
            <v>19-COMPB56-23</v>
          </cell>
          <cell r="G292" t="str">
            <v>Male</v>
          </cell>
          <cell r="H292">
            <v>37205</v>
          </cell>
          <cell r="I292">
            <v>7051843365</v>
          </cell>
          <cell r="J292"/>
          <cell r="K292" t="str">
            <v>singhroyal3124@gmail.com</v>
          </cell>
          <cell r="L292" t="str">
            <v>1032190199@tcetmumbai.in</v>
          </cell>
          <cell r="M292" t="str">
            <v>Upper gadi garh jammu,upper gadi garh jammu,Miran Sahib,Jammu,181101</v>
          </cell>
          <cell r="N292" t="str">
            <v>Service</v>
          </cell>
          <cell r="O292" t="str">
            <v>Below  5 Lacs</v>
          </cell>
          <cell r="P292" t="str">
            <v>Normal</v>
          </cell>
          <cell r="Q292" t="str">
            <v>Open</v>
          </cell>
          <cell r="R292">
            <v>2019</v>
          </cell>
          <cell r="S292" t="str">
            <v>FE</v>
          </cell>
          <cell r="T292" t="str">
            <v>J &amp; K</v>
          </cell>
          <cell r="U292" t="str">
            <v>J&amp;K</v>
          </cell>
          <cell r="V292" t="str">
            <v>NA</v>
          </cell>
          <cell r="W292" t="str">
            <v>NA</v>
          </cell>
          <cell r="X292" t="str">
            <v>NA</v>
          </cell>
          <cell r="Y292"/>
          <cell r="Z292"/>
          <cell r="AA292">
            <v>63.8</v>
          </cell>
          <cell r="AB292">
            <v>2017</v>
          </cell>
          <cell r="AC292" t="str">
            <v>J and K STATE BOARD OF SCHOOL EDUCATION</v>
          </cell>
          <cell r="AD292" t="str">
            <v>ST. PETERS HR. SEC SCHOOL KARAN BAGH JAMMU</v>
          </cell>
          <cell r="AE292">
            <v>344</v>
          </cell>
          <cell r="AF292">
            <v>500</v>
          </cell>
          <cell r="AG292">
            <v>68.8</v>
          </cell>
          <cell r="AH292">
            <v>2019</v>
          </cell>
          <cell r="AI292" t="str">
            <v>J and K STATE BOARD OF SCHOOL EDUCATION</v>
          </cell>
          <cell r="AJ292" t="str">
            <v>ST. PETERS HR. SEC SCHOOL KARAN BAGH JAMMU</v>
          </cell>
          <cell r="AK292">
            <v>160</v>
          </cell>
          <cell r="AL292">
            <v>23</v>
          </cell>
          <cell r="AM292">
            <v>6.9565217391304346</v>
          </cell>
          <cell r="AN292">
            <v>83.544217687074834</v>
          </cell>
          <cell r="AO292">
            <v>184</v>
          </cell>
          <cell r="AP292">
            <v>25</v>
          </cell>
          <cell r="AQ292">
            <v>7.36</v>
          </cell>
          <cell r="AR292">
            <v>93</v>
          </cell>
          <cell r="AS292">
            <v>344</v>
          </cell>
          <cell r="AT292">
            <v>48</v>
          </cell>
          <cell r="AU292">
            <v>7.166666666666667</v>
          </cell>
          <cell r="AV292">
            <v>208</v>
          </cell>
          <cell r="AW292">
            <v>25</v>
          </cell>
          <cell r="AX292">
            <v>8.32</v>
          </cell>
          <cell r="AY292">
            <v>100</v>
          </cell>
          <cell r="AZ292">
            <v>251</v>
          </cell>
          <cell r="BA292">
            <v>29</v>
          </cell>
          <cell r="BB292">
            <v>8.6551724137931032</v>
          </cell>
          <cell r="BC292">
            <v>96</v>
          </cell>
          <cell r="BD292">
            <v>459</v>
          </cell>
          <cell r="BE292">
            <v>54</v>
          </cell>
          <cell r="BF292">
            <v>8.5</v>
          </cell>
          <cell r="BG292">
            <v>200</v>
          </cell>
          <cell r="BH292">
            <v>24</v>
          </cell>
          <cell r="BI292">
            <v>8.3333333333333339</v>
          </cell>
          <cell r="BJ292">
            <v>93.136054421768705</v>
          </cell>
          <cell r="BK292">
            <v>227</v>
          </cell>
          <cell r="BL292">
            <v>29</v>
          </cell>
          <cell r="BM292">
            <v>7.8275862068965516</v>
          </cell>
          <cell r="BN292">
            <v>96</v>
          </cell>
          <cell r="BO292">
            <v>427</v>
          </cell>
          <cell r="BP292">
            <v>53</v>
          </cell>
          <cell r="BQ292">
            <v>8.0566037735849054</v>
          </cell>
          <cell r="BR292">
            <v>178</v>
          </cell>
          <cell r="BS292">
            <v>24</v>
          </cell>
          <cell r="BT292">
            <v>7.416666666666667</v>
          </cell>
          <cell r="BU292">
            <v>93.613378684807245</v>
          </cell>
          <cell r="BV292">
            <v>178</v>
          </cell>
          <cell r="BW292">
            <v>24</v>
          </cell>
          <cell r="BX292">
            <v>7.416666666666667</v>
          </cell>
          <cell r="BY292">
            <v>221</v>
          </cell>
          <cell r="BZ292">
            <v>26</v>
          </cell>
          <cell r="CA292">
            <v>8.5</v>
          </cell>
          <cell r="CB292">
            <v>1629</v>
          </cell>
          <cell r="CC292">
            <v>205</v>
          </cell>
          <cell r="CD292">
            <v>7.9463414634146341</v>
          </cell>
          <cell r="CE292">
            <v>94</v>
          </cell>
          <cell r="CF292"/>
          <cell r="CG292"/>
          <cell r="CH292"/>
          <cell r="CI292"/>
          <cell r="CJ292"/>
          <cell r="CK292"/>
          <cell r="CL292"/>
          <cell r="CM292"/>
          <cell r="CN292">
            <v>36</v>
          </cell>
          <cell r="CO292">
            <v>60</v>
          </cell>
          <cell r="CP292">
            <v>34</v>
          </cell>
          <cell r="CQ292">
            <v>50</v>
          </cell>
          <cell r="CR292">
            <v>24</v>
          </cell>
          <cell r="CS292">
            <v>0</v>
          </cell>
          <cell r="CT292">
            <v>100</v>
          </cell>
          <cell r="CU292">
            <v>12</v>
          </cell>
          <cell r="CV292">
            <v>4</v>
          </cell>
          <cell r="CW292">
            <v>75</v>
          </cell>
          <cell r="CX292">
            <v>444</v>
          </cell>
          <cell r="CY292">
            <v>49.333333333333336</v>
          </cell>
          <cell r="CZ292">
            <v>65.973254086181271</v>
          </cell>
          <cell r="DA292">
            <v>9</v>
          </cell>
          <cell r="DB292">
            <v>1</v>
          </cell>
          <cell r="DC292">
            <v>90</v>
          </cell>
          <cell r="DD292">
            <v>19</v>
          </cell>
          <cell r="DE292">
            <v>3</v>
          </cell>
          <cell r="DF292">
            <v>87</v>
          </cell>
          <cell r="DG292">
            <v>8</v>
          </cell>
          <cell r="DH292">
            <v>80</v>
          </cell>
          <cell r="DI292">
            <v>203</v>
          </cell>
          <cell r="DJ292">
            <v>11</v>
          </cell>
          <cell r="DK292">
            <v>2</v>
          </cell>
          <cell r="DL292">
            <v>0</v>
          </cell>
          <cell r="DM292">
            <v>100</v>
          </cell>
          <cell r="DN292">
            <v>20</v>
          </cell>
          <cell r="DO292" t="str">
            <v>100</v>
          </cell>
          <cell r="DP292">
            <v>40</v>
          </cell>
          <cell r="DQ292" t="str">
            <v>100</v>
          </cell>
          <cell r="DR292">
            <v>30</v>
          </cell>
          <cell r="DS292">
            <v>100</v>
          </cell>
          <cell r="DT292">
            <v>33</v>
          </cell>
          <cell r="DU292">
            <v>91</v>
          </cell>
          <cell r="DV292"/>
          <cell r="DW292"/>
          <cell r="DX292"/>
          <cell r="DY292"/>
          <cell r="DZ292"/>
          <cell r="EA292" t="str">
            <v>Higher Studies</v>
          </cell>
          <cell r="EB292" t="str">
            <v>Higher Studies</v>
          </cell>
          <cell r="EC292">
            <v>44778</v>
          </cell>
          <cell r="ED292" t="str">
            <v>CAT-1</v>
          </cell>
          <cell r="EE292"/>
          <cell r="EF292"/>
          <cell r="EG292"/>
          <cell r="EH292"/>
          <cell r="EI292"/>
          <cell r="EJ292"/>
          <cell r="EK292"/>
          <cell r="EL292"/>
          <cell r="EM292"/>
          <cell r="EN292">
            <v>4</v>
          </cell>
          <cell r="EO292">
            <v>5</v>
          </cell>
          <cell r="EP292">
            <v>5</v>
          </cell>
          <cell r="EQ292">
            <v>14</v>
          </cell>
          <cell r="ER292">
            <v>93.333333333333329</v>
          </cell>
          <cell r="ES292" t="str">
            <v>Yes</v>
          </cell>
          <cell r="ET292" t="str">
            <v>https://drive.google.com/open?id=13I23e1Oe7irP4TwNKe-oPNx2gxHZlF7C</v>
          </cell>
          <cell r="EU292" t="str">
            <v>IT + Core Companies</v>
          </cell>
          <cell r="EV292" t="str">
            <v>Yes</v>
          </cell>
          <cell r="EW292" t="str">
            <v>pay_I6i3cDZGJ3Y4zW</v>
          </cell>
          <cell r="EX292" t="str">
            <v>Jammu</v>
          </cell>
          <cell r="EY292" t="str">
            <v>AB</v>
          </cell>
          <cell r="EZ292" t="str">
            <v>Golden Batch 2</v>
          </cell>
          <cell r="FA292" t="str">
            <v>19-COMPB56-23</v>
          </cell>
          <cell r="FB292" t="str">
            <v>COMP-B</v>
          </cell>
          <cell r="FC292">
            <v>56</v>
          </cell>
        </row>
        <row r="293">
          <cell r="C293" t="str">
            <v>20-COMPB68-23</v>
          </cell>
          <cell r="D293">
            <v>68</v>
          </cell>
          <cell r="E293" t="str">
            <v>PRAJAPATI PARINITA RADHESHYAM</v>
          </cell>
          <cell r="F293" t="str">
            <v>20-COMPB68-23</v>
          </cell>
          <cell r="G293" t="str">
            <v>Female</v>
          </cell>
          <cell r="H293">
            <v>36959</v>
          </cell>
          <cell r="I293">
            <v>9082166207</v>
          </cell>
          <cell r="J293" t="str">
            <v>9082166207</v>
          </cell>
          <cell r="K293" t="str">
            <v>pariiiprajapati@gmail.com</v>
          </cell>
          <cell r="L293" t="str">
            <v>1032200708@tcetmumbai.in</v>
          </cell>
          <cell r="M293" t="str">
            <v>903/904, A wing Adinath Tower Nancy Colony Borivali (East), Mumbai-400066</v>
          </cell>
          <cell r="N293" t="str">
            <v>Family Business</v>
          </cell>
          <cell r="O293" t="str">
            <v>Below  5 Lacs</v>
          </cell>
          <cell r="P293" t="str">
            <v>Normal</v>
          </cell>
          <cell r="Q293" t="str">
            <v>Open</v>
          </cell>
          <cell r="R293">
            <v>2019</v>
          </cell>
          <cell r="S293" t="str">
            <v>DSE</v>
          </cell>
          <cell r="T293" t="str">
            <v>NA</v>
          </cell>
          <cell r="U293" t="str">
            <v>DSE</v>
          </cell>
          <cell r="V293" t="str">
            <v>NA</v>
          </cell>
          <cell r="W293" t="str">
            <v>NA</v>
          </cell>
          <cell r="X293" t="str">
            <v>CAP-Minority</v>
          </cell>
          <cell r="Y293">
            <v>516</v>
          </cell>
          <cell r="Z293">
            <v>600</v>
          </cell>
          <cell r="AA293">
            <v>86</v>
          </cell>
          <cell r="AB293">
            <v>2017</v>
          </cell>
          <cell r="AC293" t="str">
            <v>Indian Certificate of Secondary Education</v>
          </cell>
          <cell r="AD293" t="str">
            <v>N.L.Dalmia High School</v>
          </cell>
          <cell r="AE293">
            <v>1611</v>
          </cell>
          <cell r="AF293">
            <v>1750</v>
          </cell>
          <cell r="AG293">
            <v>92.057142857142864</v>
          </cell>
          <cell r="AH293">
            <v>2020</v>
          </cell>
          <cell r="AI293" t="str">
            <v>Maharashtra State Board of Technical Education</v>
          </cell>
          <cell r="AJ293" t="str">
            <v>Thakur Polytechnic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243</v>
          </cell>
          <cell r="AW293">
            <v>25</v>
          </cell>
          <cell r="AX293">
            <v>9.7200000000000006</v>
          </cell>
          <cell r="AY293">
            <v>87</v>
          </cell>
          <cell r="AZ293">
            <v>275</v>
          </cell>
          <cell r="BA293">
            <v>29</v>
          </cell>
          <cell r="BB293">
            <v>9.4827586206896548</v>
          </cell>
          <cell r="BC293">
            <v>95</v>
          </cell>
          <cell r="BD293">
            <v>518</v>
          </cell>
          <cell r="BE293">
            <v>54</v>
          </cell>
          <cell r="BF293">
            <v>9.5925925925925934</v>
          </cell>
          <cell r="BG293">
            <v>222</v>
          </cell>
          <cell r="BH293">
            <v>24</v>
          </cell>
          <cell r="BI293">
            <v>9.25</v>
          </cell>
          <cell r="BJ293">
            <v>91</v>
          </cell>
          <cell r="BK293">
            <v>287</v>
          </cell>
          <cell r="BL293">
            <v>29</v>
          </cell>
          <cell r="BM293">
            <v>9.8965517241379306</v>
          </cell>
          <cell r="BN293">
            <v>95</v>
          </cell>
          <cell r="BO293">
            <v>509</v>
          </cell>
          <cell r="BP293">
            <v>53</v>
          </cell>
          <cell r="BQ293">
            <v>9.6037735849056602</v>
          </cell>
          <cell r="BR293">
            <v>237</v>
          </cell>
          <cell r="BS293">
            <v>24</v>
          </cell>
          <cell r="BT293">
            <v>9.875</v>
          </cell>
          <cell r="BU293">
            <v>92</v>
          </cell>
          <cell r="BV293">
            <v>237</v>
          </cell>
          <cell r="BW293">
            <v>24</v>
          </cell>
          <cell r="BX293">
            <v>9.875</v>
          </cell>
          <cell r="BY293">
            <v>257</v>
          </cell>
          <cell r="BZ293">
            <v>26</v>
          </cell>
          <cell r="CA293">
            <v>9.884615384615385</v>
          </cell>
          <cell r="CB293">
            <v>1521</v>
          </cell>
          <cell r="CC293">
            <v>157</v>
          </cell>
          <cell r="CD293">
            <v>9.6878980891719753</v>
          </cell>
          <cell r="CE293">
            <v>91</v>
          </cell>
          <cell r="CF293"/>
          <cell r="CG293"/>
          <cell r="CH293"/>
          <cell r="CI293"/>
          <cell r="CJ293"/>
          <cell r="CK293"/>
          <cell r="CL293"/>
          <cell r="CM293"/>
          <cell r="CN293">
            <v>16</v>
          </cell>
          <cell r="CO293">
            <v>60</v>
          </cell>
          <cell r="CP293">
            <v>16</v>
          </cell>
          <cell r="CQ293">
            <v>50</v>
          </cell>
          <cell r="CR293">
            <v>23</v>
          </cell>
          <cell r="CS293">
            <v>1</v>
          </cell>
          <cell r="CT293">
            <v>96</v>
          </cell>
          <cell r="CU293">
            <v>6</v>
          </cell>
          <cell r="CV293">
            <v>10</v>
          </cell>
          <cell r="CW293">
            <v>38</v>
          </cell>
          <cell r="CX293">
            <v>289</v>
          </cell>
          <cell r="CY293">
            <v>36.125</v>
          </cell>
          <cell r="CZ293">
            <v>42.942050520059432</v>
          </cell>
          <cell r="DA293">
            <v>8</v>
          </cell>
          <cell r="DB293">
            <v>2</v>
          </cell>
          <cell r="DC293">
            <v>80</v>
          </cell>
          <cell r="DD293">
            <v>12</v>
          </cell>
          <cell r="DE293">
            <v>10</v>
          </cell>
          <cell r="DF293">
            <v>55</v>
          </cell>
          <cell r="DG293">
            <v>10</v>
          </cell>
          <cell r="DH293">
            <v>100</v>
          </cell>
          <cell r="DI293">
            <v>1042</v>
          </cell>
          <cell r="DJ293">
            <v>53</v>
          </cell>
          <cell r="DK293">
            <v>2</v>
          </cell>
          <cell r="DL293">
            <v>0</v>
          </cell>
          <cell r="DM293">
            <v>100</v>
          </cell>
          <cell r="DN293">
            <v>100</v>
          </cell>
          <cell r="DO293" t="str">
            <v>100</v>
          </cell>
          <cell r="DP293">
            <v>80</v>
          </cell>
          <cell r="DQ293" t="str">
            <v>100</v>
          </cell>
          <cell r="DR293">
            <v>90</v>
          </cell>
          <cell r="DS293">
            <v>100</v>
          </cell>
          <cell r="DT293">
            <v>66</v>
          </cell>
          <cell r="DU293">
            <v>82</v>
          </cell>
          <cell r="DV293" t="str">
            <v>Decimal Point/Capgemini</v>
          </cell>
          <cell r="DW293"/>
          <cell r="DX293"/>
          <cell r="DY293" t="str">
            <v>Placed</v>
          </cell>
          <cell r="DZ293" t="str">
            <v>6/7.50</v>
          </cell>
          <cell r="EA293" t="str">
            <v>Placement</v>
          </cell>
          <cell r="EB293" t="str">
            <v>Placement</v>
          </cell>
          <cell r="EC293"/>
          <cell r="ED293" t="str">
            <v>CAT-1</v>
          </cell>
          <cell r="EE293"/>
          <cell r="EF293"/>
          <cell r="EG293"/>
          <cell r="EH293"/>
          <cell r="EI293"/>
          <cell r="EJ293"/>
          <cell r="EK293"/>
          <cell r="EL293"/>
          <cell r="EM293"/>
          <cell r="EN293">
            <v>5</v>
          </cell>
          <cell r="EO293">
            <v>5</v>
          </cell>
          <cell r="EP293">
            <v>5</v>
          </cell>
          <cell r="EQ293">
            <v>15</v>
          </cell>
          <cell r="ER293">
            <v>100</v>
          </cell>
          <cell r="ES293" t="str">
            <v>Yes</v>
          </cell>
          <cell r="ET293" t="str">
            <v>https://drive.google.com/open?id=1K3WXCHQ9BQVmCLZqWLj8t3a1MbFXQVQv</v>
          </cell>
          <cell r="EU293" t="str">
            <v>IT + Core Companies</v>
          </cell>
          <cell r="EV293" t="str">
            <v>Yes</v>
          </cell>
          <cell r="EW293">
            <v>128016351001</v>
          </cell>
          <cell r="EX293"/>
          <cell r="EY293" t="str">
            <v>Present</v>
          </cell>
          <cell r="EZ293" t="str">
            <v>Batch 2</v>
          </cell>
          <cell r="FA293" t="str">
            <v>20-COMPB68-23</v>
          </cell>
          <cell r="FB293" t="str">
            <v>COMP-B</v>
          </cell>
          <cell r="FC293">
            <v>68</v>
          </cell>
        </row>
        <row r="294">
          <cell r="C294" t="str">
            <v>19-COMPB57-23</v>
          </cell>
          <cell r="D294">
            <v>57</v>
          </cell>
          <cell r="E294" t="str">
            <v>PRAJAPATI RAHUL RAMBACHAN GAYATRI</v>
          </cell>
          <cell r="F294" t="str">
            <v>19-COMPB57-23</v>
          </cell>
          <cell r="G294" t="str">
            <v>Male</v>
          </cell>
          <cell r="H294">
            <v>36908</v>
          </cell>
          <cell r="I294">
            <v>7039370568</v>
          </cell>
          <cell r="J294" t="str">
            <v>703937568</v>
          </cell>
          <cell r="K294" t="str">
            <v>prajapatirahul1712001@gmail.com</v>
          </cell>
          <cell r="L294" t="str">
            <v>1032190200@tcetmumbai.in</v>
          </cell>
          <cell r="M294" t="str">
            <v>51 Essel World Staff Colony,Gorai Road,Gorai Village,Near Essel World,Mumbai,400091</v>
          </cell>
          <cell r="N294" t="str">
            <v>Any other</v>
          </cell>
          <cell r="O294" t="str">
            <v>Below  5 Lacs</v>
          </cell>
          <cell r="P294" t="str">
            <v>Normal</v>
          </cell>
          <cell r="Q294" t="str">
            <v>Open</v>
          </cell>
          <cell r="R294">
            <v>2019</v>
          </cell>
          <cell r="S294" t="str">
            <v>FE</v>
          </cell>
          <cell r="T294" t="str">
            <v>MHT-CET 2019</v>
          </cell>
          <cell r="U294" t="str">
            <v>MHT-CET</v>
          </cell>
          <cell r="V294">
            <v>200</v>
          </cell>
          <cell r="W294">
            <v>89.372333999999995</v>
          </cell>
          <cell r="X294" t="str">
            <v>MI</v>
          </cell>
          <cell r="Y294">
            <v>405</v>
          </cell>
          <cell r="Z294">
            <v>500</v>
          </cell>
          <cell r="AA294">
            <v>81</v>
          </cell>
          <cell r="AB294">
            <v>2017</v>
          </cell>
          <cell r="AC294" t="str">
            <v>MAHARASHTRA STATE BOARD OF SECONDARY AND HIGHER SECONDARY EDUCATION</v>
          </cell>
          <cell r="AD294" t="str">
            <v>ST ALOYSIUS HIGH SCHOOL</v>
          </cell>
          <cell r="AE294">
            <v>491</v>
          </cell>
          <cell r="AF294">
            <v>650</v>
          </cell>
          <cell r="AG294">
            <v>75.540000000000006</v>
          </cell>
          <cell r="AH294">
            <v>2019</v>
          </cell>
          <cell r="AI294" t="str">
            <v>MAHARASHTRA STATE BOARD OF SECONDARY AND HIGHER SECONDARY EDUCATION</v>
          </cell>
          <cell r="AJ294" t="str">
            <v>NGK GOKHALE JUNIOR COLLEGE</v>
          </cell>
          <cell r="AK294">
            <v>227</v>
          </cell>
          <cell r="AL294">
            <v>23</v>
          </cell>
          <cell r="AM294">
            <v>9.8695652173913047</v>
          </cell>
          <cell r="AN294">
            <v>75</v>
          </cell>
          <cell r="AO294">
            <v>245</v>
          </cell>
          <cell r="AP294">
            <v>25</v>
          </cell>
          <cell r="AQ294">
            <v>9.8000000000000007</v>
          </cell>
          <cell r="AR294">
            <v>93</v>
          </cell>
          <cell r="AS294">
            <v>472</v>
          </cell>
          <cell r="AT294">
            <v>48</v>
          </cell>
          <cell r="AU294">
            <v>9.8333333333333339</v>
          </cell>
          <cell r="AV294">
            <v>235</v>
          </cell>
          <cell r="AW294">
            <v>25</v>
          </cell>
          <cell r="AX294">
            <v>9.4</v>
          </cell>
          <cell r="AY294">
            <v>94</v>
          </cell>
          <cell r="AZ294">
            <v>273</v>
          </cell>
          <cell r="BA294">
            <v>29</v>
          </cell>
          <cell r="BB294">
            <v>9.4137931034482758</v>
          </cell>
          <cell r="BC294">
            <v>97</v>
          </cell>
          <cell r="BD294">
            <v>508</v>
          </cell>
          <cell r="BE294">
            <v>54</v>
          </cell>
          <cell r="BF294">
            <v>9.4074074074074066</v>
          </cell>
          <cell r="BG294">
            <v>220</v>
          </cell>
          <cell r="BH294">
            <v>24</v>
          </cell>
          <cell r="BI294">
            <v>9.1666666666666661</v>
          </cell>
          <cell r="BJ294">
            <v>89.75</v>
          </cell>
          <cell r="BK294">
            <v>265</v>
          </cell>
          <cell r="BL294">
            <v>29</v>
          </cell>
          <cell r="BM294">
            <v>9.137931034482758</v>
          </cell>
          <cell r="BN294">
            <v>96</v>
          </cell>
          <cell r="BO294">
            <v>485</v>
          </cell>
          <cell r="BP294">
            <v>53</v>
          </cell>
          <cell r="BQ294">
            <v>9.1509433962264151</v>
          </cell>
          <cell r="BR294">
            <v>224</v>
          </cell>
          <cell r="BS294">
            <v>24</v>
          </cell>
          <cell r="BT294">
            <v>9.3333333333333339</v>
          </cell>
          <cell r="BU294">
            <v>90.791666666666671</v>
          </cell>
          <cell r="BV294">
            <v>224</v>
          </cell>
          <cell r="BW294">
            <v>24</v>
          </cell>
          <cell r="BX294">
            <v>9.3333333333333339</v>
          </cell>
          <cell r="BY294">
            <v>250</v>
          </cell>
          <cell r="BZ294">
            <v>26</v>
          </cell>
          <cell r="CA294">
            <v>9.615384615384615</v>
          </cell>
          <cell r="CB294">
            <v>1939</v>
          </cell>
          <cell r="CC294">
            <v>205</v>
          </cell>
          <cell r="CD294">
            <v>9.4585365853658541</v>
          </cell>
          <cell r="CE294">
            <v>90</v>
          </cell>
          <cell r="CF294"/>
          <cell r="CG294"/>
          <cell r="CH294"/>
          <cell r="CI294"/>
          <cell r="CJ294"/>
          <cell r="CK294"/>
          <cell r="CL294"/>
          <cell r="CM294"/>
          <cell r="CN294">
            <v>21</v>
          </cell>
          <cell r="CO294">
            <v>60</v>
          </cell>
          <cell r="CP294">
            <v>22</v>
          </cell>
          <cell r="CQ294">
            <v>50</v>
          </cell>
          <cell r="CR294">
            <v>24</v>
          </cell>
          <cell r="CS294">
            <v>0</v>
          </cell>
          <cell r="CT294">
            <v>100</v>
          </cell>
          <cell r="CU294">
            <v>16</v>
          </cell>
          <cell r="CV294">
            <v>0</v>
          </cell>
          <cell r="CW294">
            <v>100</v>
          </cell>
          <cell r="CX294">
            <v>562</v>
          </cell>
          <cell r="CY294">
            <v>56.2</v>
          </cell>
          <cell r="CZ294">
            <v>83.506686478454682</v>
          </cell>
          <cell r="DA294">
            <v>10</v>
          </cell>
          <cell r="DB294">
            <v>0</v>
          </cell>
          <cell r="DC294">
            <v>100</v>
          </cell>
          <cell r="DD294">
            <v>21</v>
          </cell>
          <cell r="DE294">
            <v>1</v>
          </cell>
          <cell r="DF294">
            <v>96</v>
          </cell>
          <cell r="DG294">
            <v>9</v>
          </cell>
          <cell r="DH294">
            <v>90</v>
          </cell>
          <cell r="DI294">
            <v>735</v>
          </cell>
          <cell r="DJ294">
            <v>37</v>
          </cell>
          <cell r="DK294">
            <v>2</v>
          </cell>
          <cell r="DL294">
            <v>0</v>
          </cell>
          <cell r="DM294">
            <v>100</v>
          </cell>
          <cell r="DN294">
            <v>100</v>
          </cell>
          <cell r="DO294" t="str">
            <v>100</v>
          </cell>
          <cell r="DP294">
            <v>80</v>
          </cell>
          <cell r="DQ294" t="str">
            <v>100</v>
          </cell>
          <cell r="DR294">
            <v>90</v>
          </cell>
          <cell r="DS294">
            <v>100</v>
          </cell>
          <cell r="DT294">
            <v>74</v>
          </cell>
          <cell r="DU294">
            <v>98</v>
          </cell>
          <cell r="DV294" t="str">
            <v>InfyTQ(DSE)</v>
          </cell>
          <cell r="DW294"/>
          <cell r="DX294"/>
          <cell r="DY294" t="str">
            <v>Placed</v>
          </cell>
          <cell r="DZ294">
            <v>6.25</v>
          </cell>
          <cell r="EA294" t="str">
            <v>Placement</v>
          </cell>
          <cell r="EB294" t="str">
            <v>Placement</v>
          </cell>
          <cell r="EC294"/>
          <cell r="ED294" t="str">
            <v>CAT-1</v>
          </cell>
          <cell r="EE294"/>
          <cell r="EF294"/>
          <cell r="EG294"/>
          <cell r="EH294"/>
          <cell r="EI294"/>
          <cell r="EJ294"/>
          <cell r="EK294"/>
          <cell r="EL294"/>
          <cell r="EM294"/>
          <cell r="EN294">
            <v>5</v>
          </cell>
          <cell r="EO294">
            <v>5</v>
          </cell>
          <cell r="EP294">
            <v>5</v>
          </cell>
          <cell r="EQ294">
            <v>15</v>
          </cell>
          <cell r="ER294">
            <v>100</v>
          </cell>
          <cell r="ES294" t="str">
            <v>Yes</v>
          </cell>
          <cell r="ET294" t="str">
            <v>https://drive.google.com/open?id=1TYoADzfuizje6e5nUCGmX1ynHzfxrPDj</v>
          </cell>
          <cell r="EU294" t="str">
            <v>IT + Core Companies</v>
          </cell>
          <cell r="EV294" t="str">
            <v>Yes</v>
          </cell>
          <cell r="EW294" t="str">
            <v>pay_HyRQtIqtFADWCs</v>
          </cell>
          <cell r="EX294" t="str">
            <v>Mumbai</v>
          </cell>
          <cell r="EY294" t="str">
            <v>Present</v>
          </cell>
          <cell r="EZ294" t="str">
            <v>Golden Batch 1</v>
          </cell>
          <cell r="FA294" t="str">
            <v>19-COMPB57-23</v>
          </cell>
          <cell r="FB294" t="str">
            <v>COMP-B</v>
          </cell>
          <cell r="FC294">
            <v>57</v>
          </cell>
        </row>
        <row r="295">
          <cell r="C295" t="str">
            <v>19-COMPB58-23</v>
          </cell>
          <cell r="D295">
            <v>58</v>
          </cell>
          <cell r="E295" t="str">
            <v>PRASAD RAVIRANJAN RAMCHANDRA RANJURANI</v>
          </cell>
          <cell r="F295" t="str">
            <v>19-COMPB58-23</v>
          </cell>
          <cell r="G295" t="str">
            <v>Male</v>
          </cell>
          <cell r="H295">
            <v>36899</v>
          </cell>
          <cell r="I295">
            <v>7387761061</v>
          </cell>
          <cell r="J295" t="str">
            <v>7387761061</v>
          </cell>
          <cell r="K295" t="str">
            <v>jr.raviranjan@gmail.com</v>
          </cell>
          <cell r="L295" t="str">
            <v>1032190201@tcetmumbai.in</v>
          </cell>
          <cell r="M295" t="str">
            <v>Room No:307, Building No:06, Bhavani Apt,Naleshwar Nagar,Vasai,Lodha Marq,Mumbai,401209</v>
          </cell>
          <cell r="N295" t="str">
            <v>Service</v>
          </cell>
          <cell r="O295" t="str">
            <v>Below  5 Lacs</v>
          </cell>
          <cell r="P295" t="str">
            <v>Normal</v>
          </cell>
          <cell r="Q295" t="str">
            <v>Open</v>
          </cell>
          <cell r="R295">
            <v>2019</v>
          </cell>
          <cell r="S295" t="str">
            <v>FE</v>
          </cell>
          <cell r="T295" t="str">
            <v>MHT-CET 2019</v>
          </cell>
          <cell r="U295" t="str">
            <v>MHT-CET</v>
          </cell>
          <cell r="V295">
            <v>200</v>
          </cell>
          <cell r="W295">
            <v>95.548329600000002</v>
          </cell>
          <cell r="X295" t="str">
            <v>MI</v>
          </cell>
          <cell r="Y295">
            <v>380</v>
          </cell>
          <cell r="Z295">
            <v>500</v>
          </cell>
          <cell r="AA295">
            <v>76</v>
          </cell>
          <cell r="AB295">
            <v>2016</v>
          </cell>
          <cell r="AC295" t="str">
            <v>MAHARASHTRA STATE BOARD OF SECONDARY AND HIGHER SECONDARY EDUCATION</v>
          </cell>
          <cell r="AD295" t="str">
            <v>ADARSH EDUCATION SOCIETY</v>
          </cell>
          <cell r="AE295">
            <v>506</v>
          </cell>
          <cell r="AF295">
            <v>650</v>
          </cell>
          <cell r="AG295">
            <v>77.849999999999994</v>
          </cell>
          <cell r="AH295">
            <v>2018</v>
          </cell>
          <cell r="AI295" t="str">
            <v>MAHARASHTRA STATE BOARD OF SECONDARY AND HIGHER SECONDARY EDUCATION</v>
          </cell>
          <cell r="AJ295" t="str">
            <v>KIRAN PATIL JUNIOR COLLEGE</v>
          </cell>
          <cell r="AK295">
            <v>209</v>
          </cell>
          <cell r="AL295">
            <v>23</v>
          </cell>
          <cell r="AM295">
            <v>9.0869565217391308</v>
          </cell>
          <cell r="AN295">
            <v>86.083900226757365</v>
          </cell>
          <cell r="AO295">
            <v>235</v>
          </cell>
          <cell r="AP295">
            <v>25</v>
          </cell>
          <cell r="AQ295">
            <v>9.4</v>
          </cell>
          <cell r="AR295">
            <v>90</v>
          </cell>
          <cell r="AS295">
            <v>444</v>
          </cell>
          <cell r="AT295">
            <v>48</v>
          </cell>
          <cell r="AU295">
            <v>9.25</v>
          </cell>
          <cell r="AV295">
            <v>225</v>
          </cell>
          <cell r="AW295">
            <v>25</v>
          </cell>
          <cell r="AX295">
            <v>9</v>
          </cell>
          <cell r="AY295">
            <v>87</v>
          </cell>
          <cell r="AZ295">
            <v>271</v>
          </cell>
          <cell r="BA295">
            <v>29</v>
          </cell>
          <cell r="BB295">
            <v>9.3448275862068968</v>
          </cell>
          <cell r="BC295">
            <v>95</v>
          </cell>
          <cell r="BD295">
            <v>496</v>
          </cell>
          <cell r="BE295">
            <v>54</v>
          </cell>
          <cell r="BF295">
            <v>9.1851851851851851</v>
          </cell>
          <cell r="BG295">
            <v>214</v>
          </cell>
          <cell r="BH295">
            <v>24</v>
          </cell>
          <cell r="BI295">
            <v>8.9166666666666661</v>
          </cell>
          <cell r="BJ295">
            <v>89.520975056689338</v>
          </cell>
          <cell r="BK295">
            <v>260</v>
          </cell>
          <cell r="BL295">
            <v>29</v>
          </cell>
          <cell r="BM295">
            <v>8.9655172413793096</v>
          </cell>
          <cell r="BN295">
            <v>96</v>
          </cell>
          <cell r="BO295">
            <v>474</v>
          </cell>
          <cell r="BP295">
            <v>53</v>
          </cell>
          <cell r="BQ295">
            <v>8.9433962264150946</v>
          </cell>
          <cell r="BR295">
            <v>213</v>
          </cell>
          <cell r="BS295">
            <v>24</v>
          </cell>
          <cell r="BT295">
            <v>8.875</v>
          </cell>
          <cell r="BU295">
            <v>90.600812547241119</v>
          </cell>
          <cell r="BV295">
            <v>213</v>
          </cell>
          <cell r="BW295">
            <v>24</v>
          </cell>
          <cell r="BX295">
            <v>8.875</v>
          </cell>
          <cell r="BY295">
            <v>254</v>
          </cell>
          <cell r="BZ295">
            <v>26</v>
          </cell>
          <cell r="CA295">
            <v>9.7692307692307701</v>
          </cell>
          <cell r="CB295">
            <v>1881</v>
          </cell>
          <cell r="CC295">
            <v>205</v>
          </cell>
          <cell r="CD295">
            <v>9.1756097560975611</v>
          </cell>
          <cell r="CE295">
            <v>90</v>
          </cell>
          <cell r="CF295"/>
          <cell r="CG295"/>
          <cell r="CH295"/>
          <cell r="CI295"/>
          <cell r="CJ295"/>
          <cell r="CK295"/>
          <cell r="CL295"/>
          <cell r="CM295"/>
          <cell r="CN295">
            <v>21</v>
          </cell>
          <cell r="CO295">
            <v>60</v>
          </cell>
          <cell r="CP295">
            <v>22</v>
          </cell>
          <cell r="CQ295">
            <v>50</v>
          </cell>
          <cell r="CR295">
            <v>19</v>
          </cell>
          <cell r="CS295">
            <v>5</v>
          </cell>
          <cell r="CT295">
            <v>80</v>
          </cell>
          <cell r="CU295">
            <v>15</v>
          </cell>
          <cell r="CV295">
            <v>1</v>
          </cell>
          <cell r="CW295">
            <v>94</v>
          </cell>
          <cell r="CX295">
            <v>522</v>
          </cell>
          <cell r="CY295">
            <v>52.2</v>
          </cell>
          <cell r="CZ295">
            <v>77.563150074294214</v>
          </cell>
          <cell r="DA295">
            <v>10</v>
          </cell>
          <cell r="DB295">
            <v>0</v>
          </cell>
          <cell r="DC295">
            <v>100</v>
          </cell>
          <cell r="DD295">
            <v>20</v>
          </cell>
          <cell r="DE295">
            <v>2</v>
          </cell>
          <cell r="DF295">
            <v>91</v>
          </cell>
          <cell r="DG295">
            <v>9</v>
          </cell>
          <cell r="DH295">
            <v>90</v>
          </cell>
          <cell r="DI295">
            <v>738</v>
          </cell>
          <cell r="DJ295">
            <v>37</v>
          </cell>
          <cell r="DK295">
            <v>2</v>
          </cell>
          <cell r="DL295">
            <v>0</v>
          </cell>
          <cell r="DM295">
            <v>100</v>
          </cell>
          <cell r="DN295">
            <v>40</v>
          </cell>
          <cell r="DO295" t="str">
            <v>100</v>
          </cell>
          <cell r="DP295">
            <v>90</v>
          </cell>
          <cell r="DQ295" t="str">
            <v>100</v>
          </cell>
          <cell r="DR295">
            <v>65</v>
          </cell>
          <cell r="DS295">
            <v>100</v>
          </cell>
          <cell r="DT295">
            <v>52</v>
          </cell>
          <cell r="DU295">
            <v>94</v>
          </cell>
          <cell r="DV295" t="str">
            <v>J.P. Morgan/InfyTQ(SE)</v>
          </cell>
          <cell r="DW295"/>
          <cell r="DX295"/>
          <cell r="DY295" t="str">
            <v>Placed</v>
          </cell>
          <cell r="DZ295" t="str">
            <v>17.75/3.60</v>
          </cell>
          <cell r="EA295" t="str">
            <v>Placement</v>
          </cell>
          <cell r="EB295" t="str">
            <v>Placement</v>
          </cell>
          <cell r="EC295"/>
          <cell r="ED295" t="str">
            <v>CAT-1</v>
          </cell>
          <cell r="EE295"/>
          <cell r="EF295"/>
          <cell r="EG295"/>
          <cell r="EH295"/>
          <cell r="EI295"/>
          <cell r="EJ295"/>
          <cell r="EK295"/>
          <cell r="EL295"/>
          <cell r="EM295"/>
          <cell r="EN295">
            <v>5</v>
          </cell>
          <cell r="EO295">
            <v>5</v>
          </cell>
          <cell r="EP295">
            <v>5</v>
          </cell>
          <cell r="EQ295">
            <v>15</v>
          </cell>
          <cell r="ER295">
            <v>100</v>
          </cell>
          <cell r="ES295" t="str">
            <v>Yes</v>
          </cell>
          <cell r="ET295" t="str">
            <v>https://drive.google.com/open?id=1wyQcV9rMMQz1q4IrIPZopMuOyANq8oyI</v>
          </cell>
          <cell r="EU295" t="str">
            <v>IT + Core Companies</v>
          </cell>
          <cell r="EV295" t="str">
            <v>Yes</v>
          </cell>
          <cell r="EW295" t="str">
            <v>pay_HyW9j4DGmVKluw</v>
          </cell>
          <cell r="EX295" t="str">
            <v>Bihar</v>
          </cell>
          <cell r="EY295" t="str">
            <v>Present</v>
          </cell>
          <cell r="EZ295" t="str">
            <v>Golden Batch 1</v>
          </cell>
          <cell r="FA295" t="str">
            <v>19-COMPB58-23</v>
          </cell>
          <cell r="FB295" t="str">
            <v>COMP-B</v>
          </cell>
          <cell r="FC295">
            <v>58</v>
          </cell>
        </row>
        <row r="296">
          <cell r="C296" t="str">
            <v>19-COMPB59-23</v>
          </cell>
          <cell r="D296">
            <v>59</v>
          </cell>
          <cell r="E296" t="str">
            <v>PUNATAR DEVANG SATYEN PREETI</v>
          </cell>
          <cell r="F296" t="str">
            <v>19-COMPB59-23</v>
          </cell>
          <cell r="G296" t="str">
            <v>Male</v>
          </cell>
          <cell r="H296">
            <v>37112</v>
          </cell>
          <cell r="I296">
            <v>8291008396</v>
          </cell>
          <cell r="J296"/>
          <cell r="K296" t="str">
            <v>iamdevangpunatar@gmail.com</v>
          </cell>
          <cell r="L296" t="str">
            <v>1032190202@tcetmumbai.in</v>
          </cell>
          <cell r="M296" t="str">
            <v>603, Shabri Appartment,Ashok Nagar,Kandivali - East,Near Kalpataru Gardens,Mumbai,400101</v>
          </cell>
          <cell r="N296" t="str">
            <v>Family Business</v>
          </cell>
          <cell r="O296" t="str">
            <v>10 Lacs to 20Lacs</v>
          </cell>
          <cell r="P296" t="str">
            <v>Normal</v>
          </cell>
          <cell r="Q296" t="str">
            <v>Open</v>
          </cell>
          <cell r="R296">
            <v>2019</v>
          </cell>
          <cell r="S296" t="str">
            <v>FE</v>
          </cell>
          <cell r="T296" t="str">
            <v>MHT-CET 2019</v>
          </cell>
          <cell r="U296" t="str">
            <v>MHT-CET</v>
          </cell>
          <cell r="V296">
            <v>200</v>
          </cell>
          <cell r="W296">
            <v>57.947756099999999</v>
          </cell>
          <cell r="X296" t="str">
            <v>IL</v>
          </cell>
          <cell r="Y296">
            <v>442</v>
          </cell>
          <cell r="Z296">
            <v>500</v>
          </cell>
          <cell r="AA296">
            <v>88.4</v>
          </cell>
          <cell r="AB296">
            <v>2017</v>
          </cell>
          <cell r="AC296" t="str">
            <v>COUNCIL FOR THE INDIAN SCHOOL CERTIFICATE EXAMINATIONS</v>
          </cell>
          <cell r="AD296" t="str">
            <v>GUNDECHA EDUCATION ACADEMY</v>
          </cell>
          <cell r="AE296">
            <v>412</v>
          </cell>
          <cell r="AF296">
            <v>650</v>
          </cell>
          <cell r="AG296">
            <v>63.38</v>
          </cell>
          <cell r="AH296">
            <v>2019</v>
          </cell>
          <cell r="AI296" t="str">
            <v>MAHARASHTRA STATE BOARD OF SECONDARY AND HIGHER SECONDARY EDUCATION</v>
          </cell>
          <cell r="AJ296" t="str">
            <v>JITEN MODY JUNIOR COLLEGE</v>
          </cell>
          <cell r="AK296">
            <v>221</v>
          </cell>
          <cell r="AL296">
            <v>23</v>
          </cell>
          <cell r="AM296">
            <v>9.6086956521739122</v>
          </cell>
          <cell r="AN296">
            <v>80.605442176870739</v>
          </cell>
          <cell r="AO296">
            <v>239</v>
          </cell>
          <cell r="AP296">
            <v>25</v>
          </cell>
          <cell r="AQ296">
            <v>9.56</v>
          </cell>
          <cell r="AR296">
            <v>78</v>
          </cell>
          <cell r="AS296">
            <v>460</v>
          </cell>
          <cell r="AT296">
            <v>48</v>
          </cell>
          <cell r="AU296">
            <v>9.5833333333333339</v>
          </cell>
          <cell r="AV296">
            <v>243</v>
          </cell>
          <cell r="AW296">
            <v>25</v>
          </cell>
          <cell r="AX296">
            <v>9.7200000000000006</v>
          </cell>
          <cell r="AY296">
            <v>95</v>
          </cell>
          <cell r="AZ296">
            <v>286</v>
          </cell>
          <cell r="BA296">
            <v>29</v>
          </cell>
          <cell r="BB296">
            <v>9.862068965517242</v>
          </cell>
          <cell r="BC296">
            <v>89</v>
          </cell>
          <cell r="BD296">
            <v>529</v>
          </cell>
          <cell r="BE296">
            <v>54</v>
          </cell>
          <cell r="BF296">
            <v>9.7962962962962958</v>
          </cell>
          <cell r="BG296">
            <v>225</v>
          </cell>
          <cell r="BH296">
            <v>24</v>
          </cell>
          <cell r="BI296">
            <v>9.375</v>
          </cell>
          <cell r="BJ296">
            <v>85.651360544217681</v>
          </cell>
          <cell r="BK296">
            <v>263</v>
          </cell>
          <cell r="BL296">
            <v>29</v>
          </cell>
          <cell r="BM296">
            <v>9.068965517241379</v>
          </cell>
          <cell r="BN296">
            <v>99</v>
          </cell>
          <cell r="BO296">
            <v>488</v>
          </cell>
          <cell r="BP296">
            <v>53</v>
          </cell>
          <cell r="BQ296">
            <v>9.2075471698113205</v>
          </cell>
          <cell r="BR296">
            <v>200</v>
          </cell>
          <cell r="BS296">
            <v>24</v>
          </cell>
          <cell r="BT296">
            <v>8.3333333333333339</v>
          </cell>
          <cell r="BU296">
            <v>87.876133786848072</v>
          </cell>
          <cell r="BV296">
            <v>200</v>
          </cell>
          <cell r="BW296">
            <v>24</v>
          </cell>
          <cell r="BX296">
            <v>8.3333333333333339</v>
          </cell>
          <cell r="BY296">
            <v>257</v>
          </cell>
          <cell r="BZ296">
            <v>26</v>
          </cell>
          <cell r="CA296">
            <v>9.884615384615385</v>
          </cell>
          <cell r="CB296">
            <v>1934</v>
          </cell>
          <cell r="CC296">
            <v>205</v>
          </cell>
          <cell r="CD296">
            <v>9.4341463414634141</v>
          </cell>
          <cell r="CE296">
            <v>86</v>
          </cell>
          <cell r="CF296"/>
          <cell r="CG296"/>
          <cell r="CH296"/>
          <cell r="CI296"/>
          <cell r="CJ296"/>
          <cell r="CK296"/>
          <cell r="CL296"/>
          <cell r="CM296"/>
          <cell r="CN296"/>
          <cell r="CO296"/>
          <cell r="CP296"/>
          <cell r="CQ296"/>
          <cell r="CR296"/>
          <cell r="CS296"/>
          <cell r="CT296"/>
          <cell r="CU296"/>
          <cell r="CV296"/>
          <cell r="CW296"/>
          <cell r="CX296"/>
          <cell r="CY296"/>
          <cell r="CZ296"/>
          <cell r="DA296"/>
          <cell r="DB296"/>
          <cell r="DC296"/>
          <cell r="DD296"/>
          <cell r="DE296"/>
          <cell r="DF296"/>
          <cell r="DG296"/>
          <cell r="DH296"/>
          <cell r="DI296"/>
          <cell r="DJ296">
            <v>0</v>
          </cell>
          <cell r="DK296">
            <v>0</v>
          </cell>
          <cell r="DL296">
            <v>2</v>
          </cell>
          <cell r="DM296">
            <v>0</v>
          </cell>
          <cell r="DN296">
            <v>0</v>
          </cell>
          <cell r="DO296">
            <v>0</v>
          </cell>
          <cell r="DP296">
            <v>0</v>
          </cell>
          <cell r="DQ296">
            <v>0</v>
          </cell>
          <cell r="DR296">
            <v>0</v>
          </cell>
          <cell r="DS296">
            <v>0</v>
          </cell>
          <cell r="DT296">
            <v>0</v>
          </cell>
          <cell r="DU296">
            <v>0</v>
          </cell>
          <cell r="DV296"/>
          <cell r="DW296"/>
          <cell r="DX296"/>
          <cell r="DY296"/>
          <cell r="DZ296"/>
          <cell r="EA296" t="str">
            <v>Higher Studies</v>
          </cell>
          <cell r="EB296" t="str">
            <v>Higher Studies</v>
          </cell>
          <cell r="EC296"/>
          <cell r="ED296" t="str">
            <v>CAT-3</v>
          </cell>
          <cell r="EE296"/>
          <cell r="EF296"/>
          <cell r="EG296"/>
          <cell r="EH296"/>
          <cell r="EI296"/>
          <cell r="EJ296"/>
          <cell r="EK296"/>
          <cell r="EL296"/>
          <cell r="EM296"/>
          <cell r="EN296">
            <v>5</v>
          </cell>
          <cell r="EO296">
            <v>0</v>
          </cell>
          <cell r="EP296">
            <v>5</v>
          </cell>
          <cell r="EQ296">
            <v>10</v>
          </cell>
          <cell r="ER296">
            <v>66.666666666666657</v>
          </cell>
          <cell r="ES296" t="str">
            <v>Yes</v>
          </cell>
          <cell r="ET296" t="str">
            <v>https://drive.google.com/open?id=1S-yj36DvRir38lkj-uj5hJOmnsrXlK9t</v>
          </cell>
          <cell r="EU296" t="str">
            <v>NA</v>
          </cell>
          <cell r="EV296" t="str">
            <v>No</v>
          </cell>
          <cell r="EW296"/>
          <cell r="EX296" t="str">
            <v>MUMBAI</v>
          </cell>
          <cell r="EY296" t="str">
            <v>Present</v>
          </cell>
          <cell r="EZ296"/>
          <cell r="FA296" t="str">
            <v>19-COMPB59-23</v>
          </cell>
          <cell r="FB296" t="str">
            <v>COMP-B</v>
          </cell>
          <cell r="FC296">
            <v>59</v>
          </cell>
        </row>
        <row r="297">
          <cell r="C297" t="str">
            <v>19-COMPB60-23</v>
          </cell>
          <cell r="D297">
            <v>60</v>
          </cell>
          <cell r="E297" t="str">
            <v>QURAISHI AYNAAN UNAEZ SAMIRAN</v>
          </cell>
          <cell r="F297" t="str">
            <v>19-COMPB60-23</v>
          </cell>
          <cell r="G297" t="str">
            <v>Male</v>
          </cell>
          <cell r="H297">
            <v>36915</v>
          </cell>
          <cell r="I297">
            <v>9833924045</v>
          </cell>
          <cell r="J297" t="str">
            <v>9833924045</v>
          </cell>
          <cell r="K297" t="str">
            <v>aynaanq@gmail.com</v>
          </cell>
          <cell r="L297" t="str">
            <v>1032190203@tcetmumbai.in</v>
          </cell>
          <cell r="M297" t="str">
            <v>6B/704 SAPPHIRE HEIGHTS ,LOKHANDWALA TOWNSHIP,AKURLI ROAD,KANDIVALI EAST,LOKHANDWALA FOUNDATION SCHOOL,MUMBAI,400101</v>
          </cell>
          <cell r="N297" t="str">
            <v>Service</v>
          </cell>
          <cell r="O297" t="str">
            <v>5 Lacs to  10Lacs</v>
          </cell>
          <cell r="P297" t="str">
            <v>Normal</v>
          </cell>
          <cell r="Q297" t="str">
            <v>Open</v>
          </cell>
          <cell r="R297">
            <v>2019</v>
          </cell>
          <cell r="S297" t="str">
            <v>FE</v>
          </cell>
          <cell r="T297" t="str">
            <v>MHT-CET 2019</v>
          </cell>
          <cell r="U297" t="str">
            <v>MHT-CET</v>
          </cell>
          <cell r="V297">
            <v>200</v>
          </cell>
          <cell r="W297">
            <v>44.790089999999999</v>
          </cell>
          <cell r="X297" t="str">
            <v>IL</v>
          </cell>
          <cell r="Y297">
            <v>422</v>
          </cell>
          <cell r="Z297">
            <v>500</v>
          </cell>
          <cell r="AA297">
            <v>84.4</v>
          </cell>
          <cell r="AB297">
            <v>2017</v>
          </cell>
          <cell r="AC297" t="str">
            <v>CENTRAL BOARD OF SECONDARY EDUCATION</v>
          </cell>
          <cell r="AD297" t="str">
            <v>BILLABONG INTERNATIONAL SCHOOL</v>
          </cell>
          <cell r="AE297">
            <v>476</v>
          </cell>
          <cell r="AF297">
            <v>650</v>
          </cell>
          <cell r="AG297">
            <v>73.23</v>
          </cell>
          <cell r="AH297">
            <v>2019</v>
          </cell>
          <cell r="AI297" t="str">
            <v>MAHARASHTRA STATE BOARD OF SECONDARY AND HIGHER SECONDARY EDUCATION</v>
          </cell>
          <cell r="AJ297" t="str">
            <v>THAKUR COLLEGE OF SCIENCE AND COMMERCE</v>
          </cell>
          <cell r="AK297">
            <v>226</v>
          </cell>
          <cell r="AL297">
            <v>23</v>
          </cell>
          <cell r="AM297">
            <v>9.8260869565217384</v>
          </cell>
          <cell r="AN297">
            <v>98.639455782312936</v>
          </cell>
          <cell r="AO297">
            <v>250</v>
          </cell>
          <cell r="AP297">
            <v>25</v>
          </cell>
          <cell r="AQ297">
            <v>10</v>
          </cell>
          <cell r="AR297">
            <v>97</v>
          </cell>
          <cell r="AS297">
            <v>476</v>
          </cell>
          <cell r="AT297">
            <v>48</v>
          </cell>
          <cell r="AU297">
            <v>9.9166666666666661</v>
          </cell>
          <cell r="AV297">
            <v>245</v>
          </cell>
          <cell r="AW297">
            <v>25</v>
          </cell>
          <cell r="AX297">
            <v>9.8000000000000007</v>
          </cell>
          <cell r="AY297">
            <v>100</v>
          </cell>
          <cell r="AZ297">
            <v>286</v>
          </cell>
          <cell r="BA297">
            <v>29</v>
          </cell>
          <cell r="BB297">
            <v>9.862068965517242</v>
          </cell>
          <cell r="BC297">
            <v>100</v>
          </cell>
          <cell r="BD297">
            <v>531</v>
          </cell>
          <cell r="BE297">
            <v>54</v>
          </cell>
          <cell r="BF297">
            <v>9.8333333333333339</v>
          </cell>
          <cell r="BG297">
            <v>234</v>
          </cell>
          <cell r="BH297">
            <v>24</v>
          </cell>
          <cell r="BI297">
            <v>9.75</v>
          </cell>
          <cell r="BJ297">
            <v>98.909863945578238</v>
          </cell>
          <cell r="BK297">
            <v>272</v>
          </cell>
          <cell r="BL297">
            <v>29</v>
          </cell>
          <cell r="BM297">
            <v>9.3793103448275854</v>
          </cell>
          <cell r="BN297">
            <v>99</v>
          </cell>
          <cell r="BO297">
            <v>506</v>
          </cell>
          <cell r="BP297">
            <v>53</v>
          </cell>
          <cell r="BQ297">
            <v>9.5471698113207548</v>
          </cell>
          <cell r="BR297">
            <v>237</v>
          </cell>
          <cell r="BS297">
            <v>24</v>
          </cell>
          <cell r="BT297">
            <v>9.875</v>
          </cell>
          <cell r="BU297">
            <v>98.924886621315196</v>
          </cell>
          <cell r="BV297">
            <v>237</v>
          </cell>
          <cell r="BW297">
            <v>24</v>
          </cell>
          <cell r="BX297">
            <v>9.875</v>
          </cell>
          <cell r="BY297">
            <v>255</v>
          </cell>
          <cell r="BZ297">
            <v>26</v>
          </cell>
          <cell r="CA297">
            <v>9.8076923076923084</v>
          </cell>
          <cell r="CB297">
            <v>2005</v>
          </cell>
          <cell r="CC297">
            <v>205</v>
          </cell>
          <cell r="CD297">
            <v>9.7804878048780495</v>
          </cell>
          <cell r="CE297">
            <v>99</v>
          </cell>
          <cell r="CF297"/>
          <cell r="CG297"/>
          <cell r="CH297"/>
          <cell r="CI297"/>
          <cell r="CJ297"/>
          <cell r="CK297"/>
          <cell r="CL297"/>
          <cell r="CM297"/>
          <cell r="CN297">
            <v>24</v>
          </cell>
          <cell r="CO297">
            <v>60</v>
          </cell>
          <cell r="CP297">
            <v>21</v>
          </cell>
          <cell r="CQ297">
            <v>50</v>
          </cell>
          <cell r="CR297">
            <v>24</v>
          </cell>
          <cell r="CS297">
            <v>0</v>
          </cell>
          <cell r="CT297">
            <v>100</v>
          </cell>
          <cell r="CU297">
            <v>15</v>
          </cell>
          <cell r="CV297">
            <v>1</v>
          </cell>
          <cell r="CW297">
            <v>94</v>
          </cell>
          <cell r="CX297">
            <v>623</v>
          </cell>
          <cell r="CY297">
            <v>62.3</v>
          </cell>
          <cell r="CZ297">
            <v>92.570579494799404</v>
          </cell>
          <cell r="DA297">
            <v>10</v>
          </cell>
          <cell r="DB297">
            <v>0</v>
          </cell>
          <cell r="DC297">
            <v>100</v>
          </cell>
          <cell r="DD297">
            <v>20</v>
          </cell>
          <cell r="DE297">
            <v>2</v>
          </cell>
          <cell r="DF297">
            <v>91</v>
          </cell>
          <cell r="DG297">
            <v>10</v>
          </cell>
          <cell r="DH297">
            <v>100</v>
          </cell>
          <cell r="DI297">
            <v>1014</v>
          </cell>
          <cell r="DJ297">
            <v>51</v>
          </cell>
          <cell r="DK297">
            <v>2</v>
          </cell>
          <cell r="DL297">
            <v>0</v>
          </cell>
          <cell r="DM297">
            <v>100</v>
          </cell>
          <cell r="DN297">
            <v>90</v>
          </cell>
          <cell r="DO297" t="str">
            <v>100</v>
          </cell>
          <cell r="DP297">
            <v>60</v>
          </cell>
          <cell r="DQ297" t="str">
            <v>100</v>
          </cell>
          <cell r="DR297">
            <v>75</v>
          </cell>
          <cell r="DS297">
            <v>100</v>
          </cell>
          <cell r="DT297">
            <v>78</v>
          </cell>
          <cell r="DU297">
            <v>98</v>
          </cell>
          <cell r="DV297" t="str">
            <v>J.P. Morgan</v>
          </cell>
          <cell r="DW297"/>
          <cell r="DX297"/>
          <cell r="DY297" t="str">
            <v>Placed</v>
          </cell>
          <cell r="DZ297">
            <v>17.75</v>
          </cell>
          <cell r="EA297" t="str">
            <v>Placement</v>
          </cell>
          <cell r="EB297" t="str">
            <v>Placement</v>
          </cell>
          <cell r="EC297"/>
          <cell r="ED297" t="str">
            <v>CAT-1</v>
          </cell>
          <cell r="EE297"/>
          <cell r="EF297"/>
          <cell r="EG297"/>
          <cell r="EH297"/>
          <cell r="EI297"/>
          <cell r="EJ297"/>
          <cell r="EK297"/>
          <cell r="EL297"/>
          <cell r="EM297"/>
          <cell r="EN297">
            <v>5</v>
          </cell>
          <cell r="EO297">
            <v>5</v>
          </cell>
          <cell r="EP297">
            <v>5</v>
          </cell>
          <cell r="EQ297">
            <v>15</v>
          </cell>
          <cell r="ER297">
            <v>100</v>
          </cell>
          <cell r="ES297" t="str">
            <v>Yes</v>
          </cell>
          <cell r="ET297" t="str">
            <v>https://drive.google.com/open?id=1tE0_ZttZVUvCwZwzNZyNRZb-rjHUaS3Q</v>
          </cell>
          <cell r="EU297" t="str">
            <v>IT + Core Companies</v>
          </cell>
          <cell r="EV297" t="str">
            <v>Yes</v>
          </cell>
          <cell r="EW297" t="str">
            <v>pay_Hxo7Y9RceWQOar</v>
          </cell>
          <cell r="EX297" t="str">
            <v>MUMBAI</v>
          </cell>
          <cell r="EY297" t="str">
            <v>Present</v>
          </cell>
          <cell r="EZ297" t="str">
            <v>Batch 1</v>
          </cell>
          <cell r="FA297" t="str">
            <v>19-COMPB60-23</v>
          </cell>
          <cell r="FB297" t="str">
            <v>COMP-B</v>
          </cell>
          <cell r="FC297">
            <v>60</v>
          </cell>
        </row>
        <row r="298">
          <cell r="C298" t="str">
            <v>19-COMPB61-23</v>
          </cell>
          <cell r="D298">
            <v>61</v>
          </cell>
          <cell r="E298" t="str">
            <v>RAJE MEHAL YOGENDRA VAISHALI</v>
          </cell>
          <cell r="F298" t="str">
            <v>19-COMPB61-23</v>
          </cell>
          <cell r="G298" t="str">
            <v>Female</v>
          </cell>
          <cell r="H298">
            <v>37231</v>
          </cell>
          <cell r="I298">
            <v>8879089260</v>
          </cell>
          <cell r="J298" t="str">
            <v>8879089260</v>
          </cell>
          <cell r="K298" t="str">
            <v>mehalr612@gmail.com</v>
          </cell>
          <cell r="L298"/>
          <cell r="M298" t="str">
            <v>B/3 Gumpha Darshan soc,Kausturba cross rd no 1 Borivali east,Mumbai,400066</v>
          </cell>
          <cell r="N298" t="str">
            <v>Home Maker</v>
          </cell>
          <cell r="O298" t="str">
            <v>Below  5 Lacs</v>
          </cell>
          <cell r="P298" t="str">
            <v>Normal</v>
          </cell>
          <cell r="Q298" t="str">
            <v>Open</v>
          </cell>
          <cell r="R298">
            <v>2019</v>
          </cell>
          <cell r="S298" t="str">
            <v>FE</v>
          </cell>
          <cell r="T298" t="str">
            <v>MHT-CET 2019</v>
          </cell>
          <cell r="U298" t="str">
            <v>MHT-CET</v>
          </cell>
          <cell r="V298">
            <v>200</v>
          </cell>
          <cell r="W298">
            <v>96.373919999999998</v>
          </cell>
          <cell r="X298" t="str">
            <v>LOPENS</v>
          </cell>
          <cell r="Y298">
            <v>486</v>
          </cell>
          <cell r="Z298">
            <v>500</v>
          </cell>
          <cell r="AA298">
            <v>97.2</v>
          </cell>
          <cell r="AB298">
            <v>2017</v>
          </cell>
          <cell r="AC298" t="str">
            <v>MAHARASHTRA STATE BOARD OF SECONDARY AND HIGHER SECONDARY EDUCATION</v>
          </cell>
          <cell r="AD298" t="str">
            <v>ST.LAWRENCE HIGH SCHOOL</v>
          </cell>
          <cell r="AE298">
            <v>553</v>
          </cell>
          <cell r="AF298">
            <v>650</v>
          </cell>
          <cell r="AG298">
            <v>85.08</v>
          </cell>
          <cell r="AH298">
            <v>2019</v>
          </cell>
          <cell r="AI298" t="str">
            <v>MAHARASHTRA STATE BOARD OF SECONDARY AND HIGHER SECONDARY EDUCATION</v>
          </cell>
          <cell r="AJ298" t="str">
            <v>THAKUR COLLEGE OF SCIENCE AND COMMERCE</v>
          </cell>
          <cell r="AK298">
            <v>227</v>
          </cell>
          <cell r="AL298">
            <v>23</v>
          </cell>
          <cell r="AM298">
            <v>9.8695652173913047</v>
          </cell>
          <cell r="AN298">
            <v>89.451247165532891</v>
          </cell>
          <cell r="AO298">
            <v>243</v>
          </cell>
          <cell r="AP298">
            <v>25</v>
          </cell>
          <cell r="AQ298">
            <v>9.7200000000000006</v>
          </cell>
          <cell r="AR298">
            <v>79</v>
          </cell>
          <cell r="AS298">
            <v>470</v>
          </cell>
          <cell r="AT298">
            <v>48</v>
          </cell>
          <cell r="AU298">
            <v>9.7916666666666661</v>
          </cell>
          <cell r="AV298">
            <v>247</v>
          </cell>
          <cell r="AW298">
            <v>25</v>
          </cell>
          <cell r="AX298">
            <v>9.8800000000000008</v>
          </cell>
          <cell r="AY298">
            <v>100</v>
          </cell>
          <cell r="AZ298">
            <v>284</v>
          </cell>
          <cell r="BA298">
            <v>29</v>
          </cell>
          <cell r="BB298">
            <v>9.7931034482758612</v>
          </cell>
          <cell r="BC298">
            <v>96</v>
          </cell>
          <cell r="BD298">
            <v>531</v>
          </cell>
          <cell r="BE298">
            <v>54</v>
          </cell>
          <cell r="BF298">
            <v>9.8333333333333339</v>
          </cell>
          <cell r="BG298">
            <v>231</v>
          </cell>
          <cell r="BH298">
            <v>24</v>
          </cell>
          <cell r="BI298">
            <v>9.625</v>
          </cell>
          <cell r="BJ298">
            <v>91.112811791383223</v>
          </cell>
          <cell r="BK298">
            <v>290</v>
          </cell>
          <cell r="BL298">
            <v>29</v>
          </cell>
          <cell r="BM298">
            <v>10</v>
          </cell>
          <cell r="BN298">
            <v>90</v>
          </cell>
          <cell r="BO298">
            <v>521</v>
          </cell>
          <cell r="BP298">
            <v>53</v>
          </cell>
          <cell r="BQ298">
            <v>9.8301886792452837</v>
          </cell>
          <cell r="BR298">
            <v>230</v>
          </cell>
          <cell r="BS298">
            <v>24</v>
          </cell>
          <cell r="BT298">
            <v>9.5833333333333339</v>
          </cell>
          <cell r="BU298">
            <v>90.927343159486028</v>
          </cell>
          <cell r="BV298">
            <v>230</v>
          </cell>
          <cell r="BW298">
            <v>24</v>
          </cell>
          <cell r="BX298">
            <v>9.5833333333333339</v>
          </cell>
          <cell r="BY298">
            <v>253</v>
          </cell>
          <cell r="BZ298">
            <v>26</v>
          </cell>
          <cell r="CA298">
            <v>9.7307692307692299</v>
          </cell>
          <cell r="CB298">
            <v>2005</v>
          </cell>
          <cell r="CC298">
            <v>205</v>
          </cell>
          <cell r="CD298">
            <v>9.7804878048780495</v>
          </cell>
          <cell r="CE298">
            <v>92</v>
          </cell>
          <cell r="CF298"/>
          <cell r="CG298"/>
          <cell r="CH298"/>
          <cell r="CI298"/>
          <cell r="CJ298"/>
          <cell r="CK298"/>
          <cell r="CL298"/>
          <cell r="CM298"/>
          <cell r="CN298">
            <v>24</v>
          </cell>
          <cell r="CO298">
            <v>60</v>
          </cell>
          <cell r="CP298">
            <v>23</v>
          </cell>
          <cell r="CQ298">
            <v>50</v>
          </cell>
          <cell r="CR298">
            <v>20</v>
          </cell>
          <cell r="CS298">
            <v>4</v>
          </cell>
          <cell r="CT298">
            <v>84</v>
          </cell>
          <cell r="CU298">
            <v>13</v>
          </cell>
          <cell r="CV298">
            <v>3</v>
          </cell>
          <cell r="CW298">
            <v>82</v>
          </cell>
          <cell r="CX298">
            <v>93</v>
          </cell>
          <cell r="CY298">
            <v>46.5</v>
          </cell>
          <cell r="CZ298">
            <v>13.818722139673106</v>
          </cell>
          <cell r="DA298">
            <v>2</v>
          </cell>
          <cell r="DB298">
            <v>8</v>
          </cell>
          <cell r="DC298">
            <v>20</v>
          </cell>
          <cell r="DD298">
            <v>17</v>
          </cell>
          <cell r="DE298">
            <v>5</v>
          </cell>
          <cell r="DF298">
            <v>78</v>
          </cell>
          <cell r="DG298">
            <v>6</v>
          </cell>
          <cell r="DH298">
            <v>60</v>
          </cell>
          <cell r="DI298">
            <v>274</v>
          </cell>
          <cell r="DJ298">
            <v>14</v>
          </cell>
          <cell r="DK298">
            <v>2</v>
          </cell>
          <cell r="DL298">
            <v>0</v>
          </cell>
          <cell r="DM298">
            <v>100</v>
          </cell>
          <cell r="DN298">
            <v>90</v>
          </cell>
          <cell r="DO298" t="str">
            <v>100</v>
          </cell>
          <cell r="DP298">
            <v>80</v>
          </cell>
          <cell r="DQ298" t="str">
            <v>100</v>
          </cell>
          <cell r="DR298">
            <v>85</v>
          </cell>
          <cell r="DS298">
            <v>100</v>
          </cell>
          <cell r="DT298">
            <v>40</v>
          </cell>
          <cell r="DU298">
            <v>75</v>
          </cell>
          <cell r="DV298" t="str">
            <v>Oracle / J.P. Morgan</v>
          </cell>
          <cell r="DW298"/>
          <cell r="DX298"/>
          <cell r="DY298" t="str">
            <v>Placed</v>
          </cell>
          <cell r="DZ298" t="str">
            <v xml:space="preserve">8.8 / 17.75 </v>
          </cell>
          <cell r="EA298" t="str">
            <v>Placement</v>
          </cell>
          <cell r="EB298" t="str">
            <v>Placement</v>
          </cell>
          <cell r="EC298"/>
          <cell r="ED298" t="str">
            <v>CAT-2</v>
          </cell>
          <cell r="EE298"/>
          <cell r="EF298"/>
          <cell r="EG298"/>
          <cell r="EH298"/>
          <cell r="EI298"/>
          <cell r="EJ298"/>
          <cell r="EK298"/>
          <cell r="EL298"/>
          <cell r="EM298"/>
          <cell r="EN298">
            <v>5</v>
          </cell>
          <cell r="EO298">
            <v>4</v>
          </cell>
          <cell r="EP298">
            <v>5</v>
          </cell>
          <cell r="EQ298">
            <v>14</v>
          </cell>
          <cell r="ER298">
            <v>93.333333333333329</v>
          </cell>
          <cell r="ES298" t="str">
            <v>Yes</v>
          </cell>
          <cell r="ET298" t="str">
            <v>https://drive.google.com/open?id=1VCXrAqICmAHq_h9ecze7kXpcthcyOeht</v>
          </cell>
          <cell r="EU298" t="str">
            <v>IT + Core Companies</v>
          </cell>
          <cell r="EV298" t="str">
            <v>Yes</v>
          </cell>
          <cell r="EW298" t="str">
            <v>pay_HyQJdnsp0IqWLc</v>
          </cell>
          <cell r="EX298" t="str">
            <v>Mumbai</v>
          </cell>
          <cell r="EY298" t="str">
            <v>Present</v>
          </cell>
          <cell r="EZ298" t="str">
            <v>Golden Batch 1</v>
          </cell>
          <cell r="FA298" t="str">
            <v>19-COMPB61-23</v>
          </cell>
          <cell r="FB298" t="str">
            <v>COMP-B</v>
          </cell>
          <cell r="FC298">
            <v>61</v>
          </cell>
        </row>
        <row r="299">
          <cell r="C299" t="str">
            <v>19-COMPB62-23</v>
          </cell>
          <cell r="D299">
            <v>62</v>
          </cell>
          <cell r="E299" t="str">
            <v>RAMANDEEP SINGH GURUDEV SINGH JASVIR KAUR</v>
          </cell>
          <cell r="F299" t="str">
            <v>19-COMPB62-23</v>
          </cell>
          <cell r="G299" t="str">
            <v>Male</v>
          </cell>
          <cell r="H299">
            <v>37334</v>
          </cell>
          <cell r="I299">
            <v>9167461405</v>
          </cell>
          <cell r="J299" t="str">
            <v>9167461405</v>
          </cell>
          <cell r="K299" t="str">
            <v>ramandeepsinghg19@gmail.com</v>
          </cell>
          <cell r="L299"/>
          <cell r="M299" t="str">
            <v>B-401/402, Sahyadri,,Upper Govind Nagar, ,Malad (East),,Mumbai,400097</v>
          </cell>
          <cell r="N299" t="str">
            <v>Service</v>
          </cell>
          <cell r="O299" t="str">
            <v>20 Lacs &amp; above</v>
          </cell>
          <cell r="P299" t="str">
            <v>Normal</v>
          </cell>
          <cell r="Q299" t="str">
            <v>Open</v>
          </cell>
          <cell r="R299">
            <v>2019</v>
          </cell>
          <cell r="S299" t="str">
            <v>FE</v>
          </cell>
          <cell r="T299" t="str">
            <v>MHT-CET 2019</v>
          </cell>
          <cell r="U299" t="str">
            <v>MHT-CET</v>
          </cell>
          <cell r="V299">
            <v>200</v>
          </cell>
          <cell r="W299">
            <v>19.3774759</v>
          </cell>
          <cell r="X299" t="str">
            <v>IL</v>
          </cell>
          <cell r="Y299">
            <v>401</v>
          </cell>
          <cell r="Z299">
            <v>600</v>
          </cell>
          <cell r="AA299">
            <v>66.83</v>
          </cell>
          <cell r="AB299">
            <v>2017</v>
          </cell>
          <cell r="AC299" t="str">
            <v>COUNCIL FOR THE INDIAN SCHOOL CERTIFICATE EXAMINATIONS</v>
          </cell>
          <cell r="AD299" t="str">
            <v>SMT LILAVATIBAI PODAR HIGH SCHOOL MUMBAI</v>
          </cell>
          <cell r="AE299">
            <v>297</v>
          </cell>
          <cell r="AF299">
            <v>500</v>
          </cell>
          <cell r="AG299">
            <v>59.4</v>
          </cell>
          <cell r="AH299">
            <v>2019</v>
          </cell>
          <cell r="AI299" t="str">
            <v>CENTRAL BOARD OF SECONDARY EDUCATION</v>
          </cell>
          <cell r="AJ299" t="str">
            <v>RYAN INTERNATIONAL SCHOOL</v>
          </cell>
          <cell r="AK299">
            <v>181.93</v>
          </cell>
          <cell r="AL299">
            <v>23</v>
          </cell>
          <cell r="AM299">
            <v>7.91</v>
          </cell>
          <cell r="AN299">
            <v>90.639455782312936</v>
          </cell>
          <cell r="AO299">
            <v>176</v>
          </cell>
          <cell r="AP299">
            <v>25</v>
          </cell>
          <cell r="AQ299">
            <v>7.04</v>
          </cell>
          <cell r="AR299">
            <v>90</v>
          </cell>
          <cell r="AS299">
            <v>357.93</v>
          </cell>
          <cell r="AT299">
            <v>48</v>
          </cell>
          <cell r="AU299">
            <v>7.4568750000000001</v>
          </cell>
          <cell r="AV299">
            <v>225</v>
          </cell>
          <cell r="AW299">
            <v>25</v>
          </cell>
          <cell r="AX299">
            <v>9</v>
          </cell>
          <cell r="AY299">
            <v>97</v>
          </cell>
          <cell r="AZ299">
            <v>268</v>
          </cell>
          <cell r="BA299">
            <v>29</v>
          </cell>
          <cell r="BB299">
            <v>9.2413793103448274</v>
          </cell>
          <cell r="BC299">
            <v>95</v>
          </cell>
          <cell r="BD299">
            <v>493</v>
          </cell>
          <cell r="BE299">
            <v>54</v>
          </cell>
          <cell r="BF299">
            <v>9.1296296296296298</v>
          </cell>
          <cell r="BG299">
            <v>211</v>
          </cell>
          <cell r="BH299">
            <v>24</v>
          </cell>
          <cell r="BI299">
            <v>8.7916666666666661</v>
          </cell>
          <cell r="BJ299">
            <v>93.159863945578238</v>
          </cell>
          <cell r="BK299">
            <v>208</v>
          </cell>
          <cell r="BL299">
            <v>29</v>
          </cell>
          <cell r="BM299">
            <v>7.1724137931034484</v>
          </cell>
          <cell r="BN299">
            <v>91</v>
          </cell>
          <cell r="BO299">
            <v>419</v>
          </cell>
          <cell r="BP299">
            <v>53</v>
          </cell>
          <cell r="BQ299">
            <v>7.9056603773584904</v>
          </cell>
          <cell r="BR299">
            <v>223.01000000000002</v>
          </cell>
          <cell r="BS299">
            <v>24</v>
          </cell>
          <cell r="BT299">
            <v>9.2920833333333341</v>
          </cell>
          <cell r="BU299">
            <v>92.799886621315196</v>
          </cell>
          <cell r="BV299">
            <v>223.01000000000002</v>
          </cell>
          <cell r="BW299">
            <v>24</v>
          </cell>
          <cell r="BX299">
            <v>9.2920833333333341</v>
          </cell>
          <cell r="BY299">
            <v>184</v>
          </cell>
          <cell r="BZ299">
            <v>26</v>
          </cell>
          <cell r="CA299">
            <v>7.0769230769230766</v>
          </cell>
          <cell r="CB299">
            <v>1676.94</v>
          </cell>
          <cell r="CC299">
            <v>205</v>
          </cell>
          <cell r="CD299">
            <v>8.1801951219512201</v>
          </cell>
          <cell r="CE299">
            <v>94</v>
          </cell>
          <cell r="CF299"/>
          <cell r="CG299"/>
          <cell r="CH299"/>
          <cell r="CI299"/>
          <cell r="CJ299"/>
          <cell r="CK299"/>
          <cell r="CL299"/>
          <cell r="CM299"/>
          <cell r="CN299"/>
          <cell r="CO299"/>
          <cell r="CP299"/>
          <cell r="CQ299"/>
          <cell r="CR299"/>
          <cell r="CS299"/>
          <cell r="CT299"/>
          <cell r="CU299"/>
          <cell r="CV299"/>
          <cell r="CW299"/>
          <cell r="CX299"/>
          <cell r="CY299"/>
          <cell r="CZ299"/>
          <cell r="DA299"/>
          <cell r="DB299"/>
          <cell r="DC299"/>
          <cell r="DD299"/>
          <cell r="DE299"/>
          <cell r="DF299"/>
          <cell r="DG299"/>
          <cell r="DH299"/>
          <cell r="DI299"/>
          <cell r="DJ299">
            <v>0</v>
          </cell>
          <cell r="DK299">
            <v>0</v>
          </cell>
          <cell r="DL299">
            <v>2</v>
          </cell>
          <cell r="DM299">
            <v>0</v>
          </cell>
          <cell r="DN299">
            <v>0</v>
          </cell>
          <cell r="DO299">
            <v>0</v>
          </cell>
          <cell r="DP299">
            <v>0</v>
          </cell>
          <cell r="DQ299">
            <v>0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/>
          <cell r="DW299"/>
          <cell r="DX299"/>
          <cell r="DY299"/>
          <cell r="DZ299"/>
          <cell r="EA299" t="str">
            <v>Higher Studies</v>
          </cell>
          <cell r="EB299" t="str">
            <v>Placement</v>
          </cell>
          <cell r="EC299">
            <v>45085</v>
          </cell>
          <cell r="ED299" t="str">
            <v>CAT-3</v>
          </cell>
          <cell r="EE299"/>
          <cell r="EF299"/>
          <cell r="EG299"/>
          <cell r="EH299"/>
          <cell r="EI299"/>
          <cell r="EJ299"/>
          <cell r="EK299"/>
          <cell r="EL299"/>
          <cell r="EM299"/>
          <cell r="EN299">
            <v>5</v>
          </cell>
          <cell r="EO299">
            <v>0</v>
          </cell>
          <cell r="EP299">
            <v>5</v>
          </cell>
          <cell r="EQ299">
            <v>10</v>
          </cell>
          <cell r="ER299">
            <v>66.666666666666657</v>
          </cell>
          <cell r="ES299" t="str">
            <v>Yes</v>
          </cell>
          <cell r="ET299" t="str">
            <v>https://drive.google.com/open?id=1S7HsQ7_OAI2PFeMUtAjqm4bHNzYZX-59</v>
          </cell>
          <cell r="EU299" t="str">
            <v>NA</v>
          </cell>
          <cell r="EV299" t="str">
            <v>No</v>
          </cell>
          <cell r="EW299"/>
          <cell r="EX299" t="str">
            <v>Mumbai</v>
          </cell>
          <cell r="EY299" t="str">
            <v>AB</v>
          </cell>
          <cell r="EZ299"/>
          <cell r="FA299" t="str">
            <v>19-COMPB62-23</v>
          </cell>
          <cell r="FB299" t="str">
            <v>COMP-B</v>
          </cell>
          <cell r="FC299">
            <v>62</v>
          </cell>
        </row>
        <row r="300">
          <cell r="C300" t="str">
            <v>19-COMPC01-23</v>
          </cell>
          <cell r="D300">
            <v>1</v>
          </cell>
          <cell r="E300" t="str">
            <v>RANA GAURAV MANSINGH SAROJINI</v>
          </cell>
          <cell r="F300" t="str">
            <v>19-COMPC01-23</v>
          </cell>
          <cell r="G300" t="str">
            <v>Male</v>
          </cell>
          <cell r="H300">
            <v>36823</v>
          </cell>
          <cell r="I300">
            <v>8999833854</v>
          </cell>
          <cell r="J300"/>
          <cell r="K300" t="str">
            <v>gmrgamer1289@gmail.com</v>
          </cell>
          <cell r="L300"/>
          <cell r="M300" t="str">
            <v>B 315 Shree Siddhivinayak apt,Manvel pada road,Virar,MAHARASHTRA,Virar,401305</v>
          </cell>
          <cell r="N300" t="str">
            <v>Any other</v>
          </cell>
          <cell r="O300" t="str">
            <v>Below  5 Lacs</v>
          </cell>
          <cell r="P300" t="str">
            <v>Normal</v>
          </cell>
          <cell r="Q300" t="str">
            <v>Open</v>
          </cell>
          <cell r="R300">
            <v>2019</v>
          </cell>
          <cell r="S300" t="str">
            <v>FE</v>
          </cell>
          <cell r="T300" t="str">
            <v>MHT-CET 2019</v>
          </cell>
          <cell r="U300" t="str">
            <v>MHT-CET</v>
          </cell>
          <cell r="V300">
            <v>200</v>
          </cell>
          <cell r="W300">
            <v>90.700882800000002</v>
          </cell>
          <cell r="X300" t="str">
            <v>MI</v>
          </cell>
          <cell r="Y300">
            <v>419</v>
          </cell>
          <cell r="Z300">
            <v>500</v>
          </cell>
          <cell r="AA300">
            <v>83.8</v>
          </cell>
          <cell r="AB300">
            <v>2017</v>
          </cell>
          <cell r="AC300" t="str">
            <v>MAHARASHTRA STATE BOARD OF SECONDARY AND HIGHER SECONDARY EDUCATION</v>
          </cell>
          <cell r="AD300" t="str">
            <v>ST PETER'S HIGH SCHOOL</v>
          </cell>
          <cell r="AE300">
            <v>401</v>
          </cell>
          <cell r="AF300">
            <v>650</v>
          </cell>
          <cell r="AG300">
            <v>61.69</v>
          </cell>
          <cell r="AH300">
            <v>2019</v>
          </cell>
          <cell r="AI300" t="str">
            <v>MAHARASHTRA STATE BOARD OF SECONDARY AND HIGHER SECONDARY EDUCATION</v>
          </cell>
          <cell r="AJ300" t="str">
            <v>THAKUR COLLEGE OF SCIENCE AND COMMERCE</v>
          </cell>
          <cell r="AK300">
            <v>197</v>
          </cell>
          <cell r="AL300">
            <v>23</v>
          </cell>
          <cell r="AM300">
            <v>8.5652173913043477</v>
          </cell>
          <cell r="AN300">
            <v>77.750566893424036</v>
          </cell>
          <cell r="AO300">
            <v>222</v>
          </cell>
          <cell r="AP300">
            <v>25</v>
          </cell>
          <cell r="AQ300">
            <v>8.8800000000000008</v>
          </cell>
          <cell r="AR300">
            <v>87</v>
          </cell>
          <cell r="AS300">
            <v>419</v>
          </cell>
          <cell r="AT300">
            <v>48</v>
          </cell>
          <cell r="AU300">
            <v>8.7291666666666661</v>
          </cell>
          <cell r="AV300">
            <v>222</v>
          </cell>
          <cell r="AW300">
            <v>25</v>
          </cell>
          <cell r="AX300">
            <v>8.8800000000000008</v>
          </cell>
          <cell r="AY300">
            <v>94</v>
          </cell>
          <cell r="AZ300">
            <v>281</v>
          </cell>
          <cell r="BA300">
            <v>29</v>
          </cell>
          <cell r="BB300">
            <v>9.6896551724137936</v>
          </cell>
          <cell r="BC300">
            <v>85</v>
          </cell>
          <cell r="BD300">
            <v>503</v>
          </cell>
          <cell r="BE300">
            <v>54</v>
          </cell>
          <cell r="BF300">
            <v>9.3148148148148149</v>
          </cell>
          <cell r="BG300">
            <v>217</v>
          </cell>
          <cell r="BH300">
            <v>24</v>
          </cell>
          <cell r="BI300">
            <v>9.0416666666666661</v>
          </cell>
          <cell r="BJ300">
            <v>85.937641723356009</v>
          </cell>
          <cell r="BK300">
            <v>263</v>
          </cell>
          <cell r="BL300">
            <v>29</v>
          </cell>
          <cell r="BM300">
            <v>9.068965517241379</v>
          </cell>
          <cell r="BN300">
            <v>97</v>
          </cell>
          <cell r="BO300">
            <v>480</v>
          </cell>
          <cell r="BP300">
            <v>53</v>
          </cell>
          <cell r="BQ300">
            <v>9.0566037735849054</v>
          </cell>
          <cell r="BR300">
            <v>215</v>
          </cell>
          <cell r="BS300">
            <v>24</v>
          </cell>
          <cell r="BT300">
            <v>8.9583333333333339</v>
          </cell>
          <cell r="BU300">
            <v>87.781368102796662</v>
          </cell>
          <cell r="BV300">
            <v>215</v>
          </cell>
          <cell r="BW300">
            <v>24</v>
          </cell>
          <cell r="BX300">
            <v>8.9583333333333339</v>
          </cell>
          <cell r="BY300">
            <v>244</v>
          </cell>
          <cell r="BZ300">
            <v>26</v>
          </cell>
          <cell r="CA300">
            <v>9.384615384615385</v>
          </cell>
          <cell r="CB300">
            <v>1861</v>
          </cell>
          <cell r="CC300">
            <v>205</v>
          </cell>
          <cell r="CD300">
            <v>9.0780487804878049</v>
          </cell>
          <cell r="CE300">
            <v>86</v>
          </cell>
          <cell r="CF300"/>
          <cell r="CG300"/>
          <cell r="CH300"/>
          <cell r="CI300"/>
          <cell r="CJ300"/>
          <cell r="CK300"/>
          <cell r="CL300"/>
          <cell r="CM300"/>
          <cell r="CN300">
            <v>21</v>
          </cell>
          <cell r="CO300">
            <v>60</v>
          </cell>
          <cell r="CP300">
            <v>24</v>
          </cell>
          <cell r="CQ300">
            <v>50</v>
          </cell>
          <cell r="CR300">
            <v>14</v>
          </cell>
          <cell r="CS300">
            <v>10</v>
          </cell>
          <cell r="CT300">
            <v>59</v>
          </cell>
          <cell r="CU300">
            <v>15</v>
          </cell>
          <cell r="CV300">
            <v>1</v>
          </cell>
          <cell r="CW300">
            <v>94</v>
          </cell>
          <cell r="CX300">
            <v>538</v>
          </cell>
          <cell r="CY300">
            <v>53.8</v>
          </cell>
          <cell r="CZ300">
            <v>79.940564635958395</v>
          </cell>
          <cell r="DA300">
            <v>10</v>
          </cell>
          <cell r="DB300">
            <v>0</v>
          </cell>
          <cell r="DC300">
            <v>100</v>
          </cell>
          <cell r="DD300">
            <v>22</v>
          </cell>
          <cell r="DE300">
            <v>0</v>
          </cell>
          <cell r="DF300">
            <v>100</v>
          </cell>
          <cell r="DG300">
            <v>10</v>
          </cell>
          <cell r="DH300">
            <v>100</v>
          </cell>
          <cell r="DI300">
            <v>887</v>
          </cell>
          <cell r="DJ300">
            <v>45</v>
          </cell>
          <cell r="DK300">
            <v>2</v>
          </cell>
          <cell r="DL300">
            <v>0</v>
          </cell>
          <cell r="DM300">
            <v>100</v>
          </cell>
          <cell r="DN300">
            <v>70</v>
          </cell>
          <cell r="DO300" t="str">
            <v>100</v>
          </cell>
          <cell r="DP300">
            <v>70</v>
          </cell>
          <cell r="DQ300" t="str">
            <v>100</v>
          </cell>
          <cell r="DR300">
            <v>70</v>
          </cell>
          <cell r="DS300">
            <v>100</v>
          </cell>
          <cell r="DT300">
            <v>65</v>
          </cell>
          <cell r="DU300">
            <v>94</v>
          </cell>
          <cell r="DV300" t="str">
            <v>Accenture-(ASE)</v>
          </cell>
          <cell r="DW300"/>
          <cell r="DX300"/>
          <cell r="DY300" t="str">
            <v>Placed</v>
          </cell>
          <cell r="DZ300">
            <v>4.5</v>
          </cell>
          <cell r="EA300" t="str">
            <v>Placement</v>
          </cell>
          <cell r="EB300" t="str">
            <v>Placement</v>
          </cell>
          <cell r="EC300"/>
          <cell r="ED300" t="str">
            <v>CAT-1</v>
          </cell>
          <cell r="EE300"/>
          <cell r="EF300"/>
          <cell r="EG300"/>
          <cell r="EH300"/>
          <cell r="EI300"/>
          <cell r="EJ300"/>
          <cell r="EK300"/>
          <cell r="EL300"/>
          <cell r="EM300"/>
          <cell r="EN300">
            <v>5</v>
          </cell>
          <cell r="EO300">
            <v>5</v>
          </cell>
          <cell r="EP300">
            <v>5</v>
          </cell>
          <cell r="EQ300">
            <v>15</v>
          </cell>
          <cell r="ER300">
            <v>100</v>
          </cell>
          <cell r="ES300" t="str">
            <v>Yes</v>
          </cell>
          <cell r="ET300" t="str">
            <v>https://drive.google.com/open?id=1KpyB1gDDfAqfd5OKVzWl2kKgajAxOSJs</v>
          </cell>
          <cell r="EU300" t="str">
            <v>IT + Core Companies</v>
          </cell>
          <cell r="EV300" t="str">
            <v>Yes</v>
          </cell>
          <cell r="EW300">
            <v>126014514741</v>
          </cell>
          <cell r="EX300" t="str">
            <v>Mira Bhayandar</v>
          </cell>
          <cell r="EY300" t="str">
            <v>Present</v>
          </cell>
          <cell r="EZ300" t="str">
            <v>Batch 1</v>
          </cell>
          <cell r="FA300" t="str">
            <v>19-COMPC01-23</v>
          </cell>
          <cell r="FB300" t="str">
            <v>COMP-C</v>
          </cell>
          <cell r="FC300">
            <v>1</v>
          </cell>
        </row>
        <row r="301">
          <cell r="C301" t="str">
            <v>19-COMPC02-23</v>
          </cell>
          <cell r="D301">
            <v>2</v>
          </cell>
          <cell r="E301" t="str">
            <v>RASAL SONALI ARUN ANURADHA</v>
          </cell>
          <cell r="F301" t="str">
            <v>19-COMPC02-23</v>
          </cell>
          <cell r="G301" t="str">
            <v>Female</v>
          </cell>
          <cell r="H301">
            <v>37219</v>
          </cell>
          <cell r="I301">
            <v>9082572961</v>
          </cell>
          <cell r="J301" t="str">
            <v>9082572961</v>
          </cell>
          <cell r="K301" t="str">
            <v>rasalsonali24@gmail.com</v>
          </cell>
          <cell r="L301"/>
          <cell r="M301" t="str">
            <v>Room no.226,M.M.Masale wala shop,Mori Road,Mahim (West),Behind Mahim Bus Depot,Mumbai,400016</v>
          </cell>
          <cell r="N301" t="str">
            <v>Any other</v>
          </cell>
          <cell r="O301" t="str">
            <v>Below  5 Lacs</v>
          </cell>
          <cell r="P301" t="str">
            <v>Normal</v>
          </cell>
          <cell r="Q301" t="str">
            <v>Open</v>
          </cell>
          <cell r="R301">
            <v>2019</v>
          </cell>
          <cell r="S301" t="str">
            <v>FE</v>
          </cell>
          <cell r="T301" t="str">
            <v>MHT-CET 2019</v>
          </cell>
          <cell r="U301" t="str">
            <v>MHT-CET</v>
          </cell>
          <cell r="V301">
            <v>200</v>
          </cell>
          <cell r="W301">
            <v>96.5585916</v>
          </cell>
          <cell r="X301" t="str">
            <v>LOPENS</v>
          </cell>
          <cell r="Y301">
            <v>470</v>
          </cell>
          <cell r="Z301">
            <v>500</v>
          </cell>
          <cell r="AA301">
            <v>94</v>
          </cell>
          <cell r="AB301">
            <v>2017</v>
          </cell>
          <cell r="AC301" t="str">
            <v>MAHARASHTRA STATE BOARD OF SECONDARY AND HIGHER SECONDARY EDUCATION</v>
          </cell>
          <cell r="AD301" t="str">
            <v>CANOSSA HIGH SCHOOL</v>
          </cell>
          <cell r="AE301">
            <v>526</v>
          </cell>
          <cell r="AF301">
            <v>650</v>
          </cell>
          <cell r="AG301">
            <v>80.92</v>
          </cell>
          <cell r="AH301">
            <v>2019</v>
          </cell>
          <cell r="AI301" t="str">
            <v>MAHARASHTRA STATE BOARD OF SECONDARY AND HIGHER SECONDARY EDUCATION</v>
          </cell>
          <cell r="AJ301" t="str">
            <v>D.G.RUPAREL COLLEGE</v>
          </cell>
          <cell r="AK301">
            <v>217</v>
          </cell>
          <cell r="AL301">
            <v>23</v>
          </cell>
          <cell r="AM301">
            <v>9.4347826086956523</v>
          </cell>
          <cell r="AN301">
            <v>75</v>
          </cell>
          <cell r="AO301">
            <v>241</v>
          </cell>
          <cell r="AP301">
            <v>25</v>
          </cell>
          <cell r="AQ301">
            <v>9.64</v>
          </cell>
          <cell r="AR301">
            <v>78</v>
          </cell>
          <cell r="AS301">
            <v>458</v>
          </cell>
          <cell r="AT301">
            <v>48</v>
          </cell>
          <cell r="AU301">
            <v>9.5416666666666661</v>
          </cell>
          <cell r="AV301">
            <v>216</v>
          </cell>
          <cell r="AW301">
            <v>25</v>
          </cell>
          <cell r="AX301">
            <v>8.64</v>
          </cell>
          <cell r="AY301">
            <v>92</v>
          </cell>
          <cell r="AZ301">
            <v>280</v>
          </cell>
          <cell r="BA301">
            <v>29</v>
          </cell>
          <cell r="BB301">
            <v>9.6551724137931032</v>
          </cell>
          <cell r="BC301">
            <v>94</v>
          </cell>
          <cell r="BD301">
            <v>496</v>
          </cell>
          <cell r="BE301">
            <v>54</v>
          </cell>
          <cell r="BF301">
            <v>9.1851851851851851</v>
          </cell>
          <cell r="BG301">
            <v>216</v>
          </cell>
          <cell r="BH301">
            <v>24</v>
          </cell>
          <cell r="BI301">
            <v>9</v>
          </cell>
          <cell r="BJ301">
            <v>84.75</v>
          </cell>
          <cell r="BK301">
            <v>240</v>
          </cell>
          <cell r="BL301">
            <v>29</v>
          </cell>
          <cell r="BM301">
            <v>8.2758620689655178</v>
          </cell>
          <cell r="BN301">
            <v>91</v>
          </cell>
          <cell r="BO301">
            <v>456</v>
          </cell>
          <cell r="BP301">
            <v>53</v>
          </cell>
          <cell r="BQ301">
            <v>8.6037735849056602</v>
          </cell>
          <cell r="BR301">
            <v>189</v>
          </cell>
          <cell r="BS301">
            <v>24</v>
          </cell>
          <cell r="BT301">
            <v>7.875</v>
          </cell>
          <cell r="BU301">
            <v>85.791666666666671</v>
          </cell>
          <cell r="BV301">
            <v>189</v>
          </cell>
          <cell r="BW301">
            <v>24</v>
          </cell>
          <cell r="BX301">
            <v>7.875</v>
          </cell>
          <cell r="BY301">
            <v>236</v>
          </cell>
          <cell r="BZ301">
            <v>26</v>
          </cell>
          <cell r="CA301">
            <v>9.0769230769230766</v>
          </cell>
          <cell r="CB301">
            <v>1835</v>
          </cell>
          <cell r="CC301">
            <v>205</v>
          </cell>
          <cell r="CD301">
            <v>8.9512195121951219</v>
          </cell>
          <cell r="CE301">
            <v>85</v>
          </cell>
          <cell r="CF301"/>
          <cell r="CG301"/>
          <cell r="CH301"/>
          <cell r="CI301"/>
          <cell r="CJ301"/>
          <cell r="CK301"/>
          <cell r="CL301"/>
          <cell r="CM301"/>
          <cell r="CN301">
            <v>17</v>
          </cell>
          <cell r="CO301">
            <v>60</v>
          </cell>
          <cell r="CP301">
            <v>21</v>
          </cell>
          <cell r="CQ301">
            <v>50</v>
          </cell>
          <cell r="CR301">
            <v>22</v>
          </cell>
          <cell r="CS301">
            <v>2</v>
          </cell>
          <cell r="CT301">
            <v>92</v>
          </cell>
          <cell r="CU301">
            <v>9</v>
          </cell>
          <cell r="CV301">
            <v>7</v>
          </cell>
          <cell r="CW301">
            <v>57</v>
          </cell>
          <cell r="CX301">
            <v>193</v>
          </cell>
          <cell r="CY301">
            <v>32.166666666666664</v>
          </cell>
          <cell r="CZ301">
            <v>28.677563150074292</v>
          </cell>
          <cell r="DA301">
            <v>6</v>
          </cell>
          <cell r="DB301">
            <v>4</v>
          </cell>
          <cell r="DC301">
            <v>60</v>
          </cell>
          <cell r="DD301">
            <v>21</v>
          </cell>
          <cell r="DE301">
            <v>1</v>
          </cell>
          <cell r="DF301">
            <v>96</v>
          </cell>
          <cell r="DG301">
            <v>8</v>
          </cell>
          <cell r="DH301">
            <v>80</v>
          </cell>
          <cell r="DI301">
            <v>210</v>
          </cell>
          <cell r="DJ301">
            <v>11</v>
          </cell>
          <cell r="DK301">
            <v>2</v>
          </cell>
          <cell r="DL301">
            <v>0</v>
          </cell>
          <cell r="DM301">
            <v>100</v>
          </cell>
          <cell r="DN301">
            <v>70</v>
          </cell>
          <cell r="DO301" t="str">
            <v>100</v>
          </cell>
          <cell r="DP301">
            <v>0</v>
          </cell>
          <cell r="DQ301">
            <v>0</v>
          </cell>
          <cell r="DR301">
            <v>35</v>
          </cell>
          <cell r="DS301">
            <v>50</v>
          </cell>
          <cell r="DT301">
            <v>37</v>
          </cell>
          <cell r="DU301">
            <v>77</v>
          </cell>
          <cell r="DV301" t="str">
            <v>Capgemini/LTI (allow if Eligible)</v>
          </cell>
          <cell r="DW301"/>
          <cell r="DX301"/>
          <cell r="DY301" t="str">
            <v>Placed</v>
          </cell>
          <cell r="DZ301" t="str">
            <v>5/4.25</v>
          </cell>
          <cell r="EA301" t="str">
            <v>Placement</v>
          </cell>
          <cell r="EB301" t="str">
            <v>Placement</v>
          </cell>
          <cell r="EC301"/>
          <cell r="ED301" t="str">
            <v>CAT-1</v>
          </cell>
          <cell r="EE301"/>
          <cell r="EF301"/>
          <cell r="EG301"/>
          <cell r="EH301"/>
          <cell r="EI301"/>
          <cell r="EJ301"/>
          <cell r="EK301"/>
          <cell r="EL301"/>
          <cell r="EM301"/>
          <cell r="EN301">
            <v>5</v>
          </cell>
          <cell r="EO301">
            <v>4</v>
          </cell>
          <cell r="EP301">
            <v>5</v>
          </cell>
          <cell r="EQ301">
            <v>14</v>
          </cell>
          <cell r="ER301">
            <v>93.333333333333329</v>
          </cell>
          <cell r="ES301" t="str">
            <v>Yes</v>
          </cell>
          <cell r="ET301" t="str">
            <v>https://drive.google.com/open?id=1YF30o6oLUYhrPf-VLmd7LHHc0MXhjLyH</v>
          </cell>
          <cell r="EU301" t="str">
            <v>IT + Core Companies</v>
          </cell>
          <cell r="EV301" t="str">
            <v>Yes</v>
          </cell>
          <cell r="EW301" t="str">
            <v>pay_HyU2cFm9ywxHjy</v>
          </cell>
          <cell r="EX301" t="str">
            <v>Dapoli Ratnagiri</v>
          </cell>
          <cell r="EY301" t="str">
            <v>Present</v>
          </cell>
          <cell r="EZ301" t="str">
            <v>Batch 1</v>
          </cell>
          <cell r="FA301" t="str">
            <v>19-COMPC02-23</v>
          </cell>
          <cell r="FB301" t="str">
            <v>COMP-C</v>
          </cell>
          <cell r="FC301">
            <v>2</v>
          </cell>
        </row>
        <row r="302">
          <cell r="C302" t="str">
            <v>19-COMPC03-23</v>
          </cell>
          <cell r="D302">
            <v>3</v>
          </cell>
          <cell r="E302" t="str">
            <v>RIT ARPANA ASHOK JHARNA</v>
          </cell>
          <cell r="F302" t="str">
            <v>19-COMPC03-23</v>
          </cell>
          <cell r="G302" t="str">
            <v>Female</v>
          </cell>
          <cell r="H302">
            <v>37158</v>
          </cell>
          <cell r="I302">
            <v>8850520083</v>
          </cell>
          <cell r="J302"/>
          <cell r="K302" t="str">
            <v>arpanarit08@gmail.com</v>
          </cell>
          <cell r="L302" t="str">
            <v>1032190209@tcetmumbai.in</v>
          </cell>
          <cell r="M302" t="str">
            <v>B/207 SAI CHARANAM SHIRDI NAGAR,NAVGHAR FATAK ROAD,BHAYANDAR,Near SAI TEMPLE,BHAYANDAR,401105</v>
          </cell>
          <cell r="N302" t="str">
            <v>Service</v>
          </cell>
          <cell r="O302" t="str">
            <v>Below  5 Lacs</v>
          </cell>
          <cell r="P302" t="str">
            <v>Normal</v>
          </cell>
          <cell r="Q302" t="str">
            <v>Open</v>
          </cell>
          <cell r="R302">
            <v>2019</v>
          </cell>
          <cell r="S302" t="str">
            <v>FE</v>
          </cell>
          <cell r="T302" t="str">
            <v>MHT-CET 2019</v>
          </cell>
          <cell r="U302" t="str">
            <v>MHT-CET</v>
          </cell>
          <cell r="V302">
            <v>200</v>
          </cell>
          <cell r="W302">
            <v>96.564385200000004</v>
          </cell>
          <cell r="X302" t="str">
            <v>LOPENS</v>
          </cell>
          <cell r="Y302">
            <v>458</v>
          </cell>
          <cell r="Z302">
            <v>500</v>
          </cell>
          <cell r="AA302">
            <v>91.6</v>
          </cell>
          <cell r="AB302">
            <v>2017</v>
          </cell>
          <cell r="AC302" t="str">
            <v>MAHARASHTRA STATE BOARD OF SECONDARY AND HIGHER SECONDARY EDUCATION</v>
          </cell>
          <cell r="AD302" t="str">
            <v>ST. ALOYSIUS ENGLISH HIGH SCHOOL</v>
          </cell>
          <cell r="AE302">
            <v>530</v>
          </cell>
          <cell r="AF302">
            <v>650</v>
          </cell>
          <cell r="AG302">
            <v>81.540000000000006</v>
          </cell>
          <cell r="AH302">
            <v>2019</v>
          </cell>
          <cell r="AI302" t="str">
            <v>MAHARASHTRA STATE BOARD OF SECONDARY AND HIGHER SECONDARY EDUCATION</v>
          </cell>
          <cell r="AJ302" t="str">
            <v>ANNASAHEB VARTAK COLLEGE OF SCIENCE</v>
          </cell>
          <cell r="AK302">
            <v>229</v>
          </cell>
          <cell r="AL302">
            <v>23</v>
          </cell>
          <cell r="AM302">
            <v>9.9565217391304355</v>
          </cell>
          <cell r="AN302">
            <v>84.331065759637184</v>
          </cell>
          <cell r="AO302">
            <v>239</v>
          </cell>
          <cell r="AP302">
            <v>25</v>
          </cell>
          <cell r="AQ302">
            <v>9.56</v>
          </cell>
          <cell r="AR302">
            <v>94</v>
          </cell>
          <cell r="AS302">
            <v>468</v>
          </cell>
          <cell r="AT302">
            <v>48</v>
          </cell>
          <cell r="AU302">
            <v>9.75</v>
          </cell>
          <cell r="AV302">
            <v>231</v>
          </cell>
          <cell r="AW302">
            <v>25</v>
          </cell>
          <cell r="AX302">
            <v>9.24</v>
          </cell>
          <cell r="AY302">
            <v>99</v>
          </cell>
          <cell r="AZ302">
            <v>285</v>
          </cell>
          <cell r="BA302">
            <v>29</v>
          </cell>
          <cell r="BB302">
            <v>9.8275862068965516</v>
          </cell>
          <cell r="BC302">
            <v>94</v>
          </cell>
          <cell r="BD302">
            <v>516</v>
          </cell>
          <cell r="BE302">
            <v>54</v>
          </cell>
          <cell r="BF302">
            <v>9.5555555555555554</v>
          </cell>
          <cell r="BG302">
            <v>227</v>
          </cell>
          <cell r="BH302">
            <v>24</v>
          </cell>
          <cell r="BI302">
            <v>9.4583333333333339</v>
          </cell>
          <cell r="BJ302">
            <v>92.832766439909292</v>
          </cell>
          <cell r="BK302">
            <v>286</v>
          </cell>
          <cell r="BL302">
            <v>29</v>
          </cell>
          <cell r="BM302">
            <v>9.862068965517242</v>
          </cell>
          <cell r="BN302">
            <v>88</v>
          </cell>
          <cell r="BO302">
            <v>513</v>
          </cell>
          <cell r="BP302">
            <v>53</v>
          </cell>
          <cell r="BQ302">
            <v>9.6792452830188687</v>
          </cell>
          <cell r="BR302">
            <v>233</v>
          </cell>
          <cell r="BS302">
            <v>24</v>
          </cell>
          <cell r="BT302">
            <v>9.7083333333333339</v>
          </cell>
          <cell r="BU302">
            <v>92.027305366591079</v>
          </cell>
          <cell r="BV302">
            <v>233</v>
          </cell>
          <cell r="BW302">
            <v>24</v>
          </cell>
          <cell r="BX302">
            <v>9.7083333333333339</v>
          </cell>
          <cell r="BY302">
            <v>260</v>
          </cell>
          <cell r="BZ302">
            <v>26</v>
          </cell>
          <cell r="CA302">
            <v>10</v>
          </cell>
          <cell r="CB302">
            <v>1990</v>
          </cell>
          <cell r="CC302">
            <v>205</v>
          </cell>
          <cell r="CD302">
            <v>9.7073170731707314</v>
          </cell>
          <cell r="CE302">
            <v>93</v>
          </cell>
          <cell r="CF302"/>
          <cell r="CG302"/>
          <cell r="CH302"/>
          <cell r="CI302"/>
          <cell r="CJ302"/>
          <cell r="CK302"/>
          <cell r="CL302"/>
          <cell r="CM302"/>
          <cell r="CN302">
            <v>13</v>
          </cell>
          <cell r="CO302">
            <v>60</v>
          </cell>
          <cell r="CP302">
            <v>12</v>
          </cell>
          <cell r="CQ302">
            <v>50</v>
          </cell>
          <cell r="CR302">
            <v>5</v>
          </cell>
          <cell r="CS302">
            <v>19</v>
          </cell>
          <cell r="CT302">
            <v>21</v>
          </cell>
          <cell r="CU302">
            <v>12</v>
          </cell>
          <cell r="CV302">
            <v>4</v>
          </cell>
          <cell r="CW302">
            <v>75</v>
          </cell>
          <cell r="CX302">
            <v>130</v>
          </cell>
          <cell r="CY302">
            <v>21.666666666666668</v>
          </cell>
          <cell r="CZ302">
            <v>19.316493313521548</v>
          </cell>
          <cell r="DA302">
            <v>6</v>
          </cell>
          <cell r="DB302">
            <v>4</v>
          </cell>
          <cell r="DC302">
            <v>60</v>
          </cell>
          <cell r="DD302">
            <v>17</v>
          </cell>
          <cell r="DE302">
            <v>5</v>
          </cell>
          <cell r="DF302">
            <v>78</v>
          </cell>
          <cell r="DG302">
            <v>7</v>
          </cell>
          <cell r="DH302">
            <v>70</v>
          </cell>
          <cell r="DI302">
            <v>110</v>
          </cell>
          <cell r="DJ302">
            <v>6</v>
          </cell>
          <cell r="DK302">
            <v>2</v>
          </cell>
          <cell r="DL302">
            <v>0</v>
          </cell>
          <cell r="DM302">
            <v>100</v>
          </cell>
          <cell r="DN302">
            <v>70</v>
          </cell>
          <cell r="DO302" t="str">
            <v>100</v>
          </cell>
          <cell r="DP302">
            <v>0</v>
          </cell>
          <cell r="DQ302">
            <v>0</v>
          </cell>
          <cell r="DR302">
            <v>35</v>
          </cell>
          <cell r="DS302">
            <v>50</v>
          </cell>
          <cell r="DT302">
            <v>32</v>
          </cell>
          <cell r="DU302">
            <v>65</v>
          </cell>
          <cell r="DV302" t="str">
            <v>Jio Platform</v>
          </cell>
          <cell r="DW302"/>
          <cell r="DX302"/>
          <cell r="DY302" t="str">
            <v>Placed</v>
          </cell>
          <cell r="DZ302">
            <v>5</v>
          </cell>
          <cell r="EA302" t="str">
            <v>Placement</v>
          </cell>
          <cell r="EB302" t="str">
            <v>Placement</v>
          </cell>
          <cell r="EC302"/>
          <cell r="ED302" t="str">
            <v>CAT-2</v>
          </cell>
          <cell r="EE302"/>
          <cell r="EF302"/>
          <cell r="EG302"/>
          <cell r="EH302"/>
          <cell r="EI302"/>
          <cell r="EJ302"/>
          <cell r="EK302"/>
          <cell r="EL302"/>
          <cell r="EM302"/>
          <cell r="EN302">
            <v>5</v>
          </cell>
          <cell r="EO302">
            <v>3</v>
          </cell>
          <cell r="EP302">
            <v>5</v>
          </cell>
          <cell r="EQ302">
            <v>13</v>
          </cell>
          <cell r="ER302">
            <v>86.666666666666671</v>
          </cell>
          <cell r="ES302" t="str">
            <v>Yes</v>
          </cell>
          <cell r="ET302" t="str">
            <v>https://drive.google.com/open?id=1SE3TeDcA3uCeKH3MW3msLI1_SQZWNn4c</v>
          </cell>
          <cell r="EU302" t="str">
            <v>IT + Core Companies</v>
          </cell>
          <cell r="EV302" t="str">
            <v>Yes</v>
          </cell>
          <cell r="EW302">
            <v>125921334970</v>
          </cell>
          <cell r="EX302" t="str">
            <v>HOWRAH</v>
          </cell>
          <cell r="EY302" t="str">
            <v>AB</v>
          </cell>
          <cell r="EZ302" t="str">
            <v>Batch 2</v>
          </cell>
          <cell r="FA302" t="str">
            <v>19-COMPC03-23</v>
          </cell>
          <cell r="FB302" t="str">
            <v>COMP-C</v>
          </cell>
          <cell r="FC302">
            <v>3</v>
          </cell>
        </row>
        <row r="303">
          <cell r="C303" t="str">
            <v>20-COMPB69-23</v>
          </cell>
          <cell r="D303">
            <v>69</v>
          </cell>
          <cell r="E303" t="str">
            <v>SAKPAL YASH NAGESH PRATIKSHA</v>
          </cell>
          <cell r="F303" t="str">
            <v>20-COMPB69-23</v>
          </cell>
          <cell r="G303" t="str">
            <v>Male</v>
          </cell>
          <cell r="H303">
            <v>37120</v>
          </cell>
          <cell r="I303">
            <v>7738327186</v>
          </cell>
          <cell r="J303"/>
          <cell r="K303" t="str">
            <v>yashsakpal1432@gmail.com</v>
          </cell>
          <cell r="L303"/>
          <cell r="M303" t="str">
            <v>Kokan Vaibhav Chawl No 4/1, Shiv Vallabh Cross Road,Pin-400068</v>
          </cell>
          <cell r="N303" t="str">
            <v>Any other</v>
          </cell>
          <cell r="O303" t="str">
            <v>Below  5 Lacs</v>
          </cell>
          <cell r="P303" t="str">
            <v>Normal</v>
          </cell>
          <cell r="Q303" t="str">
            <v>Open</v>
          </cell>
          <cell r="R303">
            <v>2019</v>
          </cell>
          <cell r="S303" t="str">
            <v>DSE</v>
          </cell>
          <cell r="T303" t="str">
            <v>NA</v>
          </cell>
          <cell r="U303" t="str">
            <v>DSE</v>
          </cell>
          <cell r="V303" t="str">
            <v>NA</v>
          </cell>
          <cell r="W303" t="str">
            <v>NA</v>
          </cell>
          <cell r="X303" t="str">
            <v>CAP-Minority</v>
          </cell>
          <cell r="Y303">
            <v>420</v>
          </cell>
          <cell r="Z303">
            <v>500</v>
          </cell>
          <cell r="AA303">
            <v>84</v>
          </cell>
          <cell r="AB303">
            <v>2017</v>
          </cell>
          <cell r="AC303" t="str">
            <v>MAHARASHTRA STATE BOARD OF SECONDARY AND HIGHER SECONDARY EDUCATION</v>
          </cell>
          <cell r="AD303" t="str">
            <v>St.Thomas High School</v>
          </cell>
          <cell r="AE303">
            <v>1640</v>
          </cell>
          <cell r="AF303">
            <v>1750</v>
          </cell>
          <cell r="AG303">
            <v>93.714285714285722</v>
          </cell>
          <cell r="AH303">
            <v>2020</v>
          </cell>
          <cell r="AI303" t="str">
            <v>Maharashtra State Board of Technical Education</v>
          </cell>
          <cell r="AJ303" t="str">
            <v>Vartak Polytechnic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 t="str">
            <v>o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226</v>
          </cell>
          <cell r="AW303">
            <v>25</v>
          </cell>
          <cell r="AX303">
            <v>9.0399999999999991</v>
          </cell>
          <cell r="AY303">
            <v>86</v>
          </cell>
          <cell r="AZ303">
            <v>278</v>
          </cell>
          <cell r="BA303">
            <v>29</v>
          </cell>
          <cell r="BB303">
            <v>9.5862068965517242</v>
          </cell>
          <cell r="BC303">
            <v>99</v>
          </cell>
          <cell r="BD303">
            <v>504</v>
          </cell>
          <cell r="BE303">
            <v>54</v>
          </cell>
          <cell r="BF303">
            <v>9.3333333333333339</v>
          </cell>
          <cell r="BG303">
            <v>225</v>
          </cell>
          <cell r="BH303">
            <v>24</v>
          </cell>
          <cell r="BI303">
            <v>9.375</v>
          </cell>
          <cell r="BJ303">
            <v>92.5</v>
          </cell>
          <cell r="BK303">
            <v>284</v>
          </cell>
          <cell r="BL303">
            <v>29</v>
          </cell>
          <cell r="BM303">
            <v>9.7931034482758612</v>
          </cell>
          <cell r="BN303">
            <v>100</v>
          </cell>
          <cell r="BO303">
            <v>509</v>
          </cell>
          <cell r="BP303">
            <v>53</v>
          </cell>
          <cell r="BQ303">
            <v>9.6037735849056602</v>
          </cell>
          <cell r="BR303">
            <v>236</v>
          </cell>
          <cell r="BS303">
            <v>24</v>
          </cell>
          <cell r="BT303">
            <v>9.8333333333333339</v>
          </cell>
          <cell r="BU303">
            <v>94.375</v>
          </cell>
          <cell r="BV303">
            <v>236</v>
          </cell>
          <cell r="BW303">
            <v>24</v>
          </cell>
          <cell r="BX303">
            <v>9.8333333333333339</v>
          </cell>
          <cell r="BY303">
            <v>260</v>
          </cell>
          <cell r="BZ303">
            <v>26</v>
          </cell>
          <cell r="CA303">
            <v>10</v>
          </cell>
          <cell r="CB303">
            <v>1509</v>
          </cell>
          <cell r="CC303">
            <v>157</v>
          </cell>
          <cell r="CD303">
            <v>9.6114649681528661</v>
          </cell>
          <cell r="CE303">
            <v>93</v>
          </cell>
          <cell r="CF303"/>
          <cell r="CG303"/>
          <cell r="CH303"/>
          <cell r="CI303"/>
          <cell r="CJ303"/>
          <cell r="CK303"/>
          <cell r="CL303"/>
          <cell r="CM303"/>
          <cell r="CN303">
            <v>18</v>
          </cell>
          <cell r="CO303">
            <v>60</v>
          </cell>
          <cell r="CP303">
            <v>18</v>
          </cell>
          <cell r="CQ303">
            <v>50</v>
          </cell>
          <cell r="CR303">
            <v>24</v>
          </cell>
          <cell r="CS303">
            <v>0</v>
          </cell>
          <cell r="CT303">
            <v>100</v>
          </cell>
          <cell r="CU303">
            <v>13</v>
          </cell>
          <cell r="CV303">
            <v>3</v>
          </cell>
          <cell r="CW303">
            <v>82</v>
          </cell>
          <cell r="CX303">
            <v>538</v>
          </cell>
          <cell r="CY303">
            <v>53.8</v>
          </cell>
          <cell r="CZ303">
            <v>79.940564635958395</v>
          </cell>
          <cell r="DA303">
            <v>10</v>
          </cell>
          <cell r="DB303">
            <v>0</v>
          </cell>
          <cell r="DC303">
            <v>100</v>
          </cell>
          <cell r="DD303">
            <v>19</v>
          </cell>
          <cell r="DE303">
            <v>3</v>
          </cell>
          <cell r="DF303">
            <v>87</v>
          </cell>
          <cell r="DG303">
            <v>9</v>
          </cell>
          <cell r="DH303">
            <v>90</v>
          </cell>
          <cell r="DI303">
            <v>831</v>
          </cell>
          <cell r="DJ303">
            <v>42</v>
          </cell>
          <cell r="DK303">
            <v>2</v>
          </cell>
          <cell r="DL303">
            <v>0</v>
          </cell>
          <cell r="DM303">
            <v>100</v>
          </cell>
          <cell r="DN303">
            <v>100</v>
          </cell>
          <cell r="DO303" t="str">
            <v>100</v>
          </cell>
          <cell r="DP303">
            <v>40</v>
          </cell>
          <cell r="DQ303" t="str">
            <v>100</v>
          </cell>
          <cell r="DR303">
            <v>70</v>
          </cell>
          <cell r="DS303">
            <v>100</v>
          </cell>
          <cell r="DT303">
            <v>74</v>
          </cell>
          <cell r="DU303">
            <v>95</v>
          </cell>
          <cell r="DV303" t="str">
            <v>LTI(Allow if Eligible)/ ICICI Lombard</v>
          </cell>
          <cell r="DW303"/>
          <cell r="DX303"/>
          <cell r="DY303" t="str">
            <v>Placed</v>
          </cell>
          <cell r="DZ303">
            <v>4</v>
          </cell>
          <cell r="EA303" t="str">
            <v>Placement</v>
          </cell>
          <cell r="EB303" t="str">
            <v>Placement</v>
          </cell>
          <cell r="EC303"/>
          <cell r="ED303" t="str">
            <v>CAT-1</v>
          </cell>
          <cell r="EE303"/>
          <cell r="EF303"/>
          <cell r="EG303"/>
          <cell r="EH303"/>
          <cell r="EI303"/>
          <cell r="EJ303"/>
          <cell r="EK303"/>
          <cell r="EL303"/>
          <cell r="EM303"/>
          <cell r="EN303">
            <v>5</v>
          </cell>
          <cell r="EO303">
            <v>5</v>
          </cell>
          <cell r="EP303">
            <v>5</v>
          </cell>
          <cell r="EQ303">
            <v>15</v>
          </cell>
          <cell r="ER303">
            <v>100</v>
          </cell>
          <cell r="ES303" t="str">
            <v>Yes</v>
          </cell>
          <cell r="ET303" t="str">
            <v>https://drive.google.com/open?id=1_WoSQiW8wUcA89YaOfQxT7od-XhbVsLz</v>
          </cell>
          <cell r="EU303" t="str">
            <v>IT + Core Companies</v>
          </cell>
          <cell r="EV303" t="str">
            <v>Yes</v>
          </cell>
          <cell r="EW303">
            <v>126014509417</v>
          </cell>
          <cell r="EX303"/>
          <cell r="EY303" t="str">
            <v>Present</v>
          </cell>
          <cell r="EZ303" t="str">
            <v>Batch 2</v>
          </cell>
          <cell r="FA303" t="str">
            <v>20-COMPB69-23</v>
          </cell>
          <cell r="FB303" t="str">
            <v>COMP-B</v>
          </cell>
          <cell r="FC303">
            <v>69</v>
          </cell>
        </row>
        <row r="304">
          <cell r="C304" t="str">
            <v>19-COMPC04-23</v>
          </cell>
          <cell r="D304">
            <v>4</v>
          </cell>
          <cell r="E304" t="str">
            <v>SAVE ESHAN KIRAN NETRA</v>
          </cell>
          <cell r="F304" t="str">
            <v>19-COMPC04-23</v>
          </cell>
          <cell r="G304" t="str">
            <v>Male</v>
          </cell>
          <cell r="H304">
            <v>36952</v>
          </cell>
          <cell r="I304">
            <v>7744861219</v>
          </cell>
          <cell r="J304"/>
          <cell r="K304" t="str">
            <v>eshansave8@gmail.com</v>
          </cell>
          <cell r="L304"/>
          <cell r="M304" t="str">
            <v>107,b wing,Lokmanya apt,kacheri road, Palghar,Opposite panchayat samiti,Palghar,401404</v>
          </cell>
          <cell r="N304" t="str">
            <v>Service</v>
          </cell>
          <cell r="O304" t="str">
            <v>20 Lacs &amp; above</v>
          </cell>
          <cell r="P304" t="str">
            <v>Normal</v>
          </cell>
          <cell r="Q304" t="str">
            <v>Open</v>
          </cell>
          <cell r="R304">
            <v>2019</v>
          </cell>
          <cell r="S304" t="str">
            <v>FE</v>
          </cell>
          <cell r="T304" t="str">
            <v>MHT-CET 2019</v>
          </cell>
          <cell r="U304" t="str">
            <v>MHT-CET</v>
          </cell>
          <cell r="V304">
            <v>200</v>
          </cell>
          <cell r="W304">
            <v>65.759362100000004</v>
          </cell>
          <cell r="X304" t="str">
            <v>IL</v>
          </cell>
          <cell r="Y304">
            <v>449</v>
          </cell>
          <cell r="Z304">
            <v>500</v>
          </cell>
          <cell r="AA304">
            <v>89.8</v>
          </cell>
          <cell r="AB304">
            <v>2017</v>
          </cell>
          <cell r="AC304" t="str">
            <v>MAHARASHTRA STATE BOARD OF SECONDARY AND HIGHER SECONDARY EDUCATION</v>
          </cell>
          <cell r="AD304" t="str">
            <v>ANAND ASHRAM ENGLISH HIGH SCHOOL</v>
          </cell>
          <cell r="AE304">
            <v>442</v>
          </cell>
          <cell r="AF304">
            <v>650</v>
          </cell>
          <cell r="AG304">
            <v>68</v>
          </cell>
          <cell r="AH304">
            <v>2019</v>
          </cell>
          <cell r="AI304" t="str">
            <v>MAHARASHTRA STATE BOARD OF SECONDARY AND HIGHER SECONDARY EDUCATION</v>
          </cell>
          <cell r="AJ304" t="str">
            <v>PACE JUNIOR SCIENCE COLLEGE BORIVALI</v>
          </cell>
          <cell r="AK304">
            <v>155</v>
          </cell>
          <cell r="AL304">
            <v>23</v>
          </cell>
          <cell r="AM304">
            <v>6.7391304347826084</v>
          </cell>
          <cell r="AN304">
            <v>94.165532879818599</v>
          </cell>
          <cell r="AO304">
            <v>186</v>
          </cell>
          <cell r="AP304">
            <v>25</v>
          </cell>
          <cell r="AQ304">
            <v>7.44</v>
          </cell>
          <cell r="AR304">
            <v>94</v>
          </cell>
          <cell r="AS304">
            <v>341</v>
          </cell>
          <cell r="AT304">
            <v>48</v>
          </cell>
          <cell r="AU304">
            <v>7.104166666666667</v>
          </cell>
          <cell r="AV304">
            <v>237</v>
          </cell>
          <cell r="AW304">
            <v>25</v>
          </cell>
          <cell r="AX304">
            <v>9.48</v>
          </cell>
          <cell r="AY304">
            <v>100</v>
          </cell>
          <cell r="AZ304">
            <v>284</v>
          </cell>
          <cell r="BA304">
            <v>29</v>
          </cell>
          <cell r="BB304">
            <v>9.7931034482758612</v>
          </cell>
          <cell r="BC304">
            <v>92</v>
          </cell>
          <cell r="BD304">
            <v>521</v>
          </cell>
          <cell r="BE304">
            <v>54</v>
          </cell>
          <cell r="BF304">
            <v>9.6481481481481488</v>
          </cell>
          <cell r="BG304">
            <v>222</v>
          </cell>
          <cell r="BH304">
            <v>24</v>
          </cell>
          <cell r="BI304">
            <v>9.25</v>
          </cell>
          <cell r="BJ304">
            <v>95.041383219954653</v>
          </cell>
          <cell r="BK304">
            <v>254</v>
          </cell>
          <cell r="BL304">
            <v>29</v>
          </cell>
          <cell r="BM304">
            <v>8.7586206896551726</v>
          </cell>
          <cell r="BN304">
            <v>75</v>
          </cell>
          <cell r="BO304">
            <v>476</v>
          </cell>
          <cell r="BP304">
            <v>53</v>
          </cell>
          <cell r="BQ304">
            <v>8.9811320754716988</v>
          </cell>
          <cell r="BR304">
            <v>211</v>
          </cell>
          <cell r="BS304">
            <v>24</v>
          </cell>
          <cell r="BT304">
            <v>8.7916666666666661</v>
          </cell>
          <cell r="BU304">
            <v>91.701152683295547</v>
          </cell>
          <cell r="BV304">
            <v>211</v>
          </cell>
          <cell r="BW304">
            <v>24</v>
          </cell>
          <cell r="BX304">
            <v>8.7916666666666661</v>
          </cell>
          <cell r="BY304">
            <v>235</v>
          </cell>
          <cell r="BZ304">
            <v>26</v>
          </cell>
          <cell r="CA304">
            <v>9.0384615384615383</v>
          </cell>
          <cell r="CB304">
            <v>1784</v>
          </cell>
          <cell r="CC304">
            <v>205</v>
          </cell>
          <cell r="CD304">
            <v>8.7024390243902445</v>
          </cell>
          <cell r="CE304">
            <v>96</v>
          </cell>
          <cell r="CF304"/>
          <cell r="CG304"/>
          <cell r="CH304"/>
          <cell r="CI304"/>
          <cell r="CJ304"/>
          <cell r="CK304"/>
          <cell r="CL304"/>
          <cell r="CM304"/>
          <cell r="CN304"/>
          <cell r="CO304"/>
          <cell r="CP304"/>
          <cell r="CQ304"/>
          <cell r="CR304"/>
          <cell r="CS304"/>
          <cell r="CT304"/>
          <cell r="CU304"/>
          <cell r="CV304"/>
          <cell r="CW304"/>
          <cell r="CX304"/>
          <cell r="CY304"/>
          <cell r="CZ304"/>
          <cell r="DA304"/>
          <cell r="DB304"/>
          <cell r="DC304"/>
          <cell r="DD304"/>
          <cell r="DE304"/>
          <cell r="DF304"/>
          <cell r="DG304"/>
          <cell r="DH304"/>
          <cell r="DI304"/>
          <cell r="DJ304">
            <v>0</v>
          </cell>
          <cell r="DK304">
            <v>0</v>
          </cell>
          <cell r="DL304">
            <v>2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/>
          <cell r="DW304"/>
          <cell r="DX304"/>
          <cell r="DY304"/>
          <cell r="DZ304"/>
          <cell r="EA304" t="str">
            <v>Higher Studies</v>
          </cell>
          <cell r="EB304" t="str">
            <v>Higher Studies</v>
          </cell>
          <cell r="EC304"/>
          <cell r="ED304" t="str">
            <v>CAT-3</v>
          </cell>
          <cell r="EE304"/>
          <cell r="EF304"/>
          <cell r="EG304"/>
          <cell r="EH304"/>
          <cell r="EI304"/>
          <cell r="EJ304"/>
          <cell r="EK304"/>
          <cell r="EL304"/>
          <cell r="EM304"/>
          <cell r="EN304">
            <v>5</v>
          </cell>
          <cell r="EO304">
            <v>0</v>
          </cell>
          <cell r="EP304">
            <v>5</v>
          </cell>
          <cell r="EQ304">
            <v>10</v>
          </cell>
          <cell r="ER304">
            <v>66.666666666666657</v>
          </cell>
          <cell r="ES304" t="str">
            <v>Yes</v>
          </cell>
          <cell r="ET304" t="str">
            <v>https://drive.google.com/open?id=1iQyjxdb-d53DqwgBpMTJTulHMExS5S4j</v>
          </cell>
          <cell r="EU304" t="str">
            <v>NA</v>
          </cell>
          <cell r="EV304" t="str">
            <v>No</v>
          </cell>
          <cell r="EW304"/>
          <cell r="EX304" t="str">
            <v>Boisar</v>
          </cell>
          <cell r="EY304" t="str">
            <v>Present</v>
          </cell>
          <cell r="EZ304"/>
          <cell r="FA304" t="str">
            <v>19-COMPC04-23</v>
          </cell>
          <cell r="FB304" t="str">
            <v>COMP-C</v>
          </cell>
          <cell r="FC304">
            <v>4</v>
          </cell>
        </row>
        <row r="305">
          <cell r="C305" t="str">
            <v>19-COMPC05-23</v>
          </cell>
          <cell r="D305">
            <v>5</v>
          </cell>
          <cell r="E305" t="str">
            <v>SHAH SAMKIT ABHAY NEELA</v>
          </cell>
          <cell r="F305" t="str">
            <v>19-COMPC05-23</v>
          </cell>
          <cell r="G305" t="str">
            <v>Male</v>
          </cell>
          <cell r="H305">
            <v>36972</v>
          </cell>
          <cell r="I305">
            <v>9892936349</v>
          </cell>
          <cell r="J305" t="str">
            <v>9892936349</v>
          </cell>
          <cell r="K305" t="str">
            <v>shahsamkit099@gmail.com</v>
          </cell>
          <cell r="L305"/>
          <cell r="M305" t="str">
            <v>302 hiramani enclave ,ashok nagar kandivali east,above bank of baroda,mumbai,400101</v>
          </cell>
          <cell r="N305" t="str">
            <v>Family Business</v>
          </cell>
          <cell r="O305" t="str">
            <v>Below  5 Lacs</v>
          </cell>
          <cell r="P305" t="str">
            <v>Normal</v>
          </cell>
          <cell r="Q305" t="str">
            <v>Open</v>
          </cell>
          <cell r="R305">
            <v>2019</v>
          </cell>
          <cell r="S305" t="str">
            <v>FE</v>
          </cell>
          <cell r="T305" t="str">
            <v>MHT-CET 2019</v>
          </cell>
          <cell r="U305" t="str">
            <v>MHT-CET</v>
          </cell>
          <cell r="V305">
            <v>200</v>
          </cell>
          <cell r="W305">
            <v>93.8247286</v>
          </cell>
          <cell r="X305" t="str">
            <v>ACAP</v>
          </cell>
          <cell r="Y305">
            <v>437</v>
          </cell>
          <cell r="Z305">
            <v>500</v>
          </cell>
          <cell r="AA305">
            <v>87.4</v>
          </cell>
          <cell r="AB305">
            <v>2017</v>
          </cell>
          <cell r="AC305" t="str">
            <v>MAHARASHTRA STATE BOARD OF SECONDARY AND HIGHER SECONDARY EDUCATION</v>
          </cell>
          <cell r="AD305" t="str">
            <v>CHILDREN'S ACADEMY</v>
          </cell>
          <cell r="AE305">
            <v>471</v>
          </cell>
          <cell r="AF305">
            <v>650</v>
          </cell>
          <cell r="AG305">
            <v>72.459999999999994</v>
          </cell>
          <cell r="AH305">
            <v>2019</v>
          </cell>
          <cell r="AI305" t="str">
            <v>MAHARASHTRA STATE BOARD OF SECONDARY AND HIGHER SECONDARY EDUCATION</v>
          </cell>
          <cell r="AJ305" t="str">
            <v>PRAKASH COLLEGE</v>
          </cell>
          <cell r="AK305">
            <v>215</v>
          </cell>
          <cell r="AL305">
            <v>23</v>
          </cell>
          <cell r="AM305">
            <v>9.3478260869565215</v>
          </cell>
          <cell r="AN305">
            <v>82</v>
          </cell>
          <cell r="AO305">
            <v>229</v>
          </cell>
          <cell r="AP305">
            <v>25</v>
          </cell>
          <cell r="AQ305">
            <v>9.16</v>
          </cell>
          <cell r="AR305">
            <v>96</v>
          </cell>
          <cell r="AS305">
            <v>444</v>
          </cell>
          <cell r="AT305">
            <v>48</v>
          </cell>
          <cell r="AU305">
            <v>9.25</v>
          </cell>
          <cell r="AV305">
            <v>219</v>
          </cell>
          <cell r="AW305">
            <v>25</v>
          </cell>
          <cell r="AX305">
            <v>8.76</v>
          </cell>
          <cell r="AY305">
            <v>90</v>
          </cell>
          <cell r="AZ305">
            <v>285</v>
          </cell>
          <cell r="BA305">
            <v>29</v>
          </cell>
          <cell r="BB305">
            <v>9.8275862068965516</v>
          </cell>
          <cell r="BC305">
            <v>91</v>
          </cell>
          <cell r="BD305">
            <v>504</v>
          </cell>
          <cell r="BE305">
            <v>54</v>
          </cell>
          <cell r="BF305">
            <v>9.3333333333333339</v>
          </cell>
          <cell r="BG305">
            <v>217</v>
          </cell>
          <cell r="BH305">
            <v>24</v>
          </cell>
          <cell r="BI305">
            <v>9.0416666666666661</v>
          </cell>
          <cell r="BJ305">
            <v>89.75</v>
          </cell>
          <cell r="BK305">
            <v>262</v>
          </cell>
          <cell r="BL305">
            <v>29</v>
          </cell>
          <cell r="BM305">
            <v>9.0344827586206904</v>
          </cell>
          <cell r="BN305">
            <v>98</v>
          </cell>
          <cell r="BO305">
            <v>479</v>
          </cell>
          <cell r="BP305">
            <v>53</v>
          </cell>
          <cell r="BQ305">
            <v>9.0377358490566042</v>
          </cell>
          <cell r="BR305">
            <v>201</v>
          </cell>
          <cell r="BS305">
            <v>24</v>
          </cell>
          <cell r="BT305">
            <v>8.375</v>
          </cell>
          <cell r="BU305">
            <v>91.125</v>
          </cell>
          <cell r="BV305">
            <v>201</v>
          </cell>
          <cell r="BW305">
            <v>24</v>
          </cell>
          <cell r="BX305">
            <v>8.375</v>
          </cell>
          <cell r="BY305">
            <v>250</v>
          </cell>
          <cell r="BZ305">
            <v>26</v>
          </cell>
          <cell r="CA305">
            <v>9.615384615384615</v>
          </cell>
          <cell r="CB305">
            <v>1878</v>
          </cell>
          <cell r="CC305">
            <v>205</v>
          </cell>
          <cell r="CD305">
            <v>9.1609756097560968</v>
          </cell>
          <cell r="CE305">
            <v>90</v>
          </cell>
          <cell r="CF305"/>
          <cell r="CG305"/>
          <cell r="CH305"/>
          <cell r="CI305"/>
          <cell r="CJ305"/>
          <cell r="CK305"/>
          <cell r="CL305"/>
          <cell r="CM305"/>
          <cell r="CN305"/>
          <cell r="CO305"/>
          <cell r="CP305"/>
          <cell r="CQ305"/>
          <cell r="CR305"/>
          <cell r="CS305"/>
          <cell r="CT305"/>
          <cell r="CU305"/>
          <cell r="CV305"/>
          <cell r="CW305"/>
          <cell r="CX305"/>
          <cell r="CY305"/>
          <cell r="CZ305"/>
          <cell r="DA305"/>
          <cell r="DB305"/>
          <cell r="DC305"/>
          <cell r="DD305"/>
          <cell r="DE305"/>
          <cell r="DF305"/>
          <cell r="DG305"/>
          <cell r="DH305"/>
          <cell r="DI305"/>
          <cell r="DJ305">
            <v>0</v>
          </cell>
          <cell r="DK305">
            <v>0</v>
          </cell>
          <cell r="DL305">
            <v>2</v>
          </cell>
          <cell r="DM305">
            <v>0</v>
          </cell>
          <cell r="DN305">
            <v>0</v>
          </cell>
          <cell r="DO305">
            <v>0</v>
          </cell>
          <cell r="DP305">
            <v>0</v>
          </cell>
          <cell r="DQ305">
            <v>0</v>
          </cell>
          <cell r="DR305">
            <v>0</v>
          </cell>
          <cell r="DS305">
            <v>0</v>
          </cell>
          <cell r="DT305">
            <v>0</v>
          </cell>
          <cell r="DU305">
            <v>0</v>
          </cell>
          <cell r="DV305"/>
          <cell r="DW305"/>
          <cell r="DX305"/>
          <cell r="DY305"/>
          <cell r="DZ305"/>
          <cell r="EA305" t="str">
            <v>Higher Studies</v>
          </cell>
          <cell r="EB305" t="str">
            <v>Higher Studies</v>
          </cell>
          <cell r="EC305"/>
          <cell r="ED305" t="str">
            <v>CAT-3</v>
          </cell>
          <cell r="EE305"/>
          <cell r="EF305"/>
          <cell r="EG305"/>
          <cell r="EH305"/>
          <cell r="EI305"/>
          <cell r="EJ305"/>
          <cell r="EK305"/>
          <cell r="EL305"/>
          <cell r="EM305"/>
          <cell r="EN305">
            <v>5</v>
          </cell>
          <cell r="EO305">
            <v>0</v>
          </cell>
          <cell r="EP305">
            <v>5</v>
          </cell>
          <cell r="EQ305">
            <v>10</v>
          </cell>
          <cell r="ER305">
            <v>66.666666666666657</v>
          </cell>
          <cell r="ES305" t="str">
            <v>Yes</v>
          </cell>
          <cell r="ET305" t="str">
            <v>https://drive.google.com/open?id=1XZCmD9U1ZTARPr9j8BNq7FFsfGK_2E1J</v>
          </cell>
          <cell r="EU305" t="str">
            <v>NA</v>
          </cell>
          <cell r="EV305" t="str">
            <v>Yes</v>
          </cell>
          <cell r="EW305"/>
          <cell r="EX305" t="str">
            <v>mumbai</v>
          </cell>
          <cell r="EY305" t="str">
            <v>AB</v>
          </cell>
          <cell r="EZ305"/>
          <cell r="FA305" t="str">
            <v>19-COMPC05-23</v>
          </cell>
          <cell r="FB305" t="str">
            <v>COMP-C</v>
          </cell>
          <cell r="FC305">
            <v>5</v>
          </cell>
        </row>
        <row r="306">
          <cell r="C306" t="str">
            <v>20-COMPC73-23</v>
          </cell>
          <cell r="D306">
            <v>73</v>
          </cell>
          <cell r="E306" t="str">
            <v>SHAH SHASWAT SANDEEP REENA</v>
          </cell>
          <cell r="F306" t="str">
            <v>20-COMPC73-23</v>
          </cell>
          <cell r="G306" t="str">
            <v>Male</v>
          </cell>
          <cell r="H306">
            <v>37164</v>
          </cell>
          <cell r="I306">
            <v>9004864970</v>
          </cell>
          <cell r="J306"/>
          <cell r="K306" t="str">
            <v>shahshashwat3030@gmail.com</v>
          </cell>
          <cell r="L306"/>
          <cell r="M306" t="str">
            <v>202,Indraprasthatower Borivali East Carter Road No-5, Pin-400066</v>
          </cell>
          <cell r="N306" t="str">
            <v>Family Business</v>
          </cell>
          <cell r="O306" t="str">
            <v>20 Lacs &amp; above</v>
          </cell>
          <cell r="P306" t="str">
            <v>Normal</v>
          </cell>
          <cell r="Q306" t="str">
            <v>Open</v>
          </cell>
          <cell r="R306">
            <v>2019</v>
          </cell>
          <cell r="S306" t="str">
            <v>DSE</v>
          </cell>
          <cell r="T306" t="str">
            <v>NA</v>
          </cell>
          <cell r="U306" t="str">
            <v>DSE</v>
          </cell>
          <cell r="V306" t="str">
            <v>NA</v>
          </cell>
          <cell r="W306" t="str">
            <v>NA</v>
          </cell>
          <cell r="X306" t="str">
            <v>CAP-Minority</v>
          </cell>
          <cell r="Y306">
            <v>429</v>
          </cell>
          <cell r="Z306">
            <v>500</v>
          </cell>
          <cell r="AA306">
            <v>85.8</v>
          </cell>
          <cell r="AB306">
            <v>2017</v>
          </cell>
          <cell r="AC306" t="str">
            <v>MAHARASHTRA STATE BOARD OF SECONDARY AND HIGHER SECONDARY EDUCATION</v>
          </cell>
          <cell r="AD306" t="str">
            <v>Swami Vivekanand Inter national School &amp; Jr College</v>
          </cell>
          <cell r="AE306">
            <v>1597</v>
          </cell>
          <cell r="AF306">
            <v>1750</v>
          </cell>
          <cell r="AG306">
            <v>91.257142857142853</v>
          </cell>
          <cell r="AH306">
            <v>2020</v>
          </cell>
          <cell r="AI306" t="str">
            <v>Maharashtra State Board of Technical Education</v>
          </cell>
          <cell r="AJ306" t="str">
            <v>Thakur Polytechnic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 t="str">
            <v>o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241</v>
          </cell>
          <cell r="AW306">
            <v>25</v>
          </cell>
          <cell r="AX306">
            <v>9.64</v>
          </cell>
          <cell r="AY306">
            <v>80</v>
          </cell>
          <cell r="AZ306">
            <v>277</v>
          </cell>
          <cell r="BA306">
            <v>29</v>
          </cell>
          <cell r="BB306">
            <v>9.5517241379310338</v>
          </cell>
          <cell r="BC306">
            <v>92</v>
          </cell>
          <cell r="BD306">
            <v>518</v>
          </cell>
          <cell r="BE306">
            <v>54</v>
          </cell>
          <cell r="BF306">
            <v>9.5925925925925934</v>
          </cell>
          <cell r="BG306">
            <v>230</v>
          </cell>
          <cell r="BH306">
            <v>24</v>
          </cell>
          <cell r="BI306">
            <v>9.5833333333333339</v>
          </cell>
          <cell r="BJ306">
            <v>80</v>
          </cell>
          <cell r="BK306">
            <v>258</v>
          </cell>
          <cell r="BL306">
            <v>29</v>
          </cell>
          <cell r="BM306">
            <v>8.8965517241379306</v>
          </cell>
          <cell r="BN306">
            <v>99</v>
          </cell>
          <cell r="BO306">
            <v>488</v>
          </cell>
          <cell r="BP306">
            <v>53</v>
          </cell>
          <cell r="BQ306">
            <v>9.2075471698113205</v>
          </cell>
          <cell r="BR306">
            <v>209</v>
          </cell>
          <cell r="BS306">
            <v>24</v>
          </cell>
          <cell r="BT306">
            <v>8.7083333333333339</v>
          </cell>
          <cell r="BU306">
            <v>87.75</v>
          </cell>
          <cell r="BV306">
            <v>209</v>
          </cell>
          <cell r="BW306">
            <v>24</v>
          </cell>
          <cell r="BX306">
            <v>8.7083333333333339</v>
          </cell>
          <cell r="BY306">
            <v>251</v>
          </cell>
          <cell r="BZ306">
            <v>26</v>
          </cell>
          <cell r="CA306">
            <v>9.6538461538461533</v>
          </cell>
          <cell r="CB306">
            <v>1466</v>
          </cell>
          <cell r="CC306">
            <v>157</v>
          </cell>
          <cell r="CD306">
            <v>9.3375796178343951</v>
          </cell>
          <cell r="CE306">
            <v>84</v>
          </cell>
          <cell r="CF306"/>
          <cell r="CG306"/>
          <cell r="CH306"/>
          <cell r="CI306"/>
          <cell r="CJ306"/>
          <cell r="CK306"/>
          <cell r="CL306"/>
          <cell r="CM306"/>
          <cell r="CN306"/>
          <cell r="CO306"/>
          <cell r="CP306"/>
          <cell r="CQ306"/>
          <cell r="CR306"/>
          <cell r="CS306"/>
          <cell r="CT306"/>
          <cell r="CU306"/>
          <cell r="CV306"/>
          <cell r="CW306"/>
          <cell r="CX306"/>
          <cell r="CY306"/>
          <cell r="CZ306"/>
          <cell r="DA306"/>
          <cell r="DB306"/>
          <cell r="DC306"/>
          <cell r="DD306"/>
          <cell r="DE306"/>
          <cell r="DF306"/>
          <cell r="DG306"/>
          <cell r="DH306"/>
          <cell r="DI306"/>
          <cell r="DJ306">
            <v>0</v>
          </cell>
          <cell r="DK306">
            <v>0</v>
          </cell>
          <cell r="DL306">
            <v>2</v>
          </cell>
          <cell r="DM306">
            <v>0</v>
          </cell>
          <cell r="DN306">
            <v>0</v>
          </cell>
          <cell r="DO306">
            <v>0</v>
          </cell>
          <cell r="DP306">
            <v>0</v>
          </cell>
          <cell r="DQ306">
            <v>0</v>
          </cell>
          <cell r="DR306">
            <v>0</v>
          </cell>
          <cell r="DS306">
            <v>0</v>
          </cell>
          <cell r="DT306">
            <v>0</v>
          </cell>
          <cell r="DU306">
            <v>0</v>
          </cell>
          <cell r="DV306"/>
          <cell r="DW306"/>
          <cell r="DX306"/>
          <cell r="DY306"/>
          <cell r="DZ306"/>
          <cell r="EA306" t="str">
            <v>Higher Studies</v>
          </cell>
          <cell r="EB306" t="str">
            <v>Higher Studies</v>
          </cell>
          <cell r="EC306"/>
          <cell r="ED306" t="str">
            <v>CAT-3</v>
          </cell>
          <cell r="EE306"/>
          <cell r="EF306"/>
          <cell r="EG306"/>
          <cell r="EH306"/>
          <cell r="EI306"/>
          <cell r="EJ306"/>
          <cell r="EK306"/>
          <cell r="EL306"/>
          <cell r="EM306"/>
          <cell r="EN306">
            <v>5</v>
          </cell>
          <cell r="EO306">
            <v>0</v>
          </cell>
          <cell r="EP306">
            <v>5</v>
          </cell>
          <cell r="EQ306">
            <v>10</v>
          </cell>
          <cell r="ER306">
            <v>66.666666666666657</v>
          </cell>
          <cell r="ES306" t="str">
            <v>Yes</v>
          </cell>
          <cell r="ET306" t="str">
            <v>https://drive.google.com/open?id=1g0E9ou75WALzVA2xSCYrnpOHA4p9h7SZ</v>
          </cell>
          <cell r="EU306"/>
          <cell r="EV306"/>
          <cell r="EW306"/>
          <cell r="EX306"/>
          <cell r="EY306" t="str">
            <v>Present</v>
          </cell>
          <cell r="EZ306"/>
          <cell r="FA306" t="str">
            <v>20-COMPC73-23</v>
          </cell>
          <cell r="FB306" t="str">
            <v>COMP-C</v>
          </cell>
          <cell r="FC306">
            <v>73</v>
          </cell>
        </row>
        <row r="307">
          <cell r="C307" t="str">
            <v>20-COMPC72-23</v>
          </cell>
          <cell r="D307">
            <v>72</v>
          </cell>
          <cell r="E307" t="str">
            <v>SHAIKH OSAMA RIZWAN HANIFA</v>
          </cell>
          <cell r="F307" t="str">
            <v>20-COMPC72-23</v>
          </cell>
          <cell r="G307" t="str">
            <v>Male</v>
          </cell>
          <cell r="H307">
            <v>36798</v>
          </cell>
          <cell r="I307">
            <v>9326255735</v>
          </cell>
          <cell r="J307" t="str">
            <v>9326255735</v>
          </cell>
          <cell r="K307" t="str">
            <v>shaikhusama745@gmail.com</v>
          </cell>
          <cell r="L307"/>
          <cell r="M307" t="str">
            <v>A/34, Madhav Building Opp Osiwara Depot, Link Road, Goregaon (W), Mumbai-400104</v>
          </cell>
          <cell r="N307" t="str">
            <v>Family Business</v>
          </cell>
          <cell r="O307" t="str">
            <v>Below  5 Lacs</v>
          </cell>
          <cell r="P307" t="str">
            <v>Normal</v>
          </cell>
          <cell r="Q307" t="str">
            <v>Open</v>
          </cell>
          <cell r="R307">
            <v>2019</v>
          </cell>
          <cell r="S307" t="str">
            <v>DSE</v>
          </cell>
          <cell r="T307" t="str">
            <v>NA</v>
          </cell>
          <cell r="U307" t="str">
            <v>DSE</v>
          </cell>
          <cell r="V307" t="str">
            <v>NA</v>
          </cell>
          <cell r="W307" t="str">
            <v>NA</v>
          </cell>
          <cell r="X307" t="str">
            <v>CAP-Minority</v>
          </cell>
          <cell r="Y307">
            <v>366</v>
          </cell>
          <cell r="Z307">
            <v>500</v>
          </cell>
          <cell r="AA307">
            <v>73.2</v>
          </cell>
          <cell r="AB307">
            <v>2016</v>
          </cell>
          <cell r="AC307" t="str">
            <v>MAHARASHTRA STATE BOARD OF SECONDARY AND HIGHER SECONDARY EDUCATION</v>
          </cell>
          <cell r="AD307" t="str">
            <v>Millat High School</v>
          </cell>
          <cell r="AE307">
            <v>1386</v>
          </cell>
          <cell r="AF307">
            <v>1500</v>
          </cell>
          <cell r="AG307">
            <v>92.4</v>
          </cell>
          <cell r="AH307">
            <v>2020</v>
          </cell>
          <cell r="AI307" t="str">
            <v>Autonomous</v>
          </cell>
          <cell r="AJ307" t="str">
            <v>Govt Polytechnic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 t="str">
            <v>o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246</v>
          </cell>
          <cell r="AW307">
            <v>25</v>
          </cell>
          <cell r="AX307">
            <v>9.84</v>
          </cell>
          <cell r="AY307">
            <v>79</v>
          </cell>
          <cell r="AZ307">
            <v>287</v>
          </cell>
          <cell r="BA307">
            <v>29</v>
          </cell>
          <cell r="BB307">
            <v>9.8965517241379306</v>
          </cell>
          <cell r="BC307">
            <v>97</v>
          </cell>
          <cell r="BD307">
            <v>533</v>
          </cell>
          <cell r="BE307">
            <v>54</v>
          </cell>
          <cell r="BF307">
            <v>9.8703703703703702</v>
          </cell>
          <cell r="BG307">
            <v>231</v>
          </cell>
          <cell r="BH307">
            <v>24</v>
          </cell>
          <cell r="BI307">
            <v>9.625</v>
          </cell>
          <cell r="BJ307">
            <v>86</v>
          </cell>
          <cell r="BK307">
            <v>286</v>
          </cell>
          <cell r="BL307">
            <v>29</v>
          </cell>
          <cell r="BM307">
            <v>9.862068965517242</v>
          </cell>
          <cell r="BN307">
            <v>80</v>
          </cell>
          <cell r="BO307">
            <v>517</v>
          </cell>
          <cell r="BP307">
            <v>53</v>
          </cell>
          <cell r="BQ307">
            <v>9.7547169811320753</v>
          </cell>
          <cell r="BR307">
            <v>239</v>
          </cell>
          <cell r="BS307">
            <v>24</v>
          </cell>
          <cell r="BT307">
            <v>9.9583333333333339</v>
          </cell>
          <cell r="BU307">
            <v>85.5</v>
          </cell>
          <cell r="BV307">
            <v>239</v>
          </cell>
          <cell r="BW307">
            <v>24</v>
          </cell>
          <cell r="BX307">
            <v>9.9583333333333339</v>
          </cell>
          <cell r="BY307">
            <v>260</v>
          </cell>
          <cell r="BZ307">
            <v>26</v>
          </cell>
          <cell r="CA307">
            <v>10</v>
          </cell>
          <cell r="CB307">
            <v>1549</v>
          </cell>
          <cell r="CC307">
            <v>157</v>
          </cell>
          <cell r="CD307">
            <v>9.8662420382165603</v>
          </cell>
          <cell r="CE307">
            <v>88</v>
          </cell>
          <cell r="CF307"/>
          <cell r="CG307"/>
          <cell r="CH307"/>
          <cell r="CI307"/>
          <cell r="CJ307"/>
          <cell r="CK307"/>
          <cell r="CL307"/>
          <cell r="CM307"/>
          <cell r="CN307">
            <v>59</v>
          </cell>
          <cell r="CO307">
            <v>60</v>
          </cell>
          <cell r="CP307">
            <v>49</v>
          </cell>
          <cell r="CQ307">
            <v>50</v>
          </cell>
          <cell r="CR307">
            <v>24</v>
          </cell>
          <cell r="CS307">
            <v>0</v>
          </cell>
          <cell r="CT307">
            <v>100</v>
          </cell>
          <cell r="CU307">
            <v>15</v>
          </cell>
          <cell r="CV307">
            <v>1</v>
          </cell>
          <cell r="CW307">
            <v>94</v>
          </cell>
          <cell r="CX307">
            <v>669</v>
          </cell>
          <cell r="CY307">
            <v>66.900000000000006</v>
          </cell>
          <cell r="CZ307">
            <v>99.405646359583955</v>
          </cell>
          <cell r="DA307">
            <v>10</v>
          </cell>
          <cell r="DB307">
            <v>0</v>
          </cell>
          <cell r="DC307">
            <v>100</v>
          </cell>
          <cell r="DD307">
            <v>21</v>
          </cell>
          <cell r="DE307">
            <v>1</v>
          </cell>
          <cell r="DF307">
            <v>96</v>
          </cell>
          <cell r="DG307">
            <v>10</v>
          </cell>
          <cell r="DH307">
            <v>100</v>
          </cell>
          <cell r="DI307">
            <v>892</v>
          </cell>
          <cell r="DJ307">
            <v>45</v>
          </cell>
          <cell r="DK307">
            <v>2</v>
          </cell>
          <cell r="DL307">
            <v>0</v>
          </cell>
          <cell r="DM307">
            <v>100</v>
          </cell>
          <cell r="DN307">
            <v>100</v>
          </cell>
          <cell r="DO307" t="str">
            <v>100</v>
          </cell>
          <cell r="DP307">
            <v>100</v>
          </cell>
          <cell r="DQ307" t="str">
            <v>100</v>
          </cell>
          <cell r="DR307">
            <v>100</v>
          </cell>
          <cell r="DS307">
            <v>100</v>
          </cell>
          <cell r="DT307">
            <v>82</v>
          </cell>
          <cell r="DU307">
            <v>99</v>
          </cell>
          <cell r="DV307" t="str">
            <v>LTI(Allow if Eligible)</v>
          </cell>
          <cell r="DW307"/>
          <cell r="DX307"/>
          <cell r="DY307" t="str">
            <v>Placed</v>
          </cell>
          <cell r="DZ307">
            <v>5</v>
          </cell>
          <cell r="EA307" t="str">
            <v>Placement</v>
          </cell>
          <cell r="EB307" t="str">
            <v>Placement</v>
          </cell>
          <cell r="EC307"/>
          <cell r="ED307" t="str">
            <v>CAT-1</v>
          </cell>
          <cell r="EE307"/>
          <cell r="EF307"/>
          <cell r="EG307"/>
          <cell r="EH307"/>
          <cell r="EI307"/>
          <cell r="EJ307"/>
          <cell r="EK307"/>
          <cell r="EL307"/>
          <cell r="EM307"/>
          <cell r="EN307">
            <v>5</v>
          </cell>
          <cell r="EO307">
            <v>5</v>
          </cell>
          <cell r="EP307">
            <v>5</v>
          </cell>
          <cell r="EQ307">
            <v>15</v>
          </cell>
          <cell r="ER307">
            <v>100</v>
          </cell>
          <cell r="ES307" t="str">
            <v>Yes</v>
          </cell>
          <cell r="ET307" t="str">
            <v>https://drive.google.com/open?id=1-y1V3ideqd-MO_QX5Px-iQuokvQmI1vE</v>
          </cell>
          <cell r="EU307" t="str">
            <v>IT + Core Companies</v>
          </cell>
          <cell r="EV307" t="str">
            <v>Yes</v>
          </cell>
          <cell r="EW307">
            <v>126097923064</v>
          </cell>
          <cell r="EX307"/>
          <cell r="EY307" t="str">
            <v>Present</v>
          </cell>
          <cell r="EZ307" t="str">
            <v>Golden Batch 1</v>
          </cell>
          <cell r="FA307" t="str">
            <v>20-COMPC72-23</v>
          </cell>
          <cell r="FB307" t="str">
            <v>COMP-C</v>
          </cell>
          <cell r="FC307">
            <v>72</v>
          </cell>
        </row>
        <row r="308">
          <cell r="C308" t="str">
            <v>19-COMPB63-23</v>
          </cell>
          <cell r="D308">
            <v>63</v>
          </cell>
          <cell r="E308" t="str">
            <v>SHANKARWAR TANUJ VISHVAS MANISHA</v>
          </cell>
          <cell r="F308" t="str">
            <v>19-COMPB63-23</v>
          </cell>
          <cell r="G308" t="str">
            <v>Male</v>
          </cell>
          <cell r="H308">
            <v>37103</v>
          </cell>
          <cell r="I308">
            <v>9930439020</v>
          </cell>
          <cell r="J308" t="str">
            <v>9930439020</v>
          </cell>
          <cell r="K308" t="str">
            <v>tanujshankarwar@gmail.com</v>
          </cell>
          <cell r="L308"/>
          <cell r="M308" t="str">
            <v>A-1004,Chikuwadi,Borivali w,Near Phoenix hospital,Mumbai ,400092</v>
          </cell>
          <cell r="N308" t="str">
            <v>Service</v>
          </cell>
          <cell r="O308" t="str">
            <v>10 Lacs to 20Lacs</v>
          </cell>
          <cell r="P308" t="str">
            <v>Normal</v>
          </cell>
          <cell r="Q308" t="str">
            <v>Open</v>
          </cell>
          <cell r="R308">
            <v>2019</v>
          </cell>
          <cell r="S308" t="str">
            <v>FE</v>
          </cell>
          <cell r="T308" t="str">
            <v>MHT-CET 2019</v>
          </cell>
          <cell r="U308" t="str">
            <v>MHT-CET</v>
          </cell>
          <cell r="V308">
            <v>200</v>
          </cell>
          <cell r="W308">
            <v>52.007850400000002</v>
          </cell>
          <cell r="X308" t="str">
            <v>IL</v>
          </cell>
          <cell r="Y308">
            <v>559</v>
          </cell>
          <cell r="Z308">
            <v>600</v>
          </cell>
          <cell r="AA308">
            <v>93.17</v>
          </cell>
          <cell r="AB308">
            <v>2017</v>
          </cell>
          <cell r="AC308" t="str">
            <v>COUNCIL FOR THE INDIAN SCHOOL CERTIFICATE EXAMINATIONS</v>
          </cell>
          <cell r="AD308" t="str">
            <v>PAWAR PUBLIC SCHOOL</v>
          </cell>
          <cell r="AE308">
            <v>508</v>
          </cell>
          <cell r="AF308">
            <v>650</v>
          </cell>
          <cell r="AG308">
            <v>78.150000000000006</v>
          </cell>
          <cell r="AH308">
            <v>2019</v>
          </cell>
          <cell r="AI308" t="str">
            <v>CENTRAL BOARD OF SECONDARY EDUCATION</v>
          </cell>
          <cell r="AJ308" t="str">
            <v>PACE JUNIOR SCIENCE COLLEGE ANDHERI</v>
          </cell>
          <cell r="AK308">
            <v>213</v>
          </cell>
          <cell r="AL308">
            <v>23</v>
          </cell>
          <cell r="AM308">
            <v>9.2608695652173907</v>
          </cell>
          <cell r="AN308">
            <v>88.945578231292515</v>
          </cell>
          <cell r="AO308">
            <v>230</v>
          </cell>
          <cell r="AP308">
            <v>25</v>
          </cell>
          <cell r="AQ308">
            <v>9.1999999999999993</v>
          </cell>
          <cell r="AR308">
            <v>100</v>
          </cell>
          <cell r="AS308">
            <v>443</v>
          </cell>
          <cell r="AT308">
            <v>48</v>
          </cell>
          <cell r="AU308">
            <v>9.2291666666666661</v>
          </cell>
          <cell r="AV308">
            <v>240</v>
          </cell>
          <cell r="AW308">
            <v>25</v>
          </cell>
          <cell r="AX308">
            <v>9.6</v>
          </cell>
          <cell r="AY308">
            <v>97</v>
          </cell>
          <cell r="AZ308">
            <v>277</v>
          </cell>
          <cell r="BA308">
            <v>29</v>
          </cell>
          <cell r="BB308">
            <v>9.5517241379310338</v>
          </cell>
          <cell r="BC308">
            <v>84</v>
          </cell>
          <cell r="BD308">
            <v>517</v>
          </cell>
          <cell r="BE308">
            <v>54</v>
          </cell>
          <cell r="BF308">
            <v>9.5740740740740744</v>
          </cell>
          <cell r="BG308">
            <v>224</v>
          </cell>
          <cell r="BH308">
            <v>24</v>
          </cell>
          <cell r="BI308">
            <v>9.3333333333333339</v>
          </cell>
          <cell r="BJ308">
            <v>92.486394557823132</v>
          </cell>
          <cell r="BK308">
            <v>281</v>
          </cell>
          <cell r="BL308">
            <v>29</v>
          </cell>
          <cell r="BM308">
            <v>9.6896551724137936</v>
          </cell>
          <cell r="BN308">
            <v>97</v>
          </cell>
          <cell r="BO308">
            <v>505</v>
          </cell>
          <cell r="BP308">
            <v>53</v>
          </cell>
          <cell r="BQ308">
            <v>9.5283018867924536</v>
          </cell>
          <cell r="BR308">
            <v>220</v>
          </cell>
          <cell r="BS308">
            <v>24</v>
          </cell>
          <cell r="BT308">
            <v>9.1666666666666661</v>
          </cell>
          <cell r="BU308">
            <v>93.238662131519277</v>
          </cell>
          <cell r="BV308">
            <v>220</v>
          </cell>
          <cell r="BW308">
            <v>24</v>
          </cell>
          <cell r="BX308">
            <v>9.1666666666666661</v>
          </cell>
          <cell r="BY308">
            <v>245</v>
          </cell>
          <cell r="BZ308">
            <v>26</v>
          </cell>
          <cell r="CA308">
            <v>9.4230769230769234</v>
          </cell>
          <cell r="CB308">
            <v>1930</v>
          </cell>
          <cell r="CC308">
            <v>205</v>
          </cell>
          <cell r="CD308">
            <v>9.4146341463414629</v>
          </cell>
          <cell r="CE308">
            <v>93</v>
          </cell>
          <cell r="CF308"/>
          <cell r="CG308"/>
          <cell r="CH308"/>
          <cell r="CI308"/>
          <cell r="CJ308"/>
          <cell r="CK308"/>
          <cell r="CL308"/>
          <cell r="CM308"/>
          <cell r="CN308"/>
          <cell r="CO308"/>
          <cell r="CP308"/>
          <cell r="CQ308"/>
          <cell r="CR308"/>
          <cell r="CS308"/>
          <cell r="CT308"/>
          <cell r="CU308"/>
          <cell r="CV308"/>
          <cell r="CW308"/>
          <cell r="CX308"/>
          <cell r="CY308"/>
          <cell r="CZ308"/>
          <cell r="DA308"/>
          <cell r="DB308"/>
          <cell r="DC308"/>
          <cell r="DD308"/>
          <cell r="DE308"/>
          <cell r="DF308"/>
          <cell r="DG308"/>
          <cell r="DH308"/>
          <cell r="DI308"/>
          <cell r="DJ308">
            <v>0</v>
          </cell>
          <cell r="DK308">
            <v>0</v>
          </cell>
          <cell r="DL308">
            <v>2</v>
          </cell>
          <cell r="DM308">
            <v>0</v>
          </cell>
          <cell r="DN308">
            <v>0</v>
          </cell>
          <cell r="DO308">
            <v>0</v>
          </cell>
          <cell r="DP308">
            <v>0</v>
          </cell>
          <cell r="DQ308">
            <v>0</v>
          </cell>
          <cell r="DR308">
            <v>0</v>
          </cell>
          <cell r="DS308">
            <v>0</v>
          </cell>
          <cell r="DT308">
            <v>0</v>
          </cell>
          <cell r="DU308">
            <v>0</v>
          </cell>
          <cell r="DV308"/>
          <cell r="DW308"/>
          <cell r="DX308"/>
          <cell r="DY308"/>
          <cell r="DZ308"/>
          <cell r="EA308" t="str">
            <v>Higher Studies</v>
          </cell>
          <cell r="EB308" t="str">
            <v>Higher Studies</v>
          </cell>
          <cell r="EC308"/>
          <cell r="ED308" t="str">
            <v>CAT-3</v>
          </cell>
          <cell r="EE308"/>
          <cell r="EF308"/>
          <cell r="EG308"/>
          <cell r="EH308"/>
          <cell r="EI308"/>
          <cell r="EJ308"/>
          <cell r="EK308"/>
          <cell r="EL308"/>
          <cell r="EM308"/>
          <cell r="EN308">
            <v>5</v>
          </cell>
          <cell r="EO308">
            <v>0</v>
          </cell>
          <cell r="EP308">
            <v>5</v>
          </cell>
          <cell r="EQ308">
            <v>10</v>
          </cell>
          <cell r="ER308">
            <v>66.666666666666657</v>
          </cell>
          <cell r="ES308" t="str">
            <v>Yes</v>
          </cell>
          <cell r="ET308" t="str">
            <v>https://drive.google.com/open?id=1ptwJmBelfEMHiijzfudCmYBI4FwVk4Je</v>
          </cell>
          <cell r="EU308" t="str">
            <v>NA</v>
          </cell>
          <cell r="EV308" t="str">
            <v>No</v>
          </cell>
          <cell r="EW308"/>
          <cell r="EX308" t="str">
            <v>Mumbai</v>
          </cell>
          <cell r="EY308" t="str">
            <v>AB</v>
          </cell>
          <cell r="EZ308"/>
          <cell r="FA308" t="str">
            <v>19-COMPB63-23</v>
          </cell>
          <cell r="FB308" t="str">
            <v>COMP-B</v>
          </cell>
          <cell r="FC308">
            <v>63</v>
          </cell>
        </row>
        <row r="309">
          <cell r="C309" t="str">
            <v>20-COMPC71-23</v>
          </cell>
          <cell r="D309">
            <v>71</v>
          </cell>
          <cell r="E309" t="str">
            <v>SHARMA AMAY SANTOSHKUMAR CHANCHAL</v>
          </cell>
          <cell r="F309" t="str">
            <v>20-COMPC71-23</v>
          </cell>
          <cell r="G309" t="str">
            <v>Male</v>
          </cell>
          <cell r="H309">
            <v>37601</v>
          </cell>
          <cell r="I309">
            <v>8356997810</v>
          </cell>
          <cell r="J309"/>
          <cell r="K309" t="str">
            <v>amay111202@gmail.com</v>
          </cell>
          <cell r="L309"/>
          <cell r="M309" t="str">
            <v>Salasaraagan F-502, Near Galaxy Hospital Mira Road (East),Pin No-401107</v>
          </cell>
          <cell r="N309" t="str">
            <v>Self-employed</v>
          </cell>
          <cell r="O309" t="str">
            <v>Below  5 Lacs</v>
          </cell>
          <cell r="P309" t="str">
            <v>Normal</v>
          </cell>
          <cell r="Q309" t="str">
            <v>Open</v>
          </cell>
          <cell r="R309">
            <v>2019</v>
          </cell>
          <cell r="S309" t="str">
            <v>DSE</v>
          </cell>
          <cell r="T309" t="str">
            <v>NA</v>
          </cell>
          <cell r="U309" t="str">
            <v>DSE</v>
          </cell>
          <cell r="V309" t="str">
            <v>NA</v>
          </cell>
          <cell r="W309" t="str">
            <v>NA</v>
          </cell>
          <cell r="X309" t="str">
            <v>CAP-Minority</v>
          </cell>
          <cell r="Y309">
            <v>412</v>
          </cell>
          <cell r="Z309">
            <v>500</v>
          </cell>
          <cell r="AA309">
            <v>82.399999999999991</v>
          </cell>
          <cell r="AB309">
            <v>2017</v>
          </cell>
          <cell r="AC309" t="str">
            <v>MAHARASHTRA STATE BOARD OF SECONDARY AND HIGHER SECONDARY EDUCATION</v>
          </cell>
          <cell r="AD309" t="str">
            <v>Shanti Nagar High School</v>
          </cell>
          <cell r="AE309">
            <v>1460</v>
          </cell>
          <cell r="AF309">
            <v>1600</v>
          </cell>
          <cell r="AG309">
            <v>91.25</v>
          </cell>
          <cell r="AH309">
            <v>2020</v>
          </cell>
          <cell r="AI309" t="str">
            <v>Maharashtra State Board of Technical Education</v>
          </cell>
          <cell r="AJ309" t="str">
            <v>Thakur Polytechnic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 t="str">
            <v>o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235</v>
          </cell>
          <cell r="AW309">
            <v>25</v>
          </cell>
          <cell r="AX309">
            <v>9.4</v>
          </cell>
          <cell r="AY309">
            <v>86</v>
          </cell>
          <cell r="AZ309">
            <v>276</v>
          </cell>
          <cell r="BA309">
            <v>29</v>
          </cell>
          <cell r="BB309">
            <v>9.5172413793103452</v>
          </cell>
          <cell r="BC309">
            <v>85</v>
          </cell>
          <cell r="BD309">
            <v>511</v>
          </cell>
          <cell r="BE309">
            <v>54</v>
          </cell>
          <cell r="BF309">
            <v>9.4629629629629637</v>
          </cell>
          <cell r="BG309">
            <v>215</v>
          </cell>
          <cell r="BH309">
            <v>24</v>
          </cell>
          <cell r="BI309">
            <v>8.9583333333333339</v>
          </cell>
          <cell r="BJ309">
            <v>85.5</v>
          </cell>
          <cell r="BK309">
            <v>253</v>
          </cell>
          <cell r="BL309">
            <v>29</v>
          </cell>
          <cell r="BM309">
            <v>8.7241379310344822</v>
          </cell>
          <cell r="BN309">
            <v>100</v>
          </cell>
          <cell r="BO309">
            <v>468</v>
          </cell>
          <cell r="BP309">
            <v>53</v>
          </cell>
          <cell r="BQ309">
            <v>8.8301886792452837</v>
          </cell>
          <cell r="BR309">
            <v>212</v>
          </cell>
          <cell r="BS309">
            <v>24</v>
          </cell>
          <cell r="BT309">
            <v>8.8333333333333339</v>
          </cell>
          <cell r="BU309">
            <v>89.125</v>
          </cell>
          <cell r="BV309">
            <v>212</v>
          </cell>
          <cell r="BW309">
            <v>24</v>
          </cell>
          <cell r="BX309">
            <v>8.8333333333333339</v>
          </cell>
          <cell r="BY309">
            <v>238</v>
          </cell>
          <cell r="BZ309">
            <v>26</v>
          </cell>
          <cell r="CA309">
            <v>9.1538461538461533</v>
          </cell>
          <cell r="CB309">
            <v>1429</v>
          </cell>
          <cell r="CC309">
            <v>157</v>
          </cell>
          <cell r="CD309">
            <v>9.1019108280254777</v>
          </cell>
          <cell r="CE309">
            <v>86</v>
          </cell>
          <cell r="CF309"/>
          <cell r="CG309"/>
          <cell r="CH309"/>
          <cell r="CI309"/>
          <cell r="CJ309"/>
          <cell r="CK309"/>
          <cell r="CL309"/>
          <cell r="CM309"/>
          <cell r="CN309">
            <v>22</v>
          </cell>
          <cell r="CO309">
            <v>60</v>
          </cell>
          <cell r="CP309">
            <v>27</v>
          </cell>
          <cell r="CQ309">
            <v>50</v>
          </cell>
          <cell r="CR309">
            <v>23</v>
          </cell>
          <cell r="CS309">
            <v>1</v>
          </cell>
          <cell r="CT309">
            <v>96</v>
          </cell>
          <cell r="CU309">
            <v>10</v>
          </cell>
          <cell r="CV309">
            <v>6</v>
          </cell>
          <cell r="CW309">
            <v>63</v>
          </cell>
          <cell r="CX309">
            <v>607</v>
          </cell>
          <cell r="CY309">
            <v>60.7</v>
          </cell>
          <cell r="CZ309">
            <v>90.193164933135222</v>
          </cell>
          <cell r="DA309">
            <v>10</v>
          </cell>
          <cell r="DB309">
            <v>0</v>
          </cell>
          <cell r="DC309">
            <v>100</v>
          </cell>
          <cell r="DD309">
            <v>5</v>
          </cell>
          <cell r="DE309">
            <v>17</v>
          </cell>
          <cell r="DF309">
            <v>23</v>
          </cell>
          <cell r="DG309">
            <v>4</v>
          </cell>
          <cell r="DH309">
            <v>40</v>
          </cell>
          <cell r="DI309">
            <v>0</v>
          </cell>
          <cell r="DJ309">
            <v>0</v>
          </cell>
          <cell r="DK309">
            <v>2</v>
          </cell>
          <cell r="DL309">
            <v>0</v>
          </cell>
          <cell r="DM309">
            <v>100</v>
          </cell>
          <cell r="DN309">
            <v>90</v>
          </cell>
          <cell r="DO309">
            <v>100</v>
          </cell>
          <cell r="DP309">
            <v>90</v>
          </cell>
          <cell r="DQ309" t="str">
            <v>100</v>
          </cell>
          <cell r="DR309">
            <v>90</v>
          </cell>
          <cell r="DS309">
            <v>100</v>
          </cell>
          <cell r="DT309">
            <v>61</v>
          </cell>
          <cell r="DU309">
            <v>75</v>
          </cell>
          <cell r="DV309" t="str">
            <v>TCS-Ninga/Capgemini(Allow if Eligible)/IDFy</v>
          </cell>
          <cell r="DW309"/>
          <cell r="DX309"/>
          <cell r="DY309" t="str">
            <v>Placed</v>
          </cell>
          <cell r="DZ309" t="str">
            <v>4.25/3.36</v>
          </cell>
          <cell r="EA309" t="str">
            <v>Placement</v>
          </cell>
          <cell r="EB309" t="str">
            <v>Placement</v>
          </cell>
          <cell r="EC309"/>
          <cell r="ED309" t="str">
            <v>CAT-1</v>
          </cell>
          <cell r="EE309"/>
          <cell r="EF309"/>
          <cell r="EG309"/>
          <cell r="EH309"/>
          <cell r="EI309"/>
          <cell r="EJ309"/>
          <cell r="EK309"/>
          <cell r="EL309"/>
          <cell r="EM309"/>
          <cell r="EN309">
            <v>5</v>
          </cell>
          <cell r="EO309">
            <v>4</v>
          </cell>
          <cell r="EP309">
            <v>5</v>
          </cell>
          <cell r="EQ309">
            <v>14</v>
          </cell>
          <cell r="ER309">
            <v>93.333333333333329</v>
          </cell>
          <cell r="ES309" t="str">
            <v>Yes</v>
          </cell>
          <cell r="ET309" t="str">
            <v>https://drive.google.com/open?id=1Xh00KL_dgrThMKmaIYYyOe8--J8-DgZn</v>
          </cell>
          <cell r="EU309" t="str">
            <v>IT + Core Companies</v>
          </cell>
          <cell r="EV309" t="str">
            <v>Yes</v>
          </cell>
          <cell r="EW309" t="str">
            <v>pay_HyRnR7mVbeoz24</v>
          </cell>
          <cell r="EX309"/>
          <cell r="EY309" t="str">
            <v>Present</v>
          </cell>
          <cell r="EZ309" t="str">
            <v>Golden Batch 2</v>
          </cell>
          <cell r="FA309" t="str">
            <v>20-COMPC71-23</v>
          </cell>
          <cell r="FB309" t="str">
            <v>COMP-C</v>
          </cell>
          <cell r="FC309">
            <v>71</v>
          </cell>
        </row>
        <row r="310">
          <cell r="C310" t="str">
            <v>19-COMPC06-23</v>
          </cell>
          <cell r="D310">
            <v>6</v>
          </cell>
          <cell r="E310" t="str">
            <v>SHARMA ASHWIN AJAY ASHA</v>
          </cell>
          <cell r="F310" t="str">
            <v>19-COMPC06-23</v>
          </cell>
          <cell r="G310" t="str">
            <v>Male</v>
          </cell>
          <cell r="H310">
            <v>36992</v>
          </cell>
          <cell r="I310">
            <v>8356097684</v>
          </cell>
          <cell r="J310" t="str">
            <v>8356097684</v>
          </cell>
          <cell r="K310" t="str">
            <v xml:space="preserve">sharmaashwin4000@gmail.com </v>
          </cell>
          <cell r="L310"/>
          <cell r="M310" t="str">
            <v>30 B wing, DEV TULSI APT.,JESAL PARK,NEAR JAIN MANDIR,MUMBAI,401105</v>
          </cell>
          <cell r="N310" t="str">
            <v>Service</v>
          </cell>
          <cell r="O310" t="str">
            <v>Below  5 Lacs</v>
          </cell>
          <cell r="P310" t="str">
            <v>Normal</v>
          </cell>
          <cell r="Q310" t="str">
            <v>Open</v>
          </cell>
          <cell r="R310">
            <v>2019</v>
          </cell>
          <cell r="S310" t="str">
            <v>FE</v>
          </cell>
          <cell r="T310" t="str">
            <v>MHT-CET 2019</v>
          </cell>
          <cell r="U310" t="str">
            <v>MHT-CET</v>
          </cell>
          <cell r="V310">
            <v>200</v>
          </cell>
          <cell r="W310">
            <v>60.512517799999998</v>
          </cell>
          <cell r="X310" t="str">
            <v>MI</v>
          </cell>
          <cell r="Y310">
            <v>444</v>
          </cell>
          <cell r="Z310">
            <v>500</v>
          </cell>
          <cell r="AA310">
            <v>88.8</v>
          </cell>
          <cell r="AB310">
            <v>2001</v>
          </cell>
          <cell r="AC310" t="str">
            <v>MAHARASHTRA STATE BOARD OF SECONDARY AND HIGHER SECONDARY EDUCATION</v>
          </cell>
          <cell r="AD310" t="str">
            <v>ST.SOLDIER PUBLIC SCHOOL</v>
          </cell>
          <cell r="AE310">
            <v>410</v>
          </cell>
          <cell r="AF310">
            <v>650</v>
          </cell>
          <cell r="AG310">
            <v>63.08</v>
          </cell>
          <cell r="AH310">
            <v>2019</v>
          </cell>
          <cell r="AI310" t="str">
            <v>MAHARASHTRA STATE BOARD OF SECONDARY AND HIGHER SECONDARY EDUCATION</v>
          </cell>
          <cell r="AJ310" t="str">
            <v>PACE SCIENCE JUNIOR COLLEGE</v>
          </cell>
          <cell r="AK310">
            <v>169.97</v>
          </cell>
          <cell r="AL310">
            <v>23</v>
          </cell>
          <cell r="AM310">
            <v>7.39</v>
          </cell>
          <cell r="AN310">
            <v>90</v>
          </cell>
          <cell r="AO310">
            <v>175</v>
          </cell>
          <cell r="AP310">
            <v>25</v>
          </cell>
          <cell r="AQ310">
            <v>7</v>
          </cell>
          <cell r="AR310">
            <v>100</v>
          </cell>
          <cell r="AS310">
            <v>344.97</v>
          </cell>
          <cell r="AT310">
            <v>48</v>
          </cell>
          <cell r="AU310">
            <v>7.1868750000000006</v>
          </cell>
          <cell r="AV310">
            <v>221</v>
          </cell>
          <cell r="AW310">
            <v>25</v>
          </cell>
          <cell r="AX310">
            <v>8.84</v>
          </cell>
          <cell r="AY310">
            <v>90</v>
          </cell>
          <cell r="AZ310">
            <v>238</v>
          </cell>
          <cell r="BA310">
            <v>29</v>
          </cell>
          <cell r="BB310">
            <v>8.2068965517241388</v>
          </cell>
          <cell r="BC310">
            <v>75</v>
          </cell>
          <cell r="BD310">
            <v>459</v>
          </cell>
          <cell r="BE310">
            <v>54</v>
          </cell>
          <cell r="BF310">
            <v>8.5</v>
          </cell>
          <cell r="BG310">
            <v>199</v>
          </cell>
          <cell r="BH310">
            <v>24</v>
          </cell>
          <cell r="BI310">
            <v>8.2916666666666661</v>
          </cell>
          <cell r="BJ310">
            <v>88.75</v>
          </cell>
          <cell r="BK310">
            <v>231</v>
          </cell>
          <cell r="BL310">
            <v>29</v>
          </cell>
          <cell r="BM310">
            <v>7.9655172413793105</v>
          </cell>
          <cell r="BN310">
            <v>95</v>
          </cell>
          <cell r="BO310">
            <v>430</v>
          </cell>
          <cell r="BP310">
            <v>53</v>
          </cell>
          <cell r="BQ310">
            <v>8.1132075471698109</v>
          </cell>
          <cell r="BR310">
            <v>204</v>
          </cell>
          <cell r="BS310">
            <v>24</v>
          </cell>
          <cell r="BT310">
            <v>8.5</v>
          </cell>
          <cell r="BU310">
            <v>89.791666666666671</v>
          </cell>
          <cell r="BV310">
            <v>204</v>
          </cell>
          <cell r="BW310">
            <v>24</v>
          </cell>
          <cell r="BX310">
            <v>8.5</v>
          </cell>
          <cell r="BY310">
            <v>241</v>
          </cell>
          <cell r="BZ310">
            <v>26</v>
          </cell>
          <cell r="CA310">
            <v>9.2692307692307701</v>
          </cell>
          <cell r="CB310">
            <v>1678.97</v>
          </cell>
          <cell r="CC310">
            <v>205</v>
          </cell>
          <cell r="CD310">
            <v>8.1900975609756106</v>
          </cell>
          <cell r="CE310">
            <v>89</v>
          </cell>
          <cell r="CF310"/>
          <cell r="CG310"/>
          <cell r="CH310"/>
          <cell r="CI310"/>
          <cell r="CJ310"/>
          <cell r="CK310"/>
          <cell r="CL310"/>
          <cell r="CM310"/>
          <cell r="CN310"/>
          <cell r="CO310"/>
          <cell r="CP310"/>
          <cell r="CQ310"/>
          <cell r="CR310"/>
          <cell r="CS310"/>
          <cell r="CT310"/>
          <cell r="CU310"/>
          <cell r="CV310"/>
          <cell r="CW310"/>
          <cell r="CX310"/>
          <cell r="CY310"/>
          <cell r="CZ310"/>
          <cell r="DA310"/>
          <cell r="DB310"/>
          <cell r="DC310"/>
          <cell r="DD310"/>
          <cell r="DE310"/>
          <cell r="DF310"/>
          <cell r="DG310"/>
          <cell r="DH310"/>
          <cell r="DI310"/>
          <cell r="DJ310">
            <v>0</v>
          </cell>
          <cell r="DK310">
            <v>0</v>
          </cell>
          <cell r="DL310">
            <v>2</v>
          </cell>
          <cell r="DM310">
            <v>0</v>
          </cell>
          <cell r="DN310">
            <v>0</v>
          </cell>
          <cell r="DO310">
            <v>0</v>
          </cell>
          <cell r="DP310">
            <v>0</v>
          </cell>
          <cell r="DQ310">
            <v>0</v>
          </cell>
          <cell r="DR310">
            <v>0</v>
          </cell>
          <cell r="DS310">
            <v>0</v>
          </cell>
          <cell r="DT310">
            <v>0</v>
          </cell>
          <cell r="DU310">
            <v>0</v>
          </cell>
          <cell r="DV310"/>
          <cell r="DW310"/>
          <cell r="DX310"/>
          <cell r="DY310"/>
          <cell r="DZ310"/>
          <cell r="EA310" t="str">
            <v>Higher Studies</v>
          </cell>
          <cell r="EB310" t="str">
            <v>Higher Studies</v>
          </cell>
          <cell r="EC310"/>
          <cell r="ED310" t="str">
            <v>CAT-3</v>
          </cell>
          <cell r="EE310"/>
          <cell r="EF310"/>
          <cell r="EG310"/>
          <cell r="EH310"/>
          <cell r="EI310"/>
          <cell r="EJ310"/>
          <cell r="EK310"/>
          <cell r="EL310"/>
          <cell r="EM310"/>
          <cell r="EN310">
            <v>5</v>
          </cell>
          <cell r="EO310">
            <v>0</v>
          </cell>
          <cell r="EP310">
            <v>5</v>
          </cell>
          <cell r="EQ310">
            <v>10</v>
          </cell>
          <cell r="ER310">
            <v>66.666666666666657</v>
          </cell>
          <cell r="ES310" t="str">
            <v>Yes</v>
          </cell>
          <cell r="ET310" t="str">
            <v>https://drive.google.com/open?id=1dNm7x5sXFkBe8RZZTcZN88x_0ZRUhg-I</v>
          </cell>
          <cell r="EU310" t="str">
            <v>IT + Core Companies</v>
          </cell>
          <cell r="EV310" t="str">
            <v>No</v>
          </cell>
          <cell r="EW310"/>
          <cell r="EX310" t="str">
            <v>MUMBAI</v>
          </cell>
          <cell r="EY310" t="str">
            <v>AB</v>
          </cell>
          <cell r="EZ310"/>
          <cell r="FA310" t="str">
            <v>19-COMPC06-23</v>
          </cell>
          <cell r="FB310" t="str">
            <v>COMP-C</v>
          </cell>
          <cell r="FC310">
            <v>6</v>
          </cell>
        </row>
        <row r="311">
          <cell r="C311" t="str">
            <v>19-COMPC07-23</v>
          </cell>
          <cell r="D311">
            <v>7</v>
          </cell>
          <cell r="E311" t="str">
            <v>SHARMA AYUSH BANKAT KALAVATI</v>
          </cell>
          <cell r="F311" t="str">
            <v>19-COMPC07-23</v>
          </cell>
          <cell r="G311" t="str">
            <v>Male</v>
          </cell>
          <cell r="H311">
            <v>37064</v>
          </cell>
          <cell r="I311">
            <v>9967334698</v>
          </cell>
          <cell r="J311"/>
          <cell r="K311" t="str">
            <v>ayushs220601@gmail.com</v>
          </cell>
          <cell r="L311"/>
          <cell r="M311" t="str">
            <v>B/703, Gorai Managal Murti Apartment,L T Road, Plot No 5,Near Gorai Bus Depot,Borivali (West),MAHARASHTRA,Mumbai,400091</v>
          </cell>
          <cell r="N311" t="str">
            <v>Service</v>
          </cell>
          <cell r="O311" t="str">
            <v>5 Lacs to  10Lacs</v>
          </cell>
          <cell r="P311" t="str">
            <v>Normal</v>
          </cell>
          <cell r="Q311" t="str">
            <v>Open</v>
          </cell>
          <cell r="R311">
            <v>2019</v>
          </cell>
          <cell r="S311" t="str">
            <v>FE</v>
          </cell>
          <cell r="T311" t="str">
            <v>MHT-CET 2019</v>
          </cell>
          <cell r="U311" t="str">
            <v>MHT-CET</v>
          </cell>
          <cell r="V311">
            <v>200</v>
          </cell>
          <cell r="W311">
            <v>93.557135900000006</v>
          </cell>
          <cell r="X311" t="str">
            <v>MI</v>
          </cell>
          <cell r="Y311">
            <v>422</v>
          </cell>
          <cell r="Z311">
            <v>500</v>
          </cell>
          <cell r="AA311">
            <v>84.4</v>
          </cell>
          <cell r="AB311">
            <v>2017</v>
          </cell>
          <cell r="AC311" t="str">
            <v>MAHARASHTRA STATE BOARD OF SECONDARY AND HIGHER SECONDARY EDUCATION</v>
          </cell>
          <cell r="AD311" t="str">
            <v>ST. FRANCIS D'ASSISI HIGH SCHOOL AND JUNIOR COLLEGE</v>
          </cell>
          <cell r="AE311">
            <v>410</v>
          </cell>
          <cell r="AF311">
            <v>650</v>
          </cell>
          <cell r="AG311">
            <v>63.08</v>
          </cell>
          <cell r="AH311">
            <v>2019</v>
          </cell>
          <cell r="AI311" t="str">
            <v>MAHARASHTRA STATE BOARD OF SECONDARY AND HIGHER SECONDARY EDUCATION</v>
          </cell>
          <cell r="AJ311" t="str">
            <v>NIRMALA MEMORIAL FOUNDATION JUNIOR COLLEGE OF COMMERCE AND SCIENCE</v>
          </cell>
          <cell r="AK311">
            <v>173</v>
          </cell>
          <cell r="AL311">
            <v>23</v>
          </cell>
          <cell r="AM311">
            <v>7.5217391304347823</v>
          </cell>
          <cell r="AN311">
            <v>75</v>
          </cell>
          <cell r="AO311">
            <v>179</v>
          </cell>
          <cell r="AP311">
            <v>25</v>
          </cell>
          <cell r="AQ311">
            <v>7.16</v>
          </cell>
          <cell r="AR311">
            <v>75</v>
          </cell>
          <cell r="AS311">
            <v>352</v>
          </cell>
          <cell r="AT311">
            <v>48</v>
          </cell>
          <cell r="AU311">
            <v>7.333333333333333</v>
          </cell>
          <cell r="AV311">
            <v>205</v>
          </cell>
          <cell r="AW311">
            <v>25</v>
          </cell>
          <cell r="AX311">
            <v>8.1999999999999993</v>
          </cell>
          <cell r="AY311">
            <v>100</v>
          </cell>
          <cell r="AZ311">
            <v>271</v>
          </cell>
          <cell r="BA311">
            <v>29</v>
          </cell>
          <cell r="BB311">
            <v>9.3448275862068968</v>
          </cell>
          <cell r="BC311">
            <v>100</v>
          </cell>
          <cell r="BD311">
            <v>476</v>
          </cell>
          <cell r="BE311">
            <v>54</v>
          </cell>
          <cell r="BF311">
            <v>8.8148148148148149</v>
          </cell>
          <cell r="BG311">
            <v>222</v>
          </cell>
          <cell r="BH311">
            <v>24</v>
          </cell>
          <cell r="BI311">
            <v>9.25</v>
          </cell>
          <cell r="BJ311">
            <v>87.5</v>
          </cell>
          <cell r="BK311">
            <v>236</v>
          </cell>
          <cell r="BL311">
            <v>29</v>
          </cell>
          <cell r="BM311">
            <v>8.137931034482758</v>
          </cell>
          <cell r="BN311">
            <v>92</v>
          </cell>
          <cell r="BO311">
            <v>458</v>
          </cell>
          <cell r="BP311">
            <v>53</v>
          </cell>
          <cell r="BQ311">
            <v>8.6415094339622645</v>
          </cell>
          <cell r="BR311">
            <v>173</v>
          </cell>
          <cell r="BS311">
            <v>24</v>
          </cell>
          <cell r="BT311">
            <v>7.208333333333333</v>
          </cell>
          <cell r="BU311">
            <v>88.25</v>
          </cell>
          <cell r="BV311">
            <v>173</v>
          </cell>
          <cell r="BW311">
            <v>24</v>
          </cell>
          <cell r="BX311">
            <v>7.208333333333333</v>
          </cell>
          <cell r="BY311">
            <v>224</v>
          </cell>
          <cell r="BZ311">
            <v>26</v>
          </cell>
          <cell r="CA311">
            <v>8.615384615384615</v>
          </cell>
          <cell r="CB311">
            <v>1683</v>
          </cell>
          <cell r="CC311">
            <v>205</v>
          </cell>
          <cell r="CD311">
            <v>8.2097560975609749</v>
          </cell>
          <cell r="CE311">
            <v>88</v>
          </cell>
          <cell r="CF311"/>
          <cell r="CG311"/>
          <cell r="CH311"/>
          <cell r="CI311"/>
          <cell r="CJ311"/>
          <cell r="CK311"/>
          <cell r="CL311"/>
          <cell r="CM311"/>
          <cell r="CN311">
            <v>14</v>
          </cell>
          <cell r="CO311">
            <v>60</v>
          </cell>
          <cell r="CP311">
            <v>16</v>
          </cell>
          <cell r="CQ311">
            <v>50</v>
          </cell>
          <cell r="CR311">
            <v>23</v>
          </cell>
          <cell r="CS311">
            <v>1</v>
          </cell>
          <cell r="CT311">
            <v>96</v>
          </cell>
          <cell r="CU311">
            <v>11</v>
          </cell>
          <cell r="CV311">
            <v>5</v>
          </cell>
          <cell r="CW311">
            <v>69</v>
          </cell>
          <cell r="CX311">
            <v>487</v>
          </cell>
          <cell r="CY311">
            <v>48.7</v>
          </cell>
          <cell r="CZ311">
            <v>72.362555720653788</v>
          </cell>
          <cell r="DA311">
            <v>10</v>
          </cell>
          <cell r="DB311">
            <v>0</v>
          </cell>
          <cell r="DC311">
            <v>100</v>
          </cell>
          <cell r="DD311">
            <v>2</v>
          </cell>
          <cell r="DE311">
            <v>20</v>
          </cell>
          <cell r="DF311">
            <v>10</v>
          </cell>
          <cell r="DG311">
            <v>8</v>
          </cell>
          <cell r="DH311">
            <v>80</v>
          </cell>
          <cell r="DI311">
            <v>710</v>
          </cell>
          <cell r="DJ311">
            <v>36</v>
          </cell>
          <cell r="DK311">
            <v>1</v>
          </cell>
          <cell r="DL311">
            <v>1</v>
          </cell>
          <cell r="DM311">
            <v>50</v>
          </cell>
          <cell r="DN311">
            <v>70</v>
          </cell>
          <cell r="DO311" t="str">
            <v>100</v>
          </cell>
          <cell r="DP311">
            <v>0</v>
          </cell>
          <cell r="DQ311">
            <v>0</v>
          </cell>
          <cell r="DR311">
            <v>35</v>
          </cell>
          <cell r="DS311">
            <v>50</v>
          </cell>
          <cell r="DT311">
            <v>60</v>
          </cell>
          <cell r="DU311">
            <v>65</v>
          </cell>
          <cell r="DV311" t="str">
            <v>Capgemini (Allow if Eligible)</v>
          </cell>
          <cell r="DW311"/>
          <cell r="DX311"/>
          <cell r="DY311" t="str">
            <v>Placed</v>
          </cell>
          <cell r="DZ311">
            <v>4.25</v>
          </cell>
          <cell r="EA311" t="str">
            <v>Placement</v>
          </cell>
          <cell r="EB311" t="str">
            <v>Placement</v>
          </cell>
          <cell r="EC311"/>
          <cell r="ED311" t="str">
            <v>CAT-2</v>
          </cell>
          <cell r="EE311"/>
          <cell r="EF311"/>
          <cell r="EG311"/>
          <cell r="EH311"/>
          <cell r="EI311"/>
          <cell r="EJ311"/>
          <cell r="EK311"/>
          <cell r="EL311"/>
          <cell r="EM311"/>
          <cell r="EN311">
            <v>5</v>
          </cell>
          <cell r="EO311">
            <v>3</v>
          </cell>
          <cell r="EP311">
            <v>5</v>
          </cell>
          <cell r="EQ311">
            <v>13</v>
          </cell>
          <cell r="ER311">
            <v>86.666666666666671</v>
          </cell>
          <cell r="ES311" t="str">
            <v>Yes</v>
          </cell>
          <cell r="ET311" t="str">
            <v>https://drive.google.com/open?id=1g5CHBLsARMFsmdGhs62U7E0xXNWakCgX</v>
          </cell>
          <cell r="EU311" t="str">
            <v>IT + Core Companies</v>
          </cell>
          <cell r="EV311" t="str">
            <v>Yes</v>
          </cell>
          <cell r="EW311" t="str">
            <v>pay_HySJxXnxZ0CSGY</v>
          </cell>
          <cell r="EX311" t="str">
            <v>Mumbai</v>
          </cell>
          <cell r="EY311" t="str">
            <v>Present</v>
          </cell>
          <cell r="EZ311" t="str">
            <v>Batch 2</v>
          </cell>
          <cell r="FA311" t="str">
            <v>19-COMPC07-23</v>
          </cell>
          <cell r="FB311" t="str">
            <v>COMP-C</v>
          </cell>
          <cell r="FC311">
            <v>7</v>
          </cell>
        </row>
        <row r="312">
          <cell r="C312" t="str">
            <v>19-COMPC08-23</v>
          </cell>
          <cell r="D312">
            <v>8</v>
          </cell>
          <cell r="E312" t="str">
            <v>SHARMA SUMIT JATINDER MEENAKSHI</v>
          </cell>
          <cell r="F312" t="str">
            <v>19-COMPC08-23</v>
          </cell>
          <cell r="G312" t="str">
            <v>Male</v>
          </cell>
          <cell r="H312">
            <v>37230</v>
          </cell>
          <cell r="I312">
            <v>8494040598</v>
          </cell>
          <cell r="J312"/>
          <cell r="K312" t="str">
            <v>lavishsumit9906@gmail.com</v>
          </cell>
          <cell r="L312"/>
          <cell r="M312" t="str">
            <v>Upper gadi garh jammu,upper gadi garh jammu,Miran Sahib,Jammu,181101</v>
          </cell>
          <cell r="N312" t="str">
            <v>Self-employed</v>
          </cell>
          <cell r="O312" t="str">
            <v>Below  5 Lacs</v>
          </cell>
          <cell r="P312" t="str">
            <v>Normal</v>
          </cell>
          <cell r="Q312" t="str">
            <v>Open</v>
          </cell>
          <cell r="R312">
            <v>2019</v>
          </cell>
          <cell r="S312" t="str">
            <v>FE</v>
          </cell>
          <cell r="T312" t="str">
            <v>J &amp; K</v>
          </cell>
          <cell r="U312" t="str">
            <v>J&amp;K</v>
          </cell>
          <cell r="V312" t="str">
            <v>NA</v>
          </cell>
          <cell r="W312" t="str">
            <v>NA</v>
          </cell>
          <cell r="X312" t="str">
            <v>NA</v>
          </cell>
          <cell r="Y312"/>
          <cell r="Z312"/>
          <cell r="AA312">
            <v>79.599999999999994</v>
          </cell>
          <cell r="AB312">
            <v>2017</v>
          </cell>
          <cell r="AC312" t="str">
            <v>J and K STATE BOARD OF SCHOOL EDUCATION</v>
          </cell>
          <cell r="AD312" t="str">
            <v>ST. PETERS HR. SEC SCHOOL KARAN BAGH JAMMU</v>
          </cell>
          <cell r="AE312">
            <v>366</v>
          </cell>
          <cell r="AF312">
            <v>500</v>
          </cell>
          <cell r="AG312">
            <v>73.2</v>
          </cell>
          <cell r="AH312">
            <v>2019</v>
          </cell>
          <cell r="AI312" t="str">
            <v>J and K STATE BOARD OF SCHOOL EDUCATION</v>
          </cell>
          <cell r="AJ312" t="str">
            <v>ST. PETERS HR. SEC SCHOOL KARAN BAGH JAMMU</v>
          </cell>
          <cell r="AK312">
            <v>166</v>
          </cell>
          <cell r="AL312">
            <v>23</v>
          </cell>
          <cell r="AM312">
            <v>7.2173913043478262</v>
          </cell>
          <cell r="AN312">
            <v>100</v>
          </cell>
          <cell r="AO312">
            <v>181</v>
          </cell>
          <cell r="AP312">
            <v>25</v>
          </cell>
          <cell r="AQ312">
            <v>7.24</v>
          </cell>
          <cell r="AR312">
            <v>100</v>
          </cell>
          <cell r="AS312">
            <v>347</v>
          </cell>
          <cell r="AT312">
            <v>48</v>
          </cell>
          <cell r="AU312">
            <v>7.229166666666667</v>
          </cell>
          <cell r="AV312">
            <v>205</v>
          </cell>
          <cell r="AW312">
            <v>25</v>
          </cell>
          <cell r="AX312">
            <v>8.1999999999999993</v>
          </cell>
          <cell r="AY312">
            <v>80</v>
          </cell>
          <cell r="AZ312">
            <v>221</v>
          </cell>
          <cell r="BA312">
            <v>29</v>
          </cell>
          <cell r="BB312">
            <v>7.6206896551724137</v>
          </cell>
          <cell r="BC312">
            <v>98</v>
          </cell>
          <cell r="BD312">
            <v>426</v>
          </cell>
          <cell r="BE312">
            <v>54</v>
          </cell>
          <cell r="BF312">
            <v>7.8888888888888893</v>
          </cell>
          <cell r="BG312">
            <v>197</v>
          </cell>
          <cell r="BH312">
            <v>24</v>
          </cell>
          <cell r="BI312">
            <v>8.2083333333333339</v>
          </cell>
          <cell r="BJ312">
            <v>94.5</v>
          </cell>
          <cell r="BK312">
            <v>255</v>
          </cell>
          <cell r="BL312">
            <v>29</v>
          </cell>
          <cell r="BM312">
            <v>8.7931034482758612</v>
          </cell>
          <cell r="BN312">
            <v>95</v>
          </cell>
          <cell r="BO312">
            <v>452</v>
          </cell>
          <cell r="BP312">
            <v>53</v>
          </cell>
          <cell r="BQ312">
            <v>8.5283018867924536</v>
          </cell>
          <cell r="BR312">
            <v>211</v>
          </cell>
          <cell r="BS312">
            <v>24</v>
          </cell>
          <cell r="BT312">
            <v>8.7916666666666661</v>
          </cell>
          <cell r="BU312">
            <v>94.583333333333329</v>
          </cell>
          <cell r="BV312">
            <v>211</v>
          </cell>
          <cell r="BW312">
            <v>24</v>
          </cell>
          <cell r="BX312">
            <v>8.7916666666666661</v>
          </cell>
          <cell r="BY312">
            <v>247</v>
          </cell>
          <cell r="BZ312">
            <v>26</v>
          </cell>
          <cell r="CA312">
            <v>9.5</v>
          </cell>
          <cell r="CB312">
            <v>1683</v>
          </cell>
          <cell r="CC312">
            <v>205</v>
          </cell>
          <cell r="CD312">
            <v>8.2097560975609749</v>
          </cell>
          <cell r="CE312">
            <v>95</v>
          </cell>
          <cell r="CF312"/>
          <cell r="CG312"/>
          <cell r="CH312"/>
          <cell r="CI312"/>
          <cell r="CJ312"/>
          <cell r="CK312"/>
          <cell r="CL312"/>
          <cell r="CM312"/>
          <cell r="CN312"/>
          <cell r="CO312"/>
          <cell r="CP312"/>
          <cell r="CQ312"/>
          <cell r="CR312"/>
          <cell r="CS312"/>
          <cell r="CT312"/>
          <cell r="CU312"/>
          <cell r="CV312"/>
          <cell r="CW312"/>
          <cell r="CX312"/>
          <cell r="CY312"/>
          <cell r="CZ312"/>
          <cell r="DA312"/>
          <cell r="DB312"/>
          <cell r="DC312"/>
          <cell r="DD312"/>
          <cell r="DE312"/>
          <cell r="DF312"/>
          <cell r="DG312"/>
          <cell r="DH312"/>
          <cell r="DI312"/>
          <cell r="DJ312">
            <v>0</v>
          </cell>
          <cell r="DK312">
            <v>0</v>
          </cell>
          <cell r="DL312">
            <v>2</v>
          </cell>
          <cell r="DM312">
            <v>0</v>
          </cell>
          <cell r="DN312">
            <v>0</v>
          </cell>
          <cell r="DO312">
            <v>0</v>
          </cell>
          <cell r="DP312">
            <v>0</v>
          </cell>
          <cell r="DQ312">
            <v>0</v>
          </cell>
          <cell r="DR312">
            <v>0</v>
          </cell>
          <cell r="DS312">
            <v>0</v>
          </cell>
          <cell r="DT312">
            <v>0</v>
          </cell>
          <cell r="DU312">
            <v>0</v>
          </cell>
          <cell r="DV312"/>
          <cell r="DW312"/>
          <cell r="DX312"/>
          <cell r="DY312"/>
          <cell r="DZ312"/>
          <cell r="EA312" t="str">
            <v>Higher Studies</v>
          </cell>
          <cell r="EB312" t="str">
            <v>Higher Studies</v>
          </cell>
          <cell r="EC312"/>
          <cell r="ED312" t="str">
            <v>CAT-3</v>
          </cell>
          <cell r="EE312"/>
          <cell r="EF312"/>
          <cell r="EG312"/>
          <cell r="EH312"/>
          <cell r="EI312"/>
          <cell r="EJ312"/>
          <cell r="EK312"/>
          <cell r="EL312"/>
          <cell r="EM312"/>
          <cell r="EN312">
            <v>5</v>
          </cell>
          <cell r="EO312">
            <v>0</v>
          </cell>
          <cell r="EP312">
            <v>5</v>
          </cell>
          <cell r="EQ312">
            <v>10</v>
          </cell>
          <cell r="ER312">
            <v>66.666666666666657</v>
          </cell>
          <cell r="ES312" t="str">
            <v>Yes</v>
          </cell>
          <cell r="ET312" t="str">
            <v>https://drive.google.com/open?id=1qIAOR8KPLCd9OD__SCoztpyc-rRHNZnz</v>
          </cell>
          <cell r="EU312" t="str">
            <v>NA</v>
          </cell>
          <cell r="EV312" t="str">
            <v>No</v>
          </cell>
          <cell r="EW312"/>
          <cell r="EX312" t="str">
            <v>Jammu</v>
          </cell>
          <cell r="EY312" t="str">
            <v>AB</v>
          </cell>
          <cell r="EZ312"/>
          <cell r="FA312" t="str">
            <v>19-COMPC08-23</v>
          </cell>
          <cell r="FB312" t="str">
            <v>COMP-C</v>
          </cell>
          <cell r="FC312">
            <v>8</v>
          </cell>
        </row>
        <row r="313">
          <cell r="C313" t="str">
            <v>19-COMPC09-23</v>
          </cell>
          <cell r="D313">
            <v>9</v>
          </cell>
          <cell r="E313" t="str">
            <v>SHARMA YASH AJAY POOJA</v>
          </cell>
          <cell r="F313" t="str">
            <v>19-COMPC09-23</v>
          </cell>
          <cell r="G313" t="str">
            <v>Male</v>
          </cell>
          <cell r="H313">
            <v>37110</v>
          </cell>
          <cell r="I313">
            <v>9167326156</v>
          </cell>
          <cell r="J313" t="str">
            <v>9167326156</v>
          </cell>
          <cell r="K313" t="str">
            <v>yashs662@gmail.com</v>
          </cell>
          <cell r="L313"/>
          <cell r="M313" t="str">
            <v>flat no - 411 , C-wing , vrindavan-1,raheja township , malad(east),near sai baba temple,mumbai,400097</v>
          </cell>
          <cell r="N313" t="str">
            <v>Self-employed</v>
          </cell>
          <cell r="O313" t="str">
            <v>10 Lacs to 20Lacs</v>
          </cell>
          <cell r="P313" t="str">
            <v>Normal</v>
          </cell>
          <cell r="Q313" t="str">
            <v>Open</v>
          </cell>
          <cell r="R313">
            <v>2019</v>
          </cell>
          <cell r="S313" t="str">
            <v>FE</v>
          </cell>
          <cell r="T313" t="str">
            <v>MHT-CET 2019</v>
          </cell>
          <cell r="U313" t="str">
            <v>MHT-CET</v>
          </cell>
          <cell r="V313">
            <v>200</v>
          </cell>
          <cell r="W313">
            <v>95.4961871</v>
          </cell>
          <cell r="X313" t="str">
            <v>MI</v>
          </cell>
          <cell r="Y313">
            <v>552</v>
          </cell>
          <cell r="Z313">
            <v>600</v>
          </cell>
          <cell r="AA313">
            <v>92</v>
          </cell>
          <cell r="AB313">
            <v>2017</v>
          </cell>
          <cell r="AC313" t="str">
            <v>COUNCIL FOR THE INDIAN SCHOOL CERTIFICATE EXAMINATIONS</v>
          </cell>
          <cell r="AD313" t="str">
            <v>UNIVERSAL HIGH</v>
          </cell>
          <cell r="AE313">
            <v>435</v>
          </cell>
          <cell r="AF313">
            <v>500</v>
          </cell>
          <cell r="AG313">
            <v>87</v>
          </cell>
          <cell r="AH313">
            <v>2019</v>
          </cell>
          <cell r="AI313" t="str">
            <v>CENTRAL BOARD OF SECONDARY EDUCATION</v>
          </cell>
          <cell r="AJ313" t="str">
            <v>RYAN INTERNATIONAL SCHOOL</v>
          </cell>
          <cell r="AK313">
            <v>226</v>
          </cell>
          <cell r="AL313">
            <v>23</v>
          </cell>
          <cell r="AM313">
            <v>9.8260869565217384</v>
          </cell>
          <cell r="AN313">
            <v>89</v>
          </cell>
          <cell r="AO313">
            <v>241</v>
          </cell>
          <cell r="AP313">
            <v>25</v>
          </cell>
          <cell r="AQ313">
            <v>9.64</v>
          </cell>
          <cell r="AR313">
            <v>78</v>
          </cell>
          <cell r="AS313">
            <v>467</v>
          </cell>
          <cell r="AT313">
            <v>48</v>
          </cell>
          <cell r="AU313">
            <v>9.7291666666666661</v>
          </cell>
          <cell r="AV313">
            <v>222</v>
          </cell>
          <cell r="AW313">
            <v>25</v>
          </cell>
          <cell r="AX313">
            <v>8.8800000000000008</v>
          </cell>
          <cell r="AY313">
            <v>98</v>
          </cell>
          <cell r="AZ313">
            <v>290</v>
          </cell>
          <cell r="BA313">
            <v>29</v>
          </cell>
          <cell r="BB313">
            <v>10</v>
          </cell>
          <cell r="BC313">
            <v>96</v>
          </cell>
          <cell r="BD313">
            <v>512</v>
          </cell>
          <cell r="BE313">
            <v>54</v>
          </cell>
          <cell r="BF313">
            <v>9.481481481481481</v>
          </cell>
          <cell r="BG313">
            <v>236</v>
          </cell>
          <cell r="BH313">
            <v>24</v>
          </cell>
          <cell r="BI313">
            <v>9.8333333333333339</v>
          </cell>
          <cell r="BJ313">
            <v>90.25</v>
          </cell>
          <cell r="BK313">
            <v>278</v>
          </cell>
          <cell r="BL313">
            <v>29</v>
          </cell>
          <cell r="BM313">
            <v>9.5862068965517242</v>
          </cell>
          <cell r="BN313">
            <v>90</v>
          </cell>
          <cell r="BO313">
            <v>514</v>
          </cell>
          <cell r="BP313">
            <v>53</v>
          </cell>
          <cell r="BQ313">
            <v>9.6981132075471699</v>
          </cell>
          <cell r="BR313">
            <v>216</v>
          </cell>
          <cell r="BS313">
            <v>24</v>
          </cell>
          <cell r="BT313">
            <v>9</v>
          </cell>
          <cell r="BU313">
            <v>90.208333333333329</v>
          </cell>
          <cell r="BV313">
            <v>216</v>
          </cell>
          <cell r="BW313">
            <v>24</v>
          </cell>
          <cell r="BX313">
            <v>9</v>
          </cell>
          <cell r="BY313">
            <v>242</v>
          </cell>
          <cell r="BZ313">
            <v>26</v>
          </cell>
          <cell r="CA313">
            <v>9.3076923076923084</v>
          </cell>
          <cell r="CB313">
            <v>1951</v>
          </cell>
          <cell r="CC313">
            <v>205</v>
          </cell>
          <cell r="CD313">
            <v>9.5170731707317078</v>
          </cell>
          <cell r="CE313">
            <v>91</v>
          </cell>
          <cell r="CF313"/>
          <cell r="CG313"/>
          <cell r="CH313"/>
          <cell r="CI313"/>
          <cell r="CJ313"/>
          <cell r="CK313"/>
          <cell r="CL313"/>
          <cell r="CM313"/>
          <cell r="CN313"/>
          <cell r="CO313"/>
          <cell r="CP313"/>
          <cell r="CQ313"/>
          <cell r="CR313"/>
          <cell r="CS313"/>
          <cell r="CT313"/>
          <cell r="CU313"/>
          <cell r="CV313"/>
          <cell r="CW313"/>
          <cell r="CX313"/>
          <cell r="CY313"/>
          <cell r="CZ313"/>
          <cell r="DA313"/>
          <cell r="DB313"/>
          <cell r="DC313"/>
          <cell r="DD313"/>
          <cell r="DE313"/>
          <cell r="DF313"/>
          <cell r="DG313"/>
          <cell r="DH313"/>
          <cell r="DI313"/>
          <cell r="DJ313">
            <v>0</v>
          </cell>
          <cell r="DK313">
            <v>0</v>
          </cell>
          <cell r="DL313">
            <v>2</v>
          </cell>
          <cell r="DM313">
            <v>0</v>
          </cell>
          <cell r="DN313">
            <v>0</v>
          </cell>
          <cell r="DO313">
            <v>0</v>
          </cell>
          <cell r="DP313">
            <v>0</v>
          </cell>
          <cell r="DQ313">
            <v>0</v>
          </cell>
          <cell r="DR313">
            <v>0</v>
          </cell>
          <cell r="DS313">
            <v>0</v>
          </cell>
          <cell r="DT313">
            <v>0</v>
          </cell>
          <cell r="DU313">
            <v>0</v>
          </cell>
          <cell r="DV313"/>
          <cell r="DW313"/>
          <cell r="DX313"/>
          <cell r="DY313"/>
          <cell r="DZ313"/>
          <cell r="EA313" t="str">
            <v>Higher Studies</v>
          </cell>
          <cell r="EB313" t="str">
            <v>Higher Studies</v>
          </cell>
          <cell r="EC313"/>
          <cell r="ED313" t="str">
            <v>CAT-3</v>
          </cell>
          <cell r="EE313"/>
          <cell r="EF313"/>
          <cell r="EG313"/>
          <cell r="EH313"/>
          <cell r="EI313"/>
          <cell r="EJ313"/>
          <cell r="EK313"/>
          <cell r="EL313"/>
          <cell r="EM313"/>
          <cell r="EN313">
            <v>5</v>
          </cell>
          <cell r="EO313">
            <v>0</v>
          </cell>
          <cell r="EP313">
            <v>5</v>
          </cell>
          <cell r="EQ313">
            <v>10</v>
          </cell>
          <cell r="ER313">
            <v>66.666666666666657</v>
          </cell>
          <cell r="ES313" t="str">
            <v>Yes</v>
          </cell>
          <cell r="ET313" t="str">
            <v>https://drive.google.com/open?id=1qIVvIf3-ZKievptDpBN6NrwZjFIflOVX</v>
          </cell>
          <cell r="EU313" t="str">
            <v>NA</v>
          </cell>
          <cell r="EV313" t="str">
            <v>No</v>
          </cell>
          <cell r="EW313"/>
          <cell r="EX313" t="str">
            <v>mumbai</v>
          </cell>
          <cell r="EY313" t="str">
            <v>Present</v>
          </cell>
          <cell r="EZ313"/>
          <cell r="FA313" t="str">
            <v>19-COMPC09-23</v>
          </cell>
          <cell r="FB313" t="str">
            <v>COMP-C</v>
          </cell>
          <cell r="FC313">
            <v>9</v>
          </cell>
        </row>
        <row r="314">
          <cell r="C314" t="str">
            <v>19-COMPC10-23</v>
          </cell>
          <cell r="D314">
            <v>10</v>
          </cell>
          <cell r="E314" t="str">
            <v>SHETTY AMAN YOGESH DAYAKSHINI</v>
          </cell>
          <cell r="F314" t="str">
            <v>19-COMPC10-23</v>
          </cell>
          <cell r="G314" t="str">
            <v>Male</v>
          </cell>
          <cell r="H314">
            <v>36831</v>
          </cell>
          <cell r="I314">
            <v>7045852824</v>
          </cell>
          <cell r="J314"/>
          <cell r="K314" t="str">
            <v>aman.spidershetty@gmail.com</v>
          </cell>
          <cell r="L314"/>
          <cell r="M314" t="str">
            <v>B1 402 Ashok Towers,B1 402,Mumbai,400059</v>
          </cell>
          <cell r="N314" t="str">
            <v>Self-employed</v>
          </cell>
          <cell r="O314" t="str">
            <v>Below  5 Lacs</v>
          </cell>
          <cell r="P314" t="str">
            <v>Normal</v>
          </cell>
          <cell r="Q314" t="str">
            <v>Open</v>
          </cell>
          <cell r="R314">
            <v>2019</v>
          </cell>
          <cell r="S314" t="str">
            <v>FE</v>
          </cell>
          <cell r="T314" t="str">
            <v>MHT-CET 2019</v>
          </cell>
          <cell r="U314" t="str">
            <v>MHT-CET</v>
          </cell>
          <cell r="V314">
            <v>200</v>
          </cell>
          <cell r="W314">
            <v>23.174105399999998</v>
          </cell>
          <cell r="X314" t="str">
            <v>IL</v>
          </cell>
          <cell r="Y314">
            <v>505</v>
          </cell>
          <cell r="Z314">
            <v>600</v>
          </cell>
          <cell r="AA314">
            <v>84.17</v>
          </cell>
          <cell r="AB314">
            <v>2016</v>
          </cell>
          <cell r="AC314" t="str">
            <v>COUNCIL FOR THE INDIAN SCHOOL CERTIFICATE EXAMINATIONS</v>
          </cell>
          <cell r="AD314" t="str">
            <v>PRIME ACADEMY</v>
          </cell>
          <cell r="AE314">
            <v>402</v>
          </cell>
          <cell r="AF314">
            <v>600</v>
          </cell>
          <cell r="AG314">
            <v>67</v>
          </cell>
          <cell r="AH314">
            <v>2019</v>
          </cell>
          <cell r="AI314" t="str">
            <v>International Board</v>
          </cell>
          <cell r="AJ314" t="str">
            <v>SM SHETTY INTERNATIONAL SCHOOL AND JUNIOR COLLEGE</v>
          </cell>
          <cell r="AK314">
            <v>163</v>
          </cell>
          <cell r="AL314">
            <v>23</v>
          </cell>
          <cell r="AM314">
            <v>7.0869565217391308</v>
          </cell>
          <cell r="AN314">
            <v>90</v>
          </cell>
          <cell r="AO314">
            <v>191</v>
          </cell>
          <cell r="AP314">
            <v>25</v>
          </cell>
          <cell r="AQ314">
            <v>7.64</v>
          </cell>
          <cell r="AR314">
            <v>77</v>
          </cell>
          <cell r="AS314">
            <v>354</v>
          </cell>
          <cell r="AT314">
            <v>48</v>
          </cell>
          <cell r="AU314">
            <v>7.375</v>
          </cell>
          <cell r="AV314">
            <v>206</v>
          </cell>
          <cell r="AW314">
            <v>25</v>
          </cell>
          <cell r="AX314">
            <v>8.24</v>
          </cell>
          <cell r="AY314">
            <v>93</v>
          </cell>
          <cell r="AZ314">
            <v>249</v>
          </cell>
          <cell r="BA314">
            <v>29</v>
          </cell>
          <cell r="BB314">
            <v>8.5862068965517242</v>
          </cell>
          <cell r="BC314">
            <v>75</v>
          </cell>
          <cell r="BD314">
            <v>455</v>
          </cell>
          <cell r="BE314">
            <v>54</v>
          </cell>
          <cell r="BF314">
            <v>8.4259259259259256</v>
          </cell>
          <cell r="BG314">
            <v>209</v>
          </cell>
          <cell r="BH314">
            <v>24</v>
          </cell>
          <cell r="BI314">
            <v>8.7083333333333339</v>
          </cell>
          <cell r="BJ314">
            <v>83.75</v>
          </cell>
          <cell r="BK314">
            <v>248</v>
          </cell>
          <cell r="BL314">
            <v>29</v>
          </cell>
          <cell r="BM314">
            <v>8.5517241379310338</v>
          </cell>
          <cell r="BN314">
            <v>91</v>
          </cell>
          <cell r="BO314">
            <v>457</v>
          </cell>
          <cell r="BP314">
            <v>53</v>
          </cell>
          <cell r="BQ314">
            <v>8.6226415094339615</v>
          </cell>
          <cell r="BR314">
            <v>184</v>
          </cell>
          <cell r="BS314">
            <v>24</v>
          </cell>
          <cell r="BT314">
            <v>7.666666666666667</v>
          </cell>
          <cell r="BU314">
            <v>84.958333333333329</v>
          </cell>
          <cell r="BV314">
            <v>184</v>
          </cell>
          <cell r="BW314">
            <v>24</v>
          </cell>
          <cell r="BX314">
            <v>7.666666666666667</v>
          </cell>
          <cell r="BY314">
            <v>231</v>
          </cell>
          <cell r="BZ314">
            <v>26</v>
          </cell>
          <cell r="CA314">
            <v>8.884615384615385</v>
          </cell>
          <cell r="CB314">
            <v>1681</v>
          </cell>
          <cell r="CC314">
            <v>205</v>
          </cell>
          <cell r="CD314">
            <v>8.1999999999999993</v>
          </cell>
          <cell r="CE314">
            <v>84</v>
          </cell>
          <cell r="CF314"/>
          <cell r="CG314"/>
          <cell r="CH314"/>
          <cell r="CI314"/>
          <cell r="CJ314"/>
          <cell r="CK314"/>
          <cell r="CL314"/>
          <cell r="CM314"/>
          <cell r="CN314"/>
          <cell r="CO314"/>
          <cell r="CP314"/>
          <cell r="CQ314"/>
          <cell r="CR314"/>
          <cell r="CS314"/>
          <cell r="CT314"/>
          <cell r="CU314"/>
          <cell r="CV314"/>
          <cell r="CW314"/>
          <cell r="CX314"/>
          <cell r="CY314"/>
          <cell r="CZ314"/>
          <cell r="DA314"/>
          <cell r="DB314"/>
          <cell r="DC314"/>
          <cell r="DD314"/>
          <cell r="DE314"/>
          <cell r="DF314"/>
          <cell r="DG314"/>
          <cell r="DH314"/>
          <cell r="DI314"/>
          <cell r="DJ314">
            <v>0</v>
          </cell>
          <cell r="DK314">
            <v>0</v>
          </cell>
          <cell r="DL314">
            <v>2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/>
          <cell r="DW314"/>
          <cell r="DX314"/>
          <cell r="DY314"/>
          <cell r="DZ314"/>
          <cell r="EA314" t="str">
            <v>Higher Studies</v>
          </cell>
          <cell r="EB314" t="str">
            <v>Higher Studies</v>
          </cell>
          <cell r="EC314"/>
          <cell r="ED314" t="str">
            <v>CAT-3</v>
          </cell>
          <cell r="EE314"/>
          <cell r="EF314"/>
          <cell r="EG314"/>
          <cell r="EH314"/>
          <cell r="EI314"/>
          <cell r="EJ314"/>
          <cell r="EK314"/>
          <cell r="EL314"/>
          <cell r="EM314"/>
          <cell r="EN314">
            <v>5</v>
          </cell>
          <cell r="EO314">
            <v>0</v>
          </cell>
          <cell r="EP314">
            <v>5</v>
          </cell>
          <cell r="EQ314">
            <v>10</v>
          </cell>
          <cell r="ER314">
            <v>66.666666666666657</v>
          </cell>
          <cell r="ES314" t="str">
            <v>Yes</v>
          </cell>
          <cell r="ET314" t="str">
            <v>https://drive.google.com/open?id=1SKZLBwUE3G0fpoUMZclThs82DpS3pMcS</v>
          </cell>
          <cell r="EU314" t="str">
            <v>NA</v>
          </cell>
          <cell r="EV314" t="str">
            <v>No</v>
          </cell>
          <cell r="EW314"/>
          <cell r="EX314" t="str">
            <v>Mumbai</v>
          </cell>
          <cell r="EY314" t="str">
            <v>AB</v>
          </cell>
          <cell r="EZ314"/>
          <cell r="FA314" t="str">
            <v>19-COMPC10-23</v>
          </cell>
          <cell r="FB314" t="str">
            <v>COMP-C</v>
          </cell>
          <cell r="FC314">
            <v>10</v>
          </cell>
        </row>
        <row r="315">
          <cell r="C315" t="str">
            <v>19-COMPC11-23</v>
          </cell>
          <cell r="D315">
            <v>11</v>
          </cell>
          <cell r="E315" t="str">
            <v>SHETTY ANANYA MAHESH PURNIMA</v>
          </cell>
          <cell r="F315" t="str">
            <v>19-COMPC11-23</v>
          </cell>
          <cell r="G315" t="str">
            <v>Female</v>
          </cell>
          <cell r="H315">
            <v>37305</v>
          </cell>
          <cell r="I315">
            <v>8779535597</v>
          </cell>
          <cell r="J315"/>
          <cell r="K315" t="str">
            <v>shettyananya22@gmail.com</v>
          </cell>
          <cell r="L315"/>
          <cell r="M315" t="str">
            <v>202/Satyajyoti/B-13,Shantinagar/sector-9/Satyajyoti ,Nr Allahabad bank,thane,401107</v>
          </cell>
          <cell r="N315" t="str">
            <v>Self-employed</v>
          </cell>
          <cell r="O315" t="str">
            <v>10 Lacs to 20Lacs</v>
          </cell>
          <cell r="P315" t="str">
            <v>Normal</v>
          </cell>
          <cell r="Q315" t="str">
            <v>Open</v>
          </cell>
          <cell r="R315">
            <v>2019</v>
          </cell>
          <cell r="S315" t="str">
            <v>FE</v>
          </cell>
          <cell r="T315" t="str">
            <v>MHT-CET 2019</v>
          </cell>
          <cell r="U315" t="str">
            <v>MHT-CET</v>
          </cell>
          <cell r="V315">
            <v>200</v>
          </cell>
          <cell r="W315">
            <v>20.7201466</v>
          </cell>
          <cell r="X315" t="str">
            <v>IL</v>
          </cell>
          <cell r="Y315">
            <v>450</v>
          </cell>
          <cell r="Z315">
            <v>500</v>
          </cell>
          <cell r="AA315">
            <v>90</v>
          </cell>
          <cell r="AB315">
            <v>2017</v>
          </cell>
          <cell r="AC315" t="str">
            <v>MAHARASHTRA STATE BOARD OF SECONDARY AND HIGHER SECONDARY EDUCATION</v>
          </cell>
          <cell r="AD315" t="str">
            <v>SARDAR VALABHBHAI PATEL VIDYALAYA</v>
          </cell>
          <cell r="AE315">
            <v>383</v>
          </cell>
          <cell r="AF315">
            <v>650</v>
          </cell>
          <cell r="AG315">
            <v>58.92</v>
          </cell>
          <cell r="AH315">
            <v>2019</v>
          </cell>
          <cell r="AI315" t="str">
            <v>MAHARASHTRA STATE BOARD OF SECONDARY AND HIGHER SECONDARY EDUCATION</v>
          </cell>
          <cell r="AJ315" t="str">
            <v>NIRMALA MEMORIAL FOUNDATION COLLEGE</v>
          </cell>
          <cell r="AK315">
            <v>174</v>
          </cell>
          <cell r="AL315">
            <v>23</v>
          </cell>
          <cell r="AM315">
            <v>7.5652173913043477</v>
          </cell>
          <cell r="AN315">
            <v>100</v>
          </cell>
          <cell r="AO315">
            <v>197</v>
          </cell>
          <cell r="AP315">
            <v>25</v>
          </cell>
          <cell r="AQ315">
            <v>7.88</v>
          </cell>
          <cell r="AR315">
            <v>94.01</v>
          </cell>
          <cell r="AS315">
            <v>371</v>
          </cell>
          <cell r="AT315">
            <v>48</v>
          </cell>
          <cell r="AU315">
            <v>7.729166666666667</v>
          </cell>
          <cell r="AV315">
            <v>234</v>
          </cell>
          <cell r="AW315">
            <v>25</v>
          </cell>
          <cell r="AX315">
            <v>9.36</v>
          </cell>
          <cell r="AY315">
            <v>97</v>
          </cell>
          <cell r="AZ315">
            <v>281</v>
          </cell>
          <cell r="BA315">
            <v>29</v>
          </cell>
          <cell r="BB315">
            <v>9.6896551724137936</v>
          </cell>
          <cell r="BC315">
            <v>89</v>
          </cell>
          <cell r="BD315">
            <v>515</v>
          </cell>
          <cell r="BE315">
            <v>54</v>
          </cell>
          <cell r="BF315">
            <v>9.5370370370370363</v>
          </cell>
          <cell r="BG315">
            <v>224</v>
          </cell>
          <cell r="BH315">
            <v>24</v>
          </cell>
          <cell r="BI315">
            <v>9.3333333333333339</v>
          </cell>
          <cell r="BJ315">
            <v>95.002499999999998</v>
          </cell>
          <cell r="BK315">
            <v>281</v>
          </cell>
          <cell r="BL315">
            <v>29</v>
          </cell>
          <cell r="BM315">
            <v>9.6896551724137936</v>
          </cell>
          <cell r="BN315">
            <v>98</v>
          </cell>
          <cell r="BO315">
            <v>505</v>
          </cell>
          <cell r="BP315">
            <v>53</v>
          </cell>
          <cell r="BQ315">
            <v>9.5283018867924536</v>
          </cell>
          <cell r="BR315">
            <v>230</v>
          </cell>
          <cell r="BS315">
            <v>24</v>
          </cell>
          <cell r="BT315">
            <v>9.5833333333333339</v>
          </cell>
          <cell r="BU315">
            <v>95.502083333333346</v>
          </cell>
          <cell r="BV315">
            <v>230</v>
          </cell>
          <cell r="BW315">
            <v>24</v>
          </cell>
          <cell r="BX315">
            <v>9.5833333333333339</v>
          </cell>
          <cell r="BY315">
            <v>248</v>
          </cell>
          <cell r="BZ315">
            <v>26</v>
          </cell>
          <cell r="CA315">
            <v>9.5384615384615383</v>
          </cell>
          <cell r="CB315">
            <v>1869</v>
          </cell>
          <cell r="CC315">
            <v>205</v>
          </cell>
          <cell r="CD315">
            <v>9.1170731707317074</v>
          </cell>
          <cell r="CE315">
            <v>96</v>
          </cell>
          <cell r="CF315"/>
          <cell r="CG315"/>
          <cell r="CH315"/>
          <cell r="CI315"/>
          <cell r="CJ315"/>
          <cell r="CK315"/>
          <cell r="CL315"/>
          <cell r="CM315"/>
          <cell r="CN315">
            <v>36</v>
          </cell>
          <cell r="CO315">
            <v>60</v>
          </cell>
          <cell r="CP315">
            <v>16</v>
          </cell>
          <cell r="CQ315">
            <v>50</v>
          </cell>
          <cell r="CR315">
            <v>12</v>
          </cell>
          <cell r="CS315">
            <v>12</v>
          </cell>
          <cell r="CT315">
            <v>50</v>
          </cell>
          <cell r="CU315">
            <v>2</v>
          </cell>
          <cell r="CV315">
            <v>14</v>
          </cell>
          <cell r="CW315">
            <v>13</v>
          </cell>
          <cell r="CX315">
            <v>396</v>
          </cell>
          <cell r="CY315">
            <v>49.5</v>
          </cell>
          <cell r="CZ315">
            <v>58.841010401188711</v>
          </cell>
          <cell r="DA315">
            <v>8</v>
          </cell>
          <cell r="DB315">
            <v>2</v>
          </cell>
          <cell r="DC315">
            <v>80</v>
          </cell>
          <cell r="DD315">
            <v>14</v>
          </cell>
          <cell r="DE315">
            <v>8</v>
          </cell>
          <cell r="DF315">
            <v>64</v>
          </cell>
          <cell r="DG315">
            <v>6</v>
          </cell>
          <cell r="DH315">
            <v>60</v>
          </cell>
          <cell r="DI315">
            <v>520</v>
          </cell>
          <cell r="DJ315">
            <v>26</v>
          </cell>
          <cell r="DK315">
            <v>1</v>
          </cell>
          <cell r="DL315">
            <v>1</v>
          </cell>
          <cell r="DM315">
            <v>50</v>
          </cell>
          <cell r="DN315">
            <v>90</v>
          </cell>
          <cell r="DO315" t="str">
            <v>100</v>
          </cell>
          <cell r="DP315">
            <v>0</v>
          </cell>
          <cell r="DQ315">
            <v>0</v>
          </cell>
          <cell r="DR315">
            <v>45</v>
          </cell>
          <cell r="DS315">
            <v>50</v>
          </cell>
          <cell r="DT315">
            <v>59</v>
          </cell>
          <cell r="DU315">
            <v>53</v>
          </cell>
          <cell r="DV315"/>
          <cell r="DW315"/>
          <cell r="DX315"/>
          <cell r="DY315"/>
          <cell r="DZ315"/>
          <cell r="EA315" t="str">
            <v>Higher Studies</v>
          </cell>
          <cell r="EB315" t="str">
            <v>Higher Studies</v>
          </cell>
          <cell r="EC315">
            <v>44819</v>
          </cell>
          <cell r="ED315" t="str">
            <v>CAT-3</v>
          </cell>
          <cell r="EE315"/>
          <cell r="EF315"/>
          <cell r="EG315"/>
          <cell r="EH315"/>
          <cell r="EI315"/>
          <cell r="EJ315"/>
          <cell r="EK315"/>
          <cell r="EL315"/>
          <cell r="EM315"/>
          <cell r="EN315">
            <v>5</v>
          </cell>
          <cell r="EO315">
            <v>2</v>
          </cell>
          <cell r="EP315">
            <v>5</v>
          </cell>
          <cell r="EQ315">
            <v>12</v>
          </cell>
          <cell r="ER315">
            <v>80</v>
          </cell>
          <cell r="ES315" t="str">
            <v>Yes</v>
          </cell>
          <cell r="ET315" t="str">
            <v>https://drive.google.com/open?id=1nwrCQm9J8qu4bA0s27SGMsLMHGsAbBef</v>
          </cell>
          <cell r="EU315" t="str">
            <v>IT + Core Companies</v>
          </cell>
          <cell r="EV315" t="str">
            <v>Yes</v>
          </cell>
          <cell r="EW315" t="str">
            <v>YES</v>
          </cell>
          <cell r="EX315" t="str">
            <v>mumbai</v>
          </cell>
          <cell r="EY315" t="str">
            <v>AB</v>
          </cell>
          <cell r="EZ315" t="str">
            <v>Batch 2</v>
          </cell>
          <cell r="FA315" t="str">
            <v>19-COMPC11-23</v>
          </cell>
          <cell r="FB315" t="str">
            <v>COMP-C</v>
          </cell>
          <cell r="FC315">
            <v>11</v>
          </cell>
        </row>
        <row r="316">
          <cell r="C316" t="str">
            <v>19-COMPC12-23</v>
          </cell>
          <cell r="D316">
            <v>12</v>
          </cell>
          <cell r="E316" t="str">
            <v>SHETTY NISHANK PRAKASH</v>
          </cell>
          <cell r="F316" t="str">
            <v>19-COMPC12-23</v>
          </cell>
          <cell r="G316" t="str">
            <v>Male</v>
          </cell>
          <cell r="H316">
            <v>37156</v>
          </cell>
          <cell r="I316">
            <v>9820029866</v>
          </cell>
          <cell r="J316"/>
          <cell r="K316" t="str">
            <v>nishankshetty2001@gmail.com</v>
          </cell>
          <cell r="L316"/>
          <cell r="M316" t="str">
            <v>B-201 Avadhut CHS ,Sunder Nagar, Kalina, Santacruz(East),Near KES School,MUMBAI,400098</v>
          </cell>
          <cell r="N316" t="str">
            <v>Self-employed</v>
          </cell>
          <cell r="O316" t="str">
            <v>20 Lacs &amp; above</v>
          </cell>
          <cell r="P316" t="str">
            <v>Normal</v>
          </cell>
          <cell r="Q316" t="str">
            <v>Open</v>
          </cell>
          <cell r="R316">
            <v>2019</v>
          </cell>
          <cell r="S316" t="str">
            <v>FE</v>
          </cell>
          <cell r="T316" t="str">
            <v>MHT-CET 2019</v>
          </cell>
          <cell r="U316" t="str">
            <v>MHT-CET</v>
          </cell>
          <cell r="V316">
            <v>200</v>
          </cell>
          <cell r="W316">
            <v>71.3885851</v>
          </cell>
          <cell r="X316" t="str">
            <v>ACAP</v>
          </cell>
          <cell r="Y316">
            <v>522</v>
          </cell>
          <cell r="Z316">
            <v>600</v>
          </cell>
          <cell r="AA316">
            <v>87</v>
          </cell>
          <cell r="AB316">
            <v>2017</v>
          </cell>
          <cell r="AC316" t="str">
            <v>COUNCIL FOR THE INDIAN SCHOOL CERTIFICATE EXAMINATIONS</v>
          </cell>
          <cell r="AD316" t="str">
            <v>CNM SCHOOL</v>
          </cell>
          <cell r="AE316">
            <v>407</v>
          </cell>
          <cell r="AF316">
            <v>650</v>
          </cell>
          <cell r="AG316">
            <v>62.62</v>
          </cell>
          <cell r="AH316">
            <v>2019</v>
          </cell>
          <cell r="AI316" t="str">
            <v>MAHARASHTRA STATE BOARD OF SECONDARY AND HIGHER SECONDARY EDUCATION</v>
          </cell>
          <cell r="AJ316" t="str">
            <v>BHAVANS COLLEGE</v>
          </cell>
          <cell r="AK316">
            <v>189</v>
          </cell>
          <cell r="AL316">
            <v>23</v>
          </cell>
          <cell r="AM316">
            <v>8.2173913043478262</v>
          </cell>
          <cell r="AN316">
            <v>100</v>
          </cell>
          <cell r="AO316">
            <v>208</v>
          </cell>
          <cell r="AP316">
            <v>25</v>
          </cell>
          <cell r="AQ316">
            <v>8.32</v>
          </cell>
          <cell r="AR316">
            <v>75</v>
          </cell>
          <cell r="AS316">
            <v>397</v>
          </cell>
          <cell r="AT316">
            <v>48</v>
          </cell>
          <cell r="AU316">
            <v>8.2708333333333339</v>
          </cell>
          <cell r="AV316">
            <v>200</v>
          </cell>
          <cell r="AW316">
            <v>25</v>
          </cell>
          <cell r="AX316">
            <v>8</v>
          </cell>
          <cell r="AY316">
            <v>93</v>
          </cell>
          <cell r="AZ316">
            <v>252</v>
          </cell>
          <cell r="BA316">
            <v>29</v>
          </cell>
          <cell r="BB316">
            <v>8.6896551724137936</v>
          </cell>
          <cell r="BC316">
            <v>83</v>
          </cell>
          <cell r="BD316">
            <v>452</v>
          </cell>
          <cell r="BE316">
            <v>54</v>
          </cell>
          <cell r="BF316">
            <v>8.3703703703703702</v>
          </cell>
          <cell r="BG316">
            <v>179</v>
          </cell>
          <cell r="BH316">
            <v>24</v>
          </cell>
          <cell r="BI316">
            <v>7.458333333333333</v>
          </cell>
          <cell r="BJ316">
            <v>87.75</v>
          </cell>
          <cell r="BK316">
            <v>233</v>
          </cell>
          <cell r="BL316">
            <v>29</v>
          </cell>
          <cell r="BM316">
            <v>8.0344827586206904</v>
          </cell>
          <cell r="BN316">
            <v>88</v>
          </cell>
          <cell r="BO316">
            <v>412</v>
          </cell>
          <cell r="BP316">
            <v>53</v>
          </cell>
          <cell r="BQ316">
            <v>7.7735849056603774</v>
          </cell>
          <cell r="BR316">
            <v>148</v>
          </cell>
          <cell r="BS316">
            <v>24</v>
          </cell>
          <cell r="BT316">
            <v>6.166666666666667</v>
          </cell>
          <cell r="BU316">
            <v>87.791666666666671</v>
          </cell>
          <cell r="BV316">
            <v>148</v>
          </cell>
          <cell r="BW316">
            <v>24</v>
          </cell>
          <cell r="BX316">
            <v>6.166666666666667</v>
          </cell>
          <cell r="BY316">
            <v>220</v>
          </cell>
          <cell r="BZ316">
            <v>26</v>
          </cell>
          <cell r="CA316">
            <v>8.4615384615384617</v>
          </cell>
          <cell r="CB316">
            <v>1629</v>
          </cell>
          <cell r="CC316">
            <v>205</v>
          </cell>
          <cell r="CD316">
            <v>7.9463414634146341</v>
          </cell>
          <cell r="CE316">
            <v>88</v>
          </cell>
          <cell r="CF316"/>
          <cell r="CG316"/>
          <cell r="CH316"/>
          <cell r="CI316"/>
          <cell r="CJ316"/>
          <cell r="CK316"/>
          <cell r="CL316"/>
          <cell r="CM316"/>
          <cell r="CN316"/>
          <cell r="CO316"/>
          <cell r="CP316"/>
          <cell r="CQ316"/>
          <cell r="CR316"/>
          <cell r="CS316"/>
          <cell r="CT316"/>
          <cell r="CU316"/>
          <cell r="CV316"/>
          <cell r="CW316"/>
          <cell r="CX316"/>
          <cell r="CY316"/>
          <cell r="CZ316"/>
          <cell r="DA316"/>
          <cell r="DB316"/>
          <cell r="DC316"/>
          <cell r="DD316"/>
          <cell r="DE316"/>
          <cell r="DF316"/>
          <cell r="DG316"/>
          <cell r="DH316"/>
          <cell r="DI316"/>
          <cell r="DJ316">
            <v>0</v>
          </cell>
          <cell r="DK316">
            <v>0</v>
          </cell>
          <cell r="DL316">
            <v>2</v>
          </cell>
          <cell r="DM316">
            <v>0</v>
          </cell>
          <cell r="DN316">
            <v>0</v>
          </cell>
          <cell r="DO316">
            <v>0</v>
          </cell>
          <cell r="DP316">
            <v>0</v>
          </cell>
          <cell r="DQ316">
            <v>0</v>
          </cell>
          <cell r="DR316">
            <v>0</v>
          </cell>
          <cell r="DS316">
            <v>0</v>
          </cell>
          <cell r="DT316">
            <v>0</v>
          </cell>
          <cell r="DU316">
            <v>0</v>
          </cell>
          <cell r="DV316"/>
          <cell r="DW316"/>
          <cell r="DX316"/>
          <cell r="DY316"/>
          <cell r="DZ316"/>
          <cell r="EA316" t="str">
            <v>Higher Studies</v>
          </cell>
          <cell r="EB316" t="str">
            <v>Higher Studies</v>
          </cell>
          <cell r="EC316"/>
          <cell r="ED316" t="str">
            <v>CAT-3</v>
          </cell>
          <cell r="EE316"/>
          <cell r="EF316"/>
          <cell r="EG316"/>
          <cell r="EH316"/>
          <cell r="EI316"/>
          <cell r="EJ316"/>
          <cell r="EK316"/>
          <cell r="EL316"/>
          <cell r="EM316"/>
          <cell r="EN316">
            <v>4</v>
          </cell>
          <cell r="EO316">
            <v>0</v>
          </cell>
          <cell r="EP316">
            <v>5</v>
          </cell>
          <cell r="EQ316">
            <v>9</v>
          </cell>
          <cell r="ER316">
            <v>60</v>
          </cell>
          <cell r="ES316" t="str">
            <v>Yes</v>
          </cell>
          <cell r="ET316" t="str">
            <v>https://drive.google.com/open?id=1Yt-OED0Joh3rh9CCGP8h_fIIk0S5dj-_</v>
          </cell>
          <cell r="EU316" t="str">
            <v>NA</v>
          </cell>
          <cell r="EV316" t="str">
            <v>No</v>
          </cell>
          <cell r="EW316"/>
          <cell r="EX316" t="str">
            <v>MUMBAI</v>
          </cell>
          <cell r="EY316" t="str">
            <v>Present</v>
          </cell>
          <cell r="EZ316"/>
          <cell r="FA316" t="str">
            <v>19-COMPC12-23</v>
          </cell>
          <cell r="FB316" t="str">
            <v>COMP-C</v>
          </cell>
          <cell r="FC316">
            <v>12</v>
          </cell>
        </row>
        <row r="317">
          <cell r="C317" t="str">
            <v>19-COMPC13-23</v>
          </cell>
          <cell r="D317">
            <v>13</v>
          </cell>
          <cell r="E317" t="str">
            <v>SHETTY OMKAR UDAYA MOHINI</v>
          </cell>
          <cell r="F317" t="str">
            <v>19-COMPC13-23</v>
          </cell>
          <cell r="G317" t="str">
            <v>Male</v>
          </cell>
          <cell r="H317">
            <v>37084</v>
          </cell>
          <cell r="I317">
            <v>8928496906</v>
          </cell>
          <cell r="J317"/>
          <cell r="K317" t="str">
            <v>shetty.omkar001@gmail.com</v>
          </cell>
          <cell r="L317"/>
          <cell r="M317" t="str">
            <v>Flat no.86 mayuri building no.39 ,Anand Nagar dahisar east,Borivali ,Near bmc market ,Mumbai,400068</v>
          </cell>
          <cell r="N317" t="str">
            <v>Service</v>
          </cell>
          <cell r="O317" t="str">
            <v>Below  5 Lacs</v>
          </cell>
          <cell r="P317" t="str">
            <v>Normal</v>
          </cell>
          <cell r="Q317" t="str">
            <v>Open</v>
          </cell>
          <cell r="R317">
            <v>2019</v>
          </cell>
          <cell r="S317" t="str">
            <v>FE</v>
          </cell>
          <cell r="T317" t="str">
            <v xml:space="preserve">JEE(Main)-2019 </v>
          </cell>
          <cell r="U317" t="str">
            <v>JEE-Main</v>
          </cell>
          <cell r="V317">
            <v>360</v>
          </cell>
          <cell r="W317">
            <v>95.393789699999999</v>
          </cell>
          <cell r="X317" t="str">
            <v>AI</v>
          </cell>
          <cell r="Y317">
            <v>499</v>
          </cell>
          <cell r="Z317">
            <v>600</v>
          </cell>
          <cell r="AA317">
            <v>83.17</v>
          </cell>
          <cell r="AB317">
            <v>2017</v>
          </cell>
          <cell r="AC317" t="str">
            <v>COUNCIL FOR THE INDIAN SCHOOL CERTIFICATE EXAMINATIONS</v>
          </cell>
          <cell r="AD317" t="str">
            <v>CHILDREN'S ACADEMY</v>
          </cell>
          <cell r="AE317">
            <v>434</v>
          </cell>
          <cell r="AF317">
            <v>650</v>
          </cell>
          <cell r="AG317">
            <v>66.77</v>
          </cell>
          <cell r="AH317">
            <v>2019</v>
          </cell>
          <cell r="AI317" t="str">
            <v>MAHARASHTRA STATE BOARD OF SECONDARY AND HIGHER SECONDARY EDUCATION</v>
          </cell>
          <cell r="AJ317" t="str">
            <v>SHRI TP BHATIA COLLEGE OF SCIENCE</v>
          </cell>
          <cell r="AK317">
            <v>158.01</v>
          </cell>
          <cell r="AL317">
            <v>23</v>
          </cell>
          <cell r="AM317">
            <v>6.8699999999999992</v>
          </cell>
          <cell r="AN317">
            <v>100</v>
          </cell>
          <cell r="AO317">
            <v>185</v>
          </cell>
          <cell r="AP317">
            <v>25</v>
          </cell>
          <cell r="AQ317">
            <v>7.4</v>
          </cell>
          <cell r="AR317">
            <v>99.07</v>
          </cell>
          <cell r="AS317">
            <v>343.01</v>
          </cell>
          <cell r="AT317">
            <v>48</v>
          </cell>
          <cell r="AU317">
            <v>7.1460416666666662</v>
          </cell>
          <cell r="AV317">
            <v>234</v>
          </cell>
          <cell r="AW317">
            <v>25</v>
          </cell>
          <cell r="AX317">
            <v>9.36</v>
          </cell>
          <cell r="AY317">
            <v>92</v>
          </cell>
          <cell r="AZ317">
            <v>280</v>
          </cell>
          <cell r="BA317">
            <v>29</v>
          </cell>
          <cell r="BB317">
            <v>9.6551724137931032</v>
          </cell>
          <cell r="BC317">
            <v>94</v>
          </cell>
          <cell r="BD317">
            <v>514</v>
          </cell>
          <cell r="BE317">
            <v>54</v>
          </cell>
          <cell r="BF317">
            <v>9.518518518518519</v>
          </cell>
          <cell r="BG317">
            <v>226</v>
          </cell>
          <cell r="BH317">
            <v>24</v>
          </cell>
          <cell r="BI317">
            <v>9.4166666666666661</v>
          </cell>
          <cell r="BJ317">
            <v>96.267499999999998</v>
          </cell>
          <cell r="BK317">
            <v>241</v>
          </cell>
          <cell r="BL317">
            <v>29</v>
          </cell>
          <cell r="BM317">
            <v>8.3103448275862064</v>
          </cell>
          <cell r="BN317">
            <v>100</v>
          </cell>
          <cell r="BO317">
            <v>467</v>
          </cell>
          <cell r="BP317">
            <v>53</v>
          </cell>
          <cell r="BQ317">
            <v>8.8113207547169807</v>
          </cell>
          <cell r="BR317">
            <v>173</v>
          </cell>
          <cell r="BS317">
            <v>24</v>
          </cell>
          <cell r="BT317">
            <v>7.208333333333333</v>
          </cell>
          <cell r="BU317">
            <v>96.889583333333334</v>
          </cell>
          <cell r="BV317">
            <v>173</v>
          </cell>
          <cell r="BW317">
            <v>24</v>
          </cell>
          <cell r="BX317">
            <v>7.208333333333333</v>
          </cell>
          <cell r="BY317">
            <v>212</v>
          </cell>
          <cell r="BZ317">
            <v>26</v>
          </cell>
          <cell r="CA317">
            <v>8.1538461538461533</v>
          </cell>
          <cell r="CB317">
            <v>1709.01</v>
          </cell>
          <cell r="CC317">
            <v>205</v>
          </cell>
          <cell r="CD317">
            <v>8.3366341463414635</v>
          </cell>
          <cell r="CE317">
            <v>97</v>
          </cell>
          <cell r="CF317"/>
          <cell r="CG317"/>
          <cell r="CH317"/>
          <cell r="CI317"/>
          <cell r="CJ317"/>
          <cell r="CK317"/>
          <cell r="CL317"/>
          <cell r="CM317"/>
          <cell r="CN317"/>
          <cell r="CO317"/>
          <cell r="CP317"/>
          <cell r="CQ317"/>
          <cell r="CR317"/>
          <cell r="CS317"/>
          <cell r="CT317"/>
          <cell r="CU317"/>
          <cell r="CV317"/>
          <cell r="CW317"/>
          <cell r="CX317"/>
          <cell r="CY317"/>
          <cell r="CZ317"/>
          <cell r="DA317"/>
          <cell r="DB317"/>
          <cell r="DC317"/>
          <cell r="DD317"/>
          <cell r="DE317"/>
          <cell r="DF317"/>
          <cell r="DG317"/>
          <cell r="DH317"/>
          <cell r="DI317"/>
          <cell r="DJ317">
            <v>0</v>
          </cell>
          <cell r="DK317">
            <v>0</v>
          </cell>
          <cell r="DL317">
            <v>2</v>
          </cell>
          <cell r="DM317">
            <v>0</v>
          </cell>
          <cell r="DN317">
            <v>0</v>
          </cell>
          <cell r="DO317">
            <v>0</v>
          </cell>
          <cell r="DP317">
            <v>0</v>
          </cell>
          <cell r="DQ317">
            <v>0</v>
          </cell>
          <cell r="DR317">
            <v>0</v>
          </cell>
          <cell r="DS317">
            <v>0</v>
          </cell>
          <cell r="DT317">
            <v>0</v>
          </cell>
          <cell r="DU317">
            <v>0</v>
          </cell>
          <cell r="DV317"/>
          <cell r="DW317"/>
          <cell r="DX317"/>
          <cell r="DY317"/>
          <cell r="DZ317"/>
          <cell r="EA317" t="str">
            <v>Higher Studies</v>
          </cell>
          <cell r="EB317" t="str">
            <v>Higher Studies</v>
          </cell>
          <cell r="EC317"/>
          <cell r="ED317" t="str">
            <v>CAT-3</v>
          </cell>
          <cell r="EE317"/>
          <cell r="EF317"/>
          <cell r="EG317"/>
          <cell r="EH317"/>
          <cell r="EI317"/>
          <cell r="EJ317"/>
          <cell r="EK317"/>
          <cell r="EL317"/>
          <cell r="EM317"/>
          <cell r="EN317">
            <v>5</v>
          </cell>
          <cell r="EO317">
            <v>0</v>
          </cell>
          <cell r="EP317">
            <v>5</v>
          </cell>
          <cell r="EQ317">
            <v>10</v>
          </cell>
          <cell r="ER317">
            <v>66.666666666666657</v>
          </cell>
          <cell r="ES317" t="str">
            <v>Yes</v>
          </cell>
          <cell r="ET317" t="str">
            <v>https://drive.google.com/open?id=1UQ237F1kvzHOXgdlZHALUsdtUiCgMl8Y</v>
          </cell>
          <cell r="EU317" t="str">
            <v>NA</v>
          </cell>
          <cell r="EV317" t="str">
            <v>No</v>
          </cell>
          <cell r="EW317"/>
          <cell r="EX317" t="str">
            <v>Surat</v>
          </cell>
          <cell r="EY317" t="str">
            <v>AB</v>
          </cell>
          <cell r="EZ317"/>
          <cell r="FA317" t="str">
            <v>19-COMPC13-23</v>
          </cell>
          <cell r="FB317" t="str">
            <v>COMP-C</v>
          </cell>
          <cell r="FC317">
            <v>13</v>
          </cell>
        </row>
        <row r="318">
          <cell r="C318" t="str">
            <v>19-COMPC14-23</v>
          </cell>
          <cell r="D318">
            <v>14</v>
          </cell>
          <cell r="E318" t="str">
            <v>SHUKLA RISHABH VINOD SAVITA</v>
          </cell>
          <cell r="F318" t="str">
            <v>19-COMPC14-23</v>
          </cell>
          <cell r="G318" t="str">
            <v>Male</v>
          </cell>
          <cell r="H318">
            <v>37150</v>
          </cell>
          <cell r="I318">
            <v>7777012842</v>
          </cell>
          <cell r="J318" t="str">
            <v>7777012842</v>
          </cell>
          <cell r="K318" t="str">
            <v>rvs.shuklavinod12@gmail.com</v>
          </cell>
          <cell r="L318"/>
          <cell r="M318" t="str">
            <v>404/5 kenwood tower chs ltd,ramdev park road ,miraroad,near svpv school,mumbai,401107</v>
          </cell>
          <cell r="N318" t="str">
            <v>Service</v>
          </cell>
          <cell r="O318" t="str">
            <v>5 Lacs to  10Lacs</v>
          </cell>
          <cell r="P318" t="str">
            <v>Normal</v>
          </cell>
          <cell r="Q318" t="str">
            <v>Open</v>
          </cell>
          <cell r="R318">
            <v>2019</v>
          </cell>
          <cell r="S318" t="str">
            <v>FE</v>
          </cell>
          <cell r="T318" t="str">
            <v>MHT-CET 2019</v>
          </cell>
          <cell r="U318" t="str">
            <v>MHT-CET</v>
          </cell>
          <cell r="V318">
            <v>200</v>
          </cell>
          <cell r="W318">
            <v>90.616513299999994</v>
          </cell>
          <cell r="X318" t="str">
            <v>MI</v>
          </cell>
          <cell r="Y318">
            <v>444</v>
          </cell>
          <cell r="Z318">
            <v>500</v>
          </cell>
          <cell r="AA318">
            <v>88.8</v>
          </cell>
          <cell r="AB318">
            <v>2017</v>
          </cell>
          <cell r="AC318" t="str">
            <v>MAHARASHTRA STATE BOARD OF SECONDARY AND HIGHER SECONDARY EDUCATION</v>
          </cell>
          <cell r="AD318" t="str">
            <v>SARDAR VALLABHBHAI PATEL VIDYALAYA</v>
          </cell>
          <cell r="AE318">
            <v>414</v>
          </cell>
          <cell r="AF318">
            <v>650</v>
          </cell>
          <cell r="AG318">
            <v>63.69</v>
          </cell>
          <cell r="AH318">
            <v>2019</v>
          </cell>
          <cell r="AI318" t="str">
            <v>MAHARASHTRA STATE BOARD OF SECONDARY AND HIGHER SECONDARY EDUCATION</v>
          </cell>
          <cell r="AJ318" t="str">
            <v>IRIS JUNIOR COLLEGE OF SCIENCE AND COMMERCE</v>
          </cell>
          <cell r="AK318">
            <v>194</v>
          </cell>
          <cell r="AL318">
            <v>23</v>
          </cell>
          <cell r="AM318">
            <v>8.4347826086956523</v>
          </cell>
          <cell r="AN318">
            <v>75</v>
          </cell>
          <cell r="AO318">
            <v>213</v>
          </cell>
          <cell r="AP318">
            <v>25</v>
          </cell>
          <cell r="AQ318">
            <v>8.52</v>
          </cell>
          <cell r="AR318">
            <v>99.07</v>
          </cell>
          <cell r="AS318">
            <v>407</v>
          </cell>
          <cell r="AT318">
            <v>48</v>
          </cell>
          <cell r="AU318">
            <v>8.4791666666666661</v>
          </cell>
          <cell r="AV318">
            <v>209</v>
          </cell>
          <cell r="AW318">
            <v>25</v>
          </cell>
          <cell r="AX318">
            <v>8.36</v>
          </cell>
          <cell r="AY318">
            <v>81</v>
          </cell>
          <cell r="AZ318">
            <v>273</v>
          </cell>
          <cell r="BA318">
            <v>29</v>
          </cell>
          <cell r="BB318">
            <v>9.4137931034482758</v>
          </cell>
          <cell r="BC318">
            <v>93</v>
          </cell>
          <cell r="BD318">
            <v>482</v>
          </cell>
          <cell r="BE318">
            <v>54</v>
          </cell>
          <cell r="BF318">
            <v>8.9259259259259256</v>
          </cell>
          <cell r="BG318">
            <v>227</v>
          </cell>
          <cell r="BH318">
            <v>24</v>
          </cell>
          <cell r="BI318">
            <v>9.4583333333333339</v>
          </cell>
          <cell r="BJ318">
            <v>87.017499999999998</v>
          </cell>
          <cell r="BK318">
            <v>248</v>
          </cell>
          <cell r="BL318">
            <v>29</v>
          </cell>
          <cell r="BM318">
            <v>8.5517241379310338</v>
          </cell>
          <cell r="BN318">
            <v>100</v>
          </cell>
          <cell r="BO318">
            <v>475</v>
          </cell>
          <cell r="BP318">
            <v>53</v>
          </cell>
          <cell r="BQ318">
            <v>8.9622641509433958</v>
          </cell>
          <cell r="BR318">
            <v>212</v>
          </cell>
          <cell r="BS318">
            <v>24</v>
          </cell>
          <cell r="BT318">
            <v>8.8333333333333339</v>
          </cell>
          <cell r="BU318">
            <v>89.181249999999991</v>
          </cell>
          <cell r="BV318">
            <v>212</v>
          </cell>
          <cell r="BW318">
            <v>24</v>
          </cell>
          <cell r="BX318">
            <v>8.8333333333333339</v>
          </cell>
          <cell r="BY318">
            <v>251</v>
          </cell>
          <cell r="BZ318">
            <v>26</v>
          </cell>
          <cell r="CA318">
            <v>9.6538461538461533</v>
          </cell>
          <cell r="CB318">
            <v>1827</v>
          </cell>
          <cell r="CC318">
            <v>205</v>
          </cell>
          <cell r="CD318">
            <v>8.9121951219512194</v>
          </cell>
          <cell r="CE318">
            <v>88</v>
          </cell>
          <cell r="CF318"/>
          <cell r="CG318"/>
          <cell r="CH318"/>
          <cell r="CI318"/>
          <cell r="CJ318"/>
          <cell r="CK318"/>
          <cell r="CL318"/>
          <cell r="CM318"/>
          <cell r="CN318" t="str">
            <v>ABSENT</v>
          </cell>
          <cell r="CO318">
            <v>60</v>
          </cell>
          <cell r="CP318" t="str">
            <v>ABSENT</v>
          </cell>
          <cell r="CQ318">
            <v>50</v>
          </cell>
          <cell r="CR318">
            <v>12</v>
          </cell>
          <cell r="CS318">
            <v>12</v>
          </cell>
          <cell r="CT318">
            <v>50</v>
          </cell>
          <cell r="CU318">
            <v>13</v>
          </cell>
          <cell r="CV318">
            <v>2</v>
          </cell>
          <cell r="CW318">
            <v>82</v>
          </cell>
          <cell r="CX318">
            <v>390</v>
          </cell>
          <cell r="CY318">
            <v>55.714285714285715</v>
          </cell>
          <cell r="CZ318">
            <v>57.949479940564643</v>
          </cell>
          <cell r="DA318">
            <v>7</v>
          </cell>
          <cell r="DB318">
            <v>3</v>
          </cell>
          <cell r="DC318">
            <v>70</v>
          </cell>
          <cell r="DD318">
            <v>5</v>
          </cell>
          <cell r="DE318">
            <v>17</v>
          </cell>
          <cell r="DF318">
            <v>23</v>
          </cell>
          <cell r="DG318">
            <v>8</v>
          </cell>
          <cell r="DH318">
            <v>80</v>
          </cell>
          <cell r="DI318">
            <v>700</v>
          </cell>
          <cell r="DJ318">
            <v>35</v>
          </cell>
          <cell r="DK318">
            <v>2</v>
          </cell>
          <cell r="DL318">
            <v>0</v>
          </cell>
          <cell r="DM318">
            <v>100</v>
          </cell>
          <cell r="DN318">
            <v>70</v>
          </cell>
          <cell r="DO318" t="str">
            <v>100</v>
          </cell>
          <cell r="DP318">
            <v>0</v>
          </cell>
          <cell r="DQ318">
            <v>0</v>
          </cell>
          <cell r="DR318">
            <v>35</v>
          </cell>
          <cell r="DS318">
            <v>50</v>
          </cell>
          <cell r="DT318">
            <v>55</v>
          </cell>
          <cell r="DU318">
            <v>65</v>
          </cell>
          <cell r="DV318" t="str">
            <v>ICICI Lombard</v>
          </cell>
          <cell r="DW318"/>
          <cell r="DX318"/>
          <cell r="DY318" t="str">
            <v>Placed</v>
          </cell>
          <cell r="DZ318">
            <v>8</v>
          </cell>
          <cell r="EA318" t="str">
            <v>Placement</v>
          </cell>
          <cell r="EB318" t="str">
            <v>Placement</v>
          </cell>
          <cell r="EC318"/>
          <cell r="ED318" t="str">
            <v>CAT-2</v>
          </cell>
          <cell r="EE318"/>
          <cell r="EF318"/>
          <cell r="EG318"/>
          <cell r="EH318"/>
          <cell r="EI318"/>
          <cell r="EJ318"/>
          <cell r="EK318"/>
          <cell r="EL318"/>
          <cell r="EM318"/>
          <cell r="EN318">
            <v>5</v>
          </cell>
          <cell r="EO318">
            <v>3</v>
          </cell>
          <cell r="EP318">
            <v>5</v>
          </cell>
          <cell r="EQ318">
            <v>13</v>
          </cell>
          <cell r="ER318">
            <v>86.666666666666671</v>
          </cell>
          <cell r="ES318" t="str">
            <v>Yes</v>
          </cell>
          <cell r="ET318" t="str">
            <v>https://drive.google.com/open?id=1-DrKWuKeHCW95N_U1J2l1RzE36aPOI-v</v>
          </cell>
          <cell r="EU318" t="str">
            <v>IT + Core Companies</v>
          </cell>
          <cell r="EV318" t="str">
            <v>Yes</v>
          </cell>
          <cell r="EW318" t="str">
            <v>pay_HyU7ERdvvm4UIk</v>
          </cell>
          <cell r="EX318" t="str">
            <v>uttarpradesh</v>
          </cell>
          <cell r="EY318" t="str">
            <v>Present</v>
          </cell>
          <cell r="EZ318" t="str">
            <v>Batch 2</v>
          </cell>
          <cell r="FA318" t="str">
            <v>19-COMPC14-23</v>
          </cell>
          <cell r="FB318" t="str">
            <v>COMP-C</v>
          </cell>
          <cell r="FC318">
            <v>14</v>
          </cell>
        </row>
        <row r="319">
          <cell r="C319" t="str">
            <v>19-COMPC15-23</v>
          </cell>
          <cell r="D319">
            <v>15</v>
          </cell>
          <cell r="E319" t="str">
            <v>SHUKLA SATYAM SUNIL MANJU</v>
          </cell>
          <cell r="F319" t="str">
            <v>19-COMPC15-23</v>
          </cell>
          <cell r="G319" t="str">
            <v>Male</v>
          </cell>
          <cell r="H319">
            <v>36752</v>
          </cell>
          <cell r="I319">
            <v>9518366911</v>
          </cell>
          <cell r="J319" t="str">
            <v>9518366911</v>
          </cell>
          <cell r="K319" t="str">
            <v>satyamshukla95183@gmail.com</v>
          </cell>
          <cell r="L319" t="str">
            <v>1032190221@tcetmumbai.in</v>
          </cell>
          <cell r="M319" t="str">
            <v>202,Indrapuri apt,Nallasopara ,Near rajiv ghandhi high school,Mumbai,401203</v>
          </cell>
          <cell r="N319" t="str">
            <v>Service</v>
          </cell>
          <cell r="O319" t="str">
            <v>Below  5 Lacs</v>
          </cell>
          <cell r="P319" t="str">
            <v>Normal</v>
          </cell>
          <cell r="Q319" t="str">
            <v>Open</v>
          </cell>
          <cell r="R319">
            <v>2019</v>
          </cell>
          <cell r="S319" t="str">
            <v>FE</v>
          </cell>
          <cell r="T319" t="str">
            <v>MHT-CET 2019</v>
          </cell>
          <cell r="U319" t="str">
            <v>MHT-CET</v>
          </cell>
          <cell r="V319">
            <v>200</v>
          </cell>
          <cell r="W319">
            <v>94.469630600000002</v>
          </cell>
          <cell r="X319" t="str">
            <v>MI</v>
          </cell>
          <cell r="Y319">
            <v>458</v>
          </cell>
          <cell r="Z319">
            <v>500</v>
          </cell>
          <cell r="AA319">
            <v>91.6</v>
          </cell>
          <cell r="AB319">
            <v>2017</v>
          </cell>
          <cell r="AC319" t="str">
            <v>MAHARASHTRA STATE BOARD OF SECONDARY AND HIGHER SECONDARY EDUCATION</v>
          </cell>
          <cell r="AD319" t="str">
            <v>MOTHER MARYS ENGLISH HIGH SCHOOL</v>
          </cell>
          <cell r="AE319">
            <v>553</v>
          </cell>
          <cell r="AF319">
            <v>650</v>
          </cell>
          <cell r="AG319">
            <v>85.08</v>
          </cell>
          <cell r="AH319">
            <v>2019</v>
          </cell>
          <cell r="AI319" t="str">
            <v>MAHARASHTRA STATE BOARD OF SECONDARY AND HIGHER SECONDARY EDUCATION</v>
          </cell>
          <cell r="AJ319" t="str">
            <v>ST STANISLAUS JR COLLEGE</v>
          </cell>
          <cell r="AK319">
            <v>230</v>
          </cell>
          <cell r="AL319">
            <v>23</v>
          </cell>
          <cell r="AM319">
            <v>10</v>
          </cell>
          <cell r="AN319">
            <v>76</v>
          </cell>
          <cell r="AO319">
            <v>250</v>
          </cell>
          <cell r="AP319">
            <v>25</v>
          </cell>
          <cell r="AQ319">
            <v>10</v>
          </cell>
          <cell r="AR319">
            <v>93.55</v>
          </cell>
          <cell r="AS319">
            <v>480</v>
          </cell>
          <cell r="AT319">
            <v>48</v>
          </cell>
          <cell r="AU319">
            <v>10</v>
          </cell>
          <cell r="AV319">
            <v>241</v>
          </cell>
          <cell r="AW319">
            <v>25</v>
          </cell>
          <cell r="AX319">
            <v>9.64</v>
          </cell>
          <cell r="AY319">
            <v>100</v>
          </cell>
          <cell r="AZ319">
            <v>290</v>
          </cell>
          <cell r="BA319">
            <v>29</v>
          </cell>
          <cell r="BB319">
            <v>10</v>
          </cell>
          <cell r="BC319">
            <v>91</v>
          </cell>
          <cell r="BD319">
            <v>531</v>
          </cell>
          <cell r="BE319">
            <v>54</v>
          </cell>
          <cell r="BF319">
            <v>9.8333333333333339</v>
          </cell>
          <cell r="BG319">
            <v>237</v>
          </cell>
          <cell r="BH319">
            <v>24</v>
          </cell>
          <cell r="BI319">
            <v>9.875</v>
          </cell>
          <cell r="BJ319">
            <v>90.137500000000003</v>
          </cell>
          <cell r="BK319">
            <v>290</v>
          </cell>
          <cell r="BL319">
            <v>29</v>
          </cell>
          <cell r="BM319">
            <v>10</v>
          </cell>
          <cell r="BN319">
            <v>100</v>
          </cell>
          <cell r="BO319">
            <v>527</v>
          </cell>
          <cell r="BP319">
            <v>53</v>
          </cell>
          <cell r="BQ319">
            <v>9.9433962264150946</v>
          </cell>
          <cell r="BR319">
            <v>240</v>
          </cell>
          <cell r="BS319">
            <v>24</v>
          </cell>
          <cell r="BT319">
            <v>10</v>
          </cell>
          <cell r="BU319">
            <v>91.78125</v>
          </cell>
          <cell r="BV319">
            <v>240</v>
          </cell>
          <cell r="BW319">
            <v>24</v>
          </cell>
          <cell r="BX319">
            <v>10</v>
          </cell>
          <cell r="BY319">
            <v>258</v>
          </cell>
          <cell r="BZ319">
            <v>26</v>
          </cell>
          <cell r="CA319">
            <v>9.9230769230769234</v>
          </cell>
          <cell r="CB319">
            <v>2036</v>
          </cell>
          <cell r="CC319">
            <v>205</v>
          </cell>
          <cell r="CD319">
            <v>9.9317073170731707</v>
          </cell>
          <cell r="CE319">
            <v>91</v>
          </cell>
          <cell r="CF319"/>
          <cell r="CG319"/>
          <cell r="CH319"/>
          <cell r="CI319"/>
          <cell r="CJ319"/>
          <cell r="CK319"/>
          <cell r="CL319"/>
          <cell r="CM319"/>
          <cell r="CN319">
            <v>26</v>
          </cell>
          <cell r="CO319">
            <v>60</v>
          </cell>
          <cell r="CP319">
            <v>28</v>
          </cell>
          <cell r="CQ319">
            <v>50</v>
          </cell>
          <cell r="CR319">
            <v>24</v>
          </cell>
          <cell r="CS319">
            <v>0</v>
          </cell>
          <cell r="CT319">
            <v>100</v>
          </cell>
          <cell r="CU319">
            <v>4</v>
          </cell>
          <cell r="CV319">
            <v>12</v>
          </cell>
          <cell r="CW319">
            <v>25</v>
          </cell>
          <cell r="CX319">
            <v>553</v>
          </cell>
          <cell r="CY319">
            <v>55.3</v>
          </cell>
          <cell r="CZ319">
            <v>82.169390787518566</v>
          </cell>
          <cell r="DA319">
            <v>10</v>
          </cell>
          <cell r="DB319">
            <v>0</v>
          </cell>
          <cell r="DC319">
            <v>100</v>
          </cell>
          <cell r="DD319">
            <v>19</v>
          </cell>
          <cell r="DE319">
            <v>3</v>
          </cell>
          <cell r="DF319">
            <v>87</v>
          </cell>
          <cell r="DG319">
            <v>10</v>
          </cell>
          <cell r="DH319">
            <v>100</v>
          </cell>
          <cell r="DI319">
            <v>894</v>
          </cell>
          <cell r="DJ319">
            <v>45</v>
          </cell>
          <cell r="DK319">
            <v>2</v>
          </cell>
          <cell r="DL319">
            <v>0</v>
          </cell>
          <cell r="DM319">
            <v>100</v>
          </cell>
          <cell r="DN319">
            <v>80</v>
          </cell>
          <cell r="DO319" t="str">
            <v>100</v>
          </cell>
          <cell r="DP319">
            <v>90</v>
          </cell>
          <cell r="DQ319" t="str">
            <v>100</v>
          </cell>
          <cell r="DR319">
            <v>85</v>
          </cell>
          <cell r="DS319">
            <v>100</v>
          </cell>
          <cell r="DT319">
            <v>70</v>
          </cell>
          <cell r="DU319">
            <v>88</v>
          </cell>
          <cell r="DV319" t="str">
            <v>Off- Secops Solution</v>
          </cell>
          <cell r="DW319"/>
          <cell r="DX319"/>
          <cell r="DY319" t="str">
            <v>Placed</v>
          </cell>
          <cell r="DZ319">
            <v>9</v>
          </cell>
          <cell r="EA319" t="str">
            <v>Placement</v>
          </cell>
          <cell r="EB319" t="str">
            <v>Placement</v>
          </cell>
          <cell r="EC319"/>
          <cell r="ED319" t="str">
            <v>CAT-1</v>
          </cell>
          <cell r="EE319"/>
          <cell r="EF319"/>
          <cell r="EG319"/>
          <cell r="EH319"/>
          <cell r="EI319"/>
          <cell r="EJ319"/>
          <cell r="EK319"/>
          <cell r="EL319"/>
          <cell r="EM319"/>
          <cell r="EN319">
            <v>5</v>
          </cell>
          <cell r="EO319">
            <v>5</v>
          </cell>
          <cell r="EP319">
            <v>5</v>
          </cell>
          <cell r="EQ319">
            <v>15</v>
          </cell>
          <cell r="ER319">
            <v>100</v>
          </cell>
          <cell r="ES319" t="str">
            <v>Yes</v>
          </cell>
          <cell r="ET319" t="str">
            <v>https://drive.google.com/open?id=1ixu0lMnZV4RXmVMyEJjBw6vxeH33QHmX</v>
          </cell>
          <cell r="EU319" t="str">
            <v>IT + Core Companies</v>
          </cell>
          <cell r="EV319" t="str">
            <v>Yes</v>
          </cell>
          <cell r="EW319" t="str">
            <v>pay_HySioWHPIMCskS</v>
          </cell>
          <cell r="EX319" t="str">
            <v>UTTARPRADESH</v>
          </cell>
          <cell r="EY319" t="str">
            <v>Present</v>
          </cell>
          <cell r="EZ319" t="str">
            <v>Golden Batch 2</v>
          </cell>
          <cell r="FA319" t="str">
            <v>19-COMPC15-23</v>
          </cell>
          <cell r="FB319" t="str">
            <v>COMP-C</v>
          </cell>
          <cell r="FC319">
            <v>15</v>
          </cell>
        </row>
        <row r="320">
          <cell r="C320" t="str">
            <v>19-COMPC16-23</v>
          </cell>
          <cell r="D320">
            <v>16</v>
          </cell>
          <cell r="E320" t="str">
            <v>SIKHWAL MANONEET MAHESH SUNITA</v>
          </cell>
          <cell r="F320" t="str">
            <v>19-COMPC16-23</v>
          </cell>
          <cell r="G320" t="str">
            <v>Male</v>
          </cell>
          <cell r="H320">
            <v>37446</v>
          </cell>
          <cell r="I320">
            <v>7710050584</v>
          </cell>
          <cell r="J320" t="str">
            <v>9987590799</v>
          </cell>
          <cell r="K320" t="str">
            <v>manoneetsikhwal2k1@gmail.com</v>
          </cell>
          <cell r="L320"/>
          <cell r="M320" t="str">
            <v>Flat No.801,Plot No.17,,Baba pearl Height CHS Ltd.,Sector 20,,Kamothe,Panvel,410209</v>
          </cell>
          <cell r="N320" t="str">
            <v>Service</v>
          </cell>
          <cell r="O320" t="str">
            <v>5 Lacs to  10Lacs</v>
          </cell>
          <cell r="P320" t="str">
            <v>Normal</v>
          </cell>
          <cell r="Q320" t="str">
            <v>Open</v>
          </cell>
          <cell r="R320">
            <v>2019</v>
          </cell>
          <cell r="S320" t="str">
            <v>FE</v>
          </cell>
          <cell r="T320" t="str">
            <v>MHT-CET 2019</v>
          </cell>
          <cell r="U320" t="str">
            <v>MHT-CET</v>
          </cell>
          <cell r="V320">
            <v>200</v>
          </cell>
          <cell r="W320">
            <v>97.314300000000003</v>
          </cell>
          <cell r="X320" t="str">
            <v>GOPENS</v>
          </cell>
          <cell r="Y320"/>
          <cell r="Z320"/>
          <cell r="AA320">
            <v>92.4</v>
          </cell>
          <cell r="AB320">
            <v>2017</v>
          </cell>
          <cell r="AC320" t="str">
            <v>CENTRAL BOARD OF SECONDARY EDUCATION</v>
          </cell>
          <cell r="AD320" t="str">
            <v>RYAN INTERNATIONAL SCHOOL NAVI MUMBAI THANE MR</v>
          </cell>
          <cell r="AE320">
            <v>466</v>
          </cell>
          <cell r="AF320">
            <v>500</v>
          </cell>
          <cell r="AG320">
            <v>93.2</v>
          </cell>
          <cell r="AH320">
            <v>2019</v>
          </cell>
          <cell r="AI320" t="str">
            <v>CENTRAL BOARD OF SECONDARY EDUCATION</v>
          </cell>
          <cell r="AJ320" t="str">
            <v>APEEJAY SCHOOL NERUL NAVI MUMBAI</v>
          </cell>
          <cell r="AK320">
            <v>212</v>
          </cell>
          <cell r="AL320">
            <v>23</v>
          </cell>
          <cell r="AM320">
            <v>9.2173913043478262</v>
          </cell>
          <cell r="AN320">
            <v>75</v>
          </cell>
          <cell r="AO320">
            <v>231</v>
          </cell>
          <cell r="AP320">
            <v>25</v>
          </cell>
          <cell r="AQ320">
            <v>9.24</v>
          </cell>
          <cell r="AR320">
            <v>98.6</v>
          </cell>
          <cell r="AS320">
            <v>443</v>
          </cell>
          <cell r="AT320">
            <v>48</v>
          </cell>
          <cell r="AU320">
            <v>9.2291666666666661</v>
          </cell>
          <cell r="AV320">
            <v>228</v>
          </cell>
          <cell r="AW320">
            <v>25</v>
          </cell>
          <cell r="AX320">
            <v>9.1199999999999992</v>
          </cell>
          <cell r="AY320">
            <v>94</v>
          </cell>
          <cell r="AZ320">
            <v>272</v>
          </cell>
          <cell r="BA320">
            <v>29</v>
          </cell>
          <cell r="BB320">
            <v>9.3793103448275854</v>
          </cell>
          <cell r="BC320">
            <v>95</v>
          </cell>
          <cell r="BD320">
            <v>500</v>
          </cell>
          <cell r="BE320">
            <v>54</v>
          </cell>
          <cell r="BF320">
            <v>9.2592592592592595</v>
          </cell>
          <cell r="BG320">
            <v>220</v>
          </cell>
          <cell r="BH320">
            <v>24</v>
          </cell>
          <cell r="BI320">
            <v>9.1666666666666661</v>
          </cell>
          <cell r="BJ320">
            <v>90.65</v>
          </cell>
          <cell r="BK320">
            <v>279</v>
          </cell>
          <cell r="BL320">
            <v>29</v>
          </cell>
          <cell r="BM320">
            <v>9.6206896551724146</v>
          </cell>
          <cell r="BN320">
            <v>97</v>
          </cell>
          <cell r="BO320">
            <v>499</v>
          </cell>
          <cell r="BP320">
            <v>53</v>
          </cell>
          <cell r="BQ320">
            <v>9.415094339622641</v>
          </cell>
          <cell r="BR320">
            <v>227</v>
          </cell>
          <cell r="BS320">
            <v>24</v>
          </cell>
          <cell r="BT320">
            <v>9.4583333333333339</v>
          </cell>
          <cell r="BU320">
            <v>91.708333333333329</v>
          </cell>
          <cell r="BV320">
            <v>227</v>
          </cell>
          <cell r="BW320">
            <v>24</v>
          </cell>
          <cell r="BX320">
            <v>9.4583333333333339</v>
          </cell>
          <cell r="BY320">
            <v>253</v>
          </cell>
          <cell r="BZ320">
            <v>26</v>
          </cell>
          <cell r="CA320">
            <v>9.7307692307692299</v>
          </cell>
          <cell r="CB320">
            <v>1922</v>
          </cell>
          <cell r="CC320">
            <v>205</v>
          </cell>
          <cell r="CD320">
            <v>9.3756097560975604</v>
          </cell>
          <cell r="CE320">
            <v>91</v>
          </cell>
          <cell r="CF320"/>
          <cell r="CG320"/>
          <cell r="CH320"/>
          <cell r="CI320"/>
          <cell r="CJ320"/>
          <cell r="CK320"/>
          <cell r="CL320"/>
          <cell r="CM320"/>
          <cell r="CN320"/>
          <cell r="CO320"/>
          <cell r="CP320"/>
          <cell r="CQ320"/>
          <cell r="CR320"/>
          <cell r="CS320"/>
          <cell r="CT320"/>
          <cell r="CU320"/>
          <cell r="CV320"/>
          <cell r="CW320"/>
          <cell r="CX320"/>
          <cell r="CY320"/>
          <cell r="CZ320"/>
          <cell r="DA320"/>
          <cell r="DB320"/>
          <cell r="DC320"/>
          <cell r="DD320"/>
          <cell r="DE320"/>
          <cell r="DF320"/>
          <cell r="DG320"/>
          <cell r="DH320"/>
          <cell r="DI320"/>
          <cell r="DJ320">
            <v>0</v>
          </cell>
          <cell r="DK320">
            <v>0</v>
          </cell>
          <cell r="DL320">
            <v>2</v>
          </cell>
          <cell r="DM320">
            <v>0</v>
          </cell>
          <cell r="DN320">
            <v>0</v>
          </cell>
          <cell r="DO320">
            <v>0</v>
          </cell>
          <cell r="DP320">
            <v>0</v>
          </cell>
          <cell r="DQ320">
            <v>0</v>
          </cell>
          <cell r="DR320">
            <v>0</v>
          </cell>
          <cell r="DS320">
            <v>0</v>
          </cell>
          <cell r="DT320">
            <v>0</v>
          </cell>
          <cell r="DU320">
            <v>0</v>
          </cell>
          <cell r="DV320"/>
          <cell r="DW320"/>
          <cell r="DX320"/>
          <cell r="DY320"/>
          <cell r="DZ320"/>
          <cell r="EA320" t="str">
            <v>Higher Studies</v>
          </cell>
          <cell r="EB320" t="str">
            <v>Higher Studies</v>
          </cell>
          <cell r="EC320"/>
          <cell r="ED320" t="str">
            <v>CAT-3</v>
          </cell>
          <cell r="EE320"/>
          <cell r="EF320"/>
          <cell r="EG320"/>
          <cell r="EH320"/>
          <cell r="EI320"/>
          <cell r="EJ320"/>
          <cell r="EK320"/>
          <cell r="EL320"/>
          <cell r="EM320"/>
          <cell r="EN320">
            <v>5</v>
          </cell>
          <cell r="EO320">
            <v>0</v>
          </cell>
          <cell r="EP320">
            <v>5</v>
          </cell>
          <cell r="EQ320">
            <v>10</v>
          </cell>
          <cell r="ER320">
            <v>66.666666666666657</v>
          </cell>
          <cell r="ES320" t="str">
            <v>Yes</v>
          </cell>
          <cell r="ET320" t="str">
            <v>https://drive.google.com/open?id=1uI6qrdW6Es05OI4QoVKShWBjk_2eCfIn</v>
          </cell>
          <cell r="EU320" t="str">
            <v>NA</v>
          </cell>
          <cell r="EV320" t="str">
            <v>No</v>
          </cell>
          <cell r="EW320"/>
          <cell r="EX320" t="str">
            <v>BHOPAL</v>
          </cell>
          <cell r="EY320" t="str">
            <v>AB</v>
          </cell>
          <cell r="EZ320"/>
          <cell r="FA320" t="str">
            <v>19-COMPC16-23</v>
          </cell>
          <cell r="FB320" t="str">
            <v>COMP-C</v>
          </cell>
          <cell r="FC320">
            <v>16</v>
          </cell>
        </row>
        <row r="321">
          <cell r="C321" t="str">
            <v>19-COMPC17-23</v>
          </cell>
          <cell r="D321">
            <v>17</v>
          </cell>
          <cell r="E321" t="str">
            <v>SINGH ABHISHEK KUMAR OMPRAKASH KIRAN</v>
          </cell>
          <cell r="F321" t="str">
            <v>19-COMPC17-23</v>
          </cell>
          <cell r="G321" t="str">
            <v>Male</v>
          </cell>
          <cell r="H321">
            <v>37318</v>
          </cell>
          <cell r="I321">
            <v>8369704350</v>
          </cell>
          <cell r="J321"/>
          <cell r="K321" t="str">
            <v>abhishek30285@gmail.com</v>
          </cell>
          <cell r="L321"/>
          <cell r="M321" t="str">
            <v>B-302, gaurav shikhar aakash/mum-400101,Thakur village ,Mumbai,Evershine millenium paradise,Mumbai,400101</v>
          </cell>
          <cell r="N321" t="str">
            <v>Family Business</v>
          </cell>
          <cell r="O321" t="str">
            <v>5 Lacs to  10Lacs</v>
          </cell>
          <cell r="P321" t="str">
            <v>Normal</v>
          </cell>
          <cell r="Q321" t="str">
            <v>Open</v>
          </cell>
          <cell r="R321">
            <v>2019</v>
          </cell>
          <cell r="S321" t="str">
            <v>FE</v>
          </cell>
          <cell r="T321" t="str">
            <v>MHT-CET 2019</v>
          </cell>
          <cell r="U321" t="str">
            <v>MHT-CET</v>
          </cell>
          <cell r="V321">
            <v>200</v>
          </cell>
          <cell r="W321">
            <v>92.835106400000001</v>
          </cell>
          <cell r="X321" t="str">
            <v>MI</v>
          </cell>
          <cell r="Y321">
            <v>461</v>
          </cell>
          <cell r="Z321">
            <v>500</v>
          </cell>
          <cell r="AA321">
            <v>92.2</v>
          </cell>
          <cell r="AB321">
            <v>2017</v>
          </cell>
          <cell r="AC321" t="str">
            <v>MAHARASHTRA STATE BOARD OF SECONDARY AND HIGHER SECONDARY EDUCATION</v>
          </cell>
          <cell r="AD321" t="str">
            <v>THAKUR VIDYA MANDIR HIGH SCHOOL</v>
          </cell>
          <cell r="AE321">
            <v>514</v>
          </cell>
          <cell r="AF321">
            <v>650</v>
          </cell>
          <cell r="AG321">
            <v>79.08</v>
          </cell>
          <cell r="AH321">
            <v>2019</v>
          </cell>
          <cell r="AI321" t="str">
            <v>MAHARASHTRA STATE BOARD OF SECONDARY AND HIGHER SECONDARY EDUCATION</v>
          </cell>
          <cell r="AJ321" t="str">
            <v>THAKUR COLLEGE OF SCIENCE AND COMMERCE</v>
          </cell>
          <cell r="AK321">
            <v>222</v>
          </cell>
          <cell r="AL321">
            <v>23</v>
          </cell>
          <cell r="AM321">
            <v>9.6521739130434785</v>
          </cell>
          <cell r="AN321">
            <v>76</v>
          </cell>
          <cell r="AO321">
            <v>240</v>
          </cell>
          <cell r="AP321">
            <v>25</v>
          </cell>
          <cell r="AQ321">
            <v>9.6</v>
          </cell>
          <cell r="AR321">
            <v>87.1</v>
          </cell>
          <cell r="AS321">
            <v>462</v>
          </cell>
          <cell r="AT321">
            <v>48</v>
          </cell>
          <cell r="AU321">
            <v>9.625</v>
          </cell>
          <cell r="AV321">
            <v>235</v>
          </cell>
          <cell r="AW321">
            <v>25</v>
          </cell>
          <cell r="AX321">
            <v>9.4</v>
          </cell>
          <cell r="AY321">
            <v>98</v>
          </cell>
          <cell r="AZ321">
            <v>290</v>
          </cell>
          <cell r="BA321">
            <v>29</v>
          </cell>
          <cell r="BB321">
            <v>10</v>
          </cell>
          <cell r="BC321">
            <v>100</v>
          </cell>
          <cell r="BD321">
            <v>525</v>
          </cell>
          <cell r="BE321">
            <v>54</v>
          </cell>
          <cell r="BF321">
            <v>9.7222222222222214</v>
          </cell>
          <cell r="BG321">
            <v>230</v>
          </cell>
          <cell r="BH321">
            <v>24</v>
          </cell>
          <cell r="BI321">
            <v>9.5833333333333339</v>
          </cell>
          <cell r="BJ321">
            <v>90.275000000000006</v>
          </cell>
          <cell r="BK321">
            <v>272</v>
          </cell>
          <cell r="BL321">
            <v>29</v>
          </cell>
          <cell r="BM321">
            <v>9.3793103448275854</v>
          </cell>
          <cell r="BN321">
            <v>84</v>
          </cell>
          <cell r="BO321">
            <v>502</v>
          </cell>
          <cell r="BP321">
            <v>53</v>
          </cell>
          <cell r="BQ321">
            <v>9.4716981132075464</v>
          </cell>
          <cell r="BR321">
            <v>231</v>
          </cell>
          <cell r="BS321">
            <v>24</v>
          </cell>
          <cell r="BT321">
            <v>9.625</v>
          </cell>
          <cell r="BU321">
            <v>89.229166666666671</v>
          </cell>
          <cell r="BV321">
            <v>231</v>
          </cell>
          <cell r="BW321">
            <v>24</v>
          </cell>
          <cell r="BX321">
            <v>9.625</v>
          </cell>
          <cell r="BY321">
            <v>251</v>
          </cell>
          <cell r="BZ321">
            <v>26</v>
          </cell>
          <cell r="CA321">
            <v>9.6538461538461533</v>
          </cell>
          <cell r="CB321">
            <v>1971</v>
          </cell>
          <cell r="CC321">
            <v>205</v>
          </cell>
          <cell r="CD321">
            <v>9.614634146341464</v>
          </cell>
          <cell r="CE321">
            <v>91</v>
          </cell>
          <cell r="CF321"/>
          <cell r="CG321"/>
          <cell r="CH321"/>
          <cell r="CI321"/>
          <cell r="CJ321"/>
          <cell r="CK321"/>
          <cell r="CL321"/>
          <cell r="CM321"/>
          <cell r="CN321">
            <v>14</v>
          </cell>
          <cell r="CO321">
            <v>60</v>
          </cell>
          <cell r="CP321">
            <v>24</v>
          </cell>
          <cell r="CQ321">
            <v>50</v>
          </cell>
          <cell r="CR321">
            <v>24</v>
          </cell>
          <cell r="CS321">
            <v>0</v>
          </cell>
          <cell r="CT321">
            <v>100</v>
          </cell>
          <cell r="CU321">
            <v>13</v>
          </cell>
          <cell r="CV321">
            <v>3</v>
          </cell>
          <cell r="CW321">
            <v>82</v>
          </cell>
          <cell r="CX321">
            <v>508</v>
          </cell>
          <cell r="CY321">
            <v>56.444444444444443</v>
          </cell>
          <cell r="CZ321">
            <v>75.48291233283804</v>
          </cell>
          <cell r="DA321">
            <v>9</v>
          </cell>
          <cell r="DB321">
            <v>1</v>
          </cell>
          <cell r="DC321">
            <v>90</v>
          </cell>
          <cell r="DD321">
            <v>19</v>
          </cell>
          <cell r="DE321">
            <v>3</v>
          </cell>
          <cell r="DF321">
            <v>87</v>
          </cell>
          <cell r="DG321">
            <v>9</v>
          </cell>
          <cell r="DH321">
            <v>90</v>
          </cell>
          <cell r="DI321">
            <v>1007</v>
          </cell>
          <cell r="DJ321">
            <v>51</v>
          </cell>
          <cell r="DK321">
            <v>2</v>
          </cell>
          <cell r="DL321">
            <v>0</v>
          </cell>
          <cell r="DM321">
            <v>100</v>
          </cell>
          <cell r="DN321">
            <v>60</v>
          </cell>
          <cell r="DO321" t="str">
            <v>100</v>
          </cell>
          <cell r="DP321">
            <v>50</v>
          </cell>
          <cell r="DQ321" t="str">
            <v>100</v>
          </cell>
          <cell r="DR321">
            <v>55</v>
          </cell>
          <cell r="DS321">
            <v>100</v>
          </cell>
          <cell r="DT321">
            <v>63</v>
          </cell>
          <cell r="DU321">
            <v>93</v>
          </cell>
          <cell r="DV321" t="str">
            <v>Reliance Jio Bp/Capgemini/Accenture-(ASE)</v>
          </cell>
          <cell r="DW321"/>
          <cell r="DX321"/>
          <cell r="DY321" t="str">
            <v>Placed</v>
          </cell>
          <cell r="DZ321" t="str">
            <v>5.50/4.5/4.25</v>
          </cell>
          <cell r="EA321" t="str">
            <v>Placement</v>
          </cell>
          <cell r="EB321" t="str">
            <v>Placement</v>
          </cell>
          <cell r="EC321"/>
          <cell r="ED321" t="str">
            <v>CAT-1</v>
          </cell>
          <cell r="EE321"/>
          <cell r="EF321"/>
          <cell r="EG321"/>
          <cell r="EH321"/>
          <cell r="EI321"/>
          <cell r="EJ321"/>
          <cell r="EK321"/>
          <cell r="EL321"/>
          <cell r="EM321"/>
          <cell r="EN321">
            <v>5</v>
          </cell>
          <cell r="EO321">
            <v>5</v>
          </cell>
          <cell r="EP321">
            <v>5</v>
          </cell>
          <cell r="EQ321">
            <v>15</v>
          </cell>
          <cell r="ER321">
            <v>100</v>
          </cell>
          <cell r="ES321" t="str">
            <v>Yes</v>
          </cell>
          <cell r="ET321" t="str">
            <v>https://drive.google.com/open?id=1dgx5N2wI8jFkhCupjKTpzOCb0L3tfPol</v>
          </cell>
          <cell r="EU321" t="str">
            <v>IT + Core Companies</v>
          </cell>
          <cell r="EV321" t="str">
            <v>Yes</v>
          </cell>
          <cell r="EW321" t="str">
            <v>pay_HyUe4eQVHSGzOt</v>
          </cell>
          <cell r="EX321" t="str">
            <v>Mumbai</v>
          </cell>
          <cell r="EY321" t="str">
            <v>AB</v>
          </cell>
          <cell r="EZ321" t="str">
            <v>Batch 1</v>
          </cell>
          <cell r="FA321" t="str">
            <v>19-COMPC17-23</v>
          </cell>
          <cell r="FB321" t="str">
            <v>COMP-C</v>
          </cell>
          <cell r="FC321">
            <v>17</v>
          </cell>
        </row>
        <row r="322">
          <cell r="C322" t="str">
            <v>19-COMPC18-23</v>
          </cell>
          <cell r="D322">
            <v>18</v>
          </cell>
          <cell r="E322" t="str">
            <v>SINGH ADARSH ALOK SUDHA</v>
          </cell>
          <cell r="F322" t="str">
            <v>19-COMPC18-23</v>
          </cell>
          <cell r="G322" t="str">
            <v>Male</v>
          </cell>
          <cell r="H322">
            <v>37225</v>
          </cell>
          <cell r="I322">
            <v>9372269346</v>
          </cell>
          <cell r="J322"/>
          <cell r="K322" t="str">
            <v>adsingh03011@gmail.com</v>
          </cell>
          <cell r="L322"/>
          <cell r="M322" t="str">
            <v>D-603 Mahadev Apartment ,Thakur village ,Kandivali east,Mumbai ,400101</v>
          </cell>
          <cell r="N322" t="str">
            <v>Family Business</v>
          </cell>
          <cell r="O322" t="str">
            <v>Below  5 Lacs</v>
          </cell>
          <cell r="P322" t="str">
            <v>Normal</v>
          </cell>
          <cell r="Q322" t="str">
            <v>Open</v>
          </cell>
          <cell r="R322">
            <v>2019</v>
          </cell>
          <cell r="S322" t="str">
            <v>FE</v>
          </cell>
          <cell r="T322" t="str">
            <v>MHT-CET 2019</v>
          </cell>
          <cell r="U322" t="str">
            <v>MHT-CET</v>
          </cell>
          <cell r="V322">
            <v>200</v>
          </cell>
          <cell r="W322">
            <v>94.523583599999995</v>
          </cell>
          <cell r="X322" t="str">
            <v>MI</v>
          </cell>
          <cell r="Y322">
            <v>444</v>
          </cell>
          <cell r="Z322">
            <v>500</v>
          </cell>
          <cell r="AA322">
            <v>88.8</v>
          </cell>
          <cell r="AB322">
            <v>2017</v>
          </cell>
          <cell r="AC322" t="str">
            <v>MAHARASHTRA STATE BOARD OF SECONDARY AND HIGHER SECONDARY EDUCATION</v>
          </cell>
          <cell r="AD322" t="str">
            <v>THAKUR SHYAMNARAYAN HIGH SCHOOL</v>
          </cell>
          <cell r="AE322">
            <v>464</v>
          </cell>
          <cell r="AF322">
            <v>650</v>
          </cell>
          <cell r="AG322">
            <v>71.38</v>
          </cell>
          <cell r="AH322">
            <v>2019</v>
          </cell>
          <cell r="AI322" t="str">
            <v>MAHARASHTRA STATE BOARD OF SECONDARY AND HIGHER SECONDARY EDUCATION</v>
          </cell>
          <cell r="AJ322" t="str">
            <v>THAKUR COLLEGE OF SCIENCE AND COMMERCE</v>
          </cell>
          <cell r="AK322">
            <v>217</v>
          </cell>
          <cell r="AL322">
            <v>23</v>
          </cell>
          <cell r="AM322">
            <v>9.4347826086956523</v>
          </cell>
          <cell r="AN322">
            <v>75</v>
          </cell>
          <cell r="AO322">
            <v>231</v>
          </cell>
          <cell r="AP322">
            <v>25</v>
          </cell>
          <cell r="AQ322">
            <v>9.24</v>
          </cell>
          <cell r="AR322">
            <v>92.17</v>
          </cell>
          <cell r="AS322">
            <v>448</v>
          </cell>
          <cell r="AT322">
            <v>48</v>
          </cell>
          <cell r="AU322">
            <v>9.3333333333333339</v>
          </cell>
          <cell r="AV322">
            <v>221</v>
          </cell>
          <cell r="AW322">
            <v>25</v>
          </cell>
          <cell r="AX322">
            <v>8.84</v>
          </cell>
          <cell r="AY322">
            <v>99</v>
          </cell>
          <cell r="AZ322">
            <v>286</v>
          </cell>
          <cell r="BA322">
            <v>29</v>
          </cell>
          <cell r="BB322">
            <v>9.862068965517242</v>
          </cell>
          <cell r="BC322">
            <v>90</v>
          </cell>
          <cell r="BD322">
            <v>507</v>
          </cell>
          <cell r="BE322">
            <v>54</v>
          </cell>
          <cell r="BF322">
            <v>9.3888888888888893</v>
          </cell>
          <cell r="BG322">
            <v>235</v>
          </cell>
          <cell r="BH322">
            <v>24</v>
          </cell>
          <cell r="BI322">
            <v>9.7916666666666661</v>
          </cell>
          <cell r="BJ322">
            <v>89.042500000000004</v>
          </cell>
          <cell r="BK322">
            <v>257</v>
          </cell>
          <cell r="BL322">
            <v>29</v>
          </cell>
          <cell r="BM322">
            <v>8.862068965517242</v>
          </cell>
          <cell r="BN322">
            <v>99</v>
          </cell>
          <cell r="BO322">
            <v>492</v>
          </cell>
          <cell r="BP322">
            <v>53</v>
          </cell>
          <cell r="BQ322">
            <v>9.2830188679245289</v>
          </cell>
          <cell r="BR322">
            <v>206</v>
          </cell>
          <cell r="BS322">
            <v>24</v>
          </cell>
          <cell r="BT322">
            <v>8.5833333333333339</v>
          </cell>
          <cell r="BU322">
            <v>90.702083333333348</v>
          </cell>
          <cell r="BV322">
            <v>206</v>
          </cell>
          <cell r="BW322">
            <v>24</v>
          </cell>
          <cell r="BX322">
            <v>8.5833333333333339</v>
          </cell>
          <cell r="BY322">
            <v>244</v>
          </cell>
          <cell r="BZ322">
            <v>26</v>
          </cell>
          <cell r="CA322">
            <v>9.384615384615385</v>
          </cell>
          <cell r="CB322">
            <v>1897</v>
          </cell>
          <cell r="CC322">
            <v>205</v>
          </cell>
          <cell r="CD322">
            <v>9.2536585365853661</v>
          </cell>
          <cell r="CE322">
            <v>90</v>
          </cell>
          <cell r="CF322"/>
          <cell r="CG322"/>
          <cell r="CH322"/>
          <cell r="CI322"/>
          <cell r="CJ322"/>
          <cell r="CK322"/>
          <cell r="CL322"/>
          <cell r="CM322"/>
          <cell r="CN322">
            <v>20</v>
          </cell>
          <cell r="CO322">
            <v>60</v>
          </cell>
          <cell r="CP322">
            <v>22</v>
          </cell>
          <cell r="CQ322">
            <v>50</v>
          </cell>
          <cell r="CR322">
            <v>20</v>
          </cell>
          <cell r="CS322">
            <v>4</v>
          </cell>
          <cell r="CT322">
            <v>84</v>
          </cell>
          <cell r="CU322">
            <v>13</v>
          </cell>
          <cell r="CV322">
            <v>3</v>
          </cell>
          <cell r="CW322">
            <v>82</v>
          </cell>
          <cell r="CX322">
            <v>427</v>
          </cell>
          <cell r="CY322">
            <v>53.375</v>
          </cell>
          <cell r="CZ322">
            <v>63.447251114413071</v>
          </cell>
          <cell r="DA322">
            <v>8</v>
          </cell>
          <cell r="DB322">
            <v>2</v>
          </cell>
          <cell r="DC322">
            <v>80</v>
          </cell>
          <cell r="DD322">
            <v>9</v>
          </cell>
          <cell r="DE322">
            <v>13</v>
          </cell>
          <cell r="DF322">
            <v>41</v>
          </cell>
          <cell r="DG322">
            <v>8</v>
          </cell>
          <cell r="DH322">
            <v>80</v>
          </cell>
          <cell r="DI322">
            <v>648</v>
          </cell>
          <cell r="DJ322">
            <v>33</v>
          </cell>
          <cell r="DK322">
            <v>2</v>
          </cell>
          <cell r="DL322">
            <v>0</v>
          </cell>
          <cell r="DM322">
            <v>100</v>
          </cell>
          <cell r="DN322">
            <v>70</v>
          </cell>
          <cell r="DO322" t="str">
            <v>100</v>
          </cell>
          <cell r="DP322">
            <v>40</v>
          </cell>
          <cell r="DQ322" t="str">
            <v>100</v>
          </cell>
          <cell r="DR322">
            <v>55</v>
          </cell>
          <cell r="DS322">
            <v>100</v>
          </cell>
          <cell r="DT322">
            <v>56</v>
          </cell>
          <cell r="DU322">
            <v>81</v>
          </cell>
          <cell r="DV322" t="str">
            <v>Adform/Sportz Interactive</v>
          </cell>
          <cell r="DW322"/>
          <cell r="DX322"/>
          <cell r="DY322" t="str">
            <v>Placed</v>
          </cell>
          <cell r="DZ322" t="str">
            <v>8.00/4.5</v>
          </cell>
          <cell r="EA322" t="str">
            <v>Placement</v>
          </cell>
          <cell r="EB322" t="str">
            <v>Placement</v>
          </cell>
          <cell r="EC322"/>
          <cell r="ED322" t="str">
            <v>CAT-2</v>
          </cell>
          <cell r="EE322"/>
          <cell r="EF322"/>
          <cell r="EG322"/>
          <cell r="EH322"/>
          <cell r="EI322"/>
          <cell r="EJ322"/>
          <cell r="EK322"/>
          <cell r="EL322"/>
          <cell r="EM322"/>
          <cell r="EN322">
            <v>5</v>
          </cell>
          <cell r="EO322">
            <v>5</v>
          </cell>
          <cell r="EP322">
            <v>5</v>
          </cell>
          <cell r="EQ322">
            <v>15</v>
          </cell>
          <cell r="ER322">
            <v>100</v>
          </cell>
          <cell r="ES322" t="str">
            <v>Yes</v>
          </cell>
          <cell r="ET322" t="str">
            <v>https://drive.google.com/open?id=1GnKYkl7xsGYRh5sVt4dhU1PComGq3Go5</v>
          </cell>
          <cell r="EU322" t="str">
            <v>IT + Core Companies</v>
          </cell>
          <cell r="EV322" t="str">
            <v>Yes</v>
          </cell>
          <cell r="EW322" t="str">
            <v>pay_HyTPuHlkyuel3X</v>
          </cell>
          <cell r="EX322" t="str">
            <v>Uttar Pradesh</v>
          </cell>
          <cell r="EY322" t="str">
            <v>Present</v>
          </cell>
          <cell r="EZ322" t="str">
            <v>Batch 1</v>
          </cell>
          <cell r="FA322" t="str">
            <v>19-COMPC18-23</v>
          </cell>
          <cell r="FB322" t="str">
            <v>COMP-C</v>
          </cell>
          <cell r="FC322">
            <v>18</v>
          </cell>
        </row>
        <row r="323">
          <cell r="C323" t="str">
            <v>19-COMPC19-23</v>
          </cell>
          <cell r="D323">
            <v>19</v>
          </cell>
          <cell r="E323" t="str">
            <v>SINGH AMAN RAJESHPRATAP RENU</v>
          </cell>
          <cell r="F323" t="str">
            <v>19-COMPC19-23</v>
          </cell>
          <cell r="G323" t="str">
            <v>Male</v>
          </cell>
          <cell r="H323">
            <v>37249</v>
          </cell>
          <cell r="I323">
            <v>9665050743</v>
          </cell>
          <cell r="J323" t="str">
            <v>9665050743</v>
          </cell>
          <cell r="K323" t="str">
            <v>r.amansingh241201@gmail.com</v>
          </cell>
          <cell r="L323"/>
          <cell r="M323" t="str">
            <v>B/209, Blue Skyline Building,R.J. Nagar,Virar (East),Virar,401305</v>
          </cell>
          <cell r="N323" t="str">
            <v>Service</v>
          </cell>
          <cell r="O323" t="str">
            <v>5 Lacs to  10Lacs</v>
          </cell>
          <cell r="P323" t="str">
            <v>Normal</v>
          </cell>
          <cell r="Q323" t="str">
            <v>Open</v>
          </cell>
          <cell r="R323">
            <v>2019</v>
          </cell>
          <cell r="S323" t="str">
            <v>FE</v>
          </cell>
          <cell r="T323" t="str">
            <v>MHT-CET 2019</v>
          </cell>
          <cell r="U323" t="str">
            <v>MHT-CET</v>
          </cell>
          <cell r="V323">
            <v>200</v>
          </cell>
          <cell r="W323">
            <v>97.618823500000005</v>
          </cell>
          <cell r="X323" t="str">
            <v>TFWS</v>
          </cell>
          <cell r="Y323">
            <v>471</v>
          </cell>
          <cell r="Z323">
            <v>500</v>
          </cell>
          <cell r="AA323">
            <v>94.2</v>
          </cell>
          <cell r="AB323">
            <v>2017</v>
          </cell>
          <cell r="AC323" t="str">
            <v>MAHARASHTRA STATE BOARD OF SECONDARY AND HIGHER SECONDARY EDUCATION</v>
          </cell>
          <cell r="AD323" t="str">
            <v>ST. JOHN XXIII HIGH SCHOOL</v>
          </cell>
          <cell r="AE323">
            <v>534</v>
          </cell>
          <cell r="AF323">
            <v>650</v>
          </cell>
          <cell r="AG323">
            <v>82.15</v>
          </cell>
          <cell r="AH323">
            <v>2019</v>
          </cell>
          <cell r="AI323" t="str">
            <v>MAHARASHTRA STATE BOARD OF SECONDARY AND HIGHER SECONDARY EDUCATION</v>
          </cell>
          <cell r="AJ323" t="str">
            <v>VIDYAVARIDHI VIDYALAYA AND JR. COLLEGE</v>
          </cell>
          <cell r="AK323">
            <v>229</v>
          </cell>
          <cell r="AL323">
            <v>23</v>
          </cell>
          <cell r="AM323">
            <v>9.9565217391304355</v>
          </cell>
          <cell r="AN323">
            <v>89.49</v>
          </cell>
          <cell r="AO323">
            <v>250</v>
          </cell>
          <cell r="AP323">
            <v>25</v>
          </cell>
          <cell r="AQ323">
            <v>10</v>
          </cell>
          <cell r="AR323">
            <v>98.62</v>
          </cell>
          <cell r="AS323">
            <v>479</v>
          </cell>
          <cell r="AT323">
            <v>48</v>
          </cell>
          <cell r="AU323">
            <v>9.9791666666666661</v>
          </cell>
          <cell r="AV323">
            <v>247</v>
          </cell>
          <cell r="AW323">
            <v>25</v>
          </cell>
          <cell r="AX323">
            <v>9.8800000000000008</v>
          </cell>
          <cell r="AY323">
            <v>99</v>
          </cell>
          <cell r="AZ323">
            <v>290</v>
          </cell>
          <cell r="BA323">
            <v>29</v>
          </cell>
          <cell r="BB323">
            <v>10</v>
          </cell>
          <cell r="BC323">
            <v>94</v>
          </cell>
          <cell r="BD323">
            <v>537</v>
          </cell>
          <cell r="BE323">
            <v>54</v>
          </cell>
          <cell r="BF323">
            <v>9.9444444444444446</v>
          </cell>
          <cell r="BG323">
            <v>237</v>
          </cell>
          <cell r="BH323">
            <v>24</v>
          </cell>
          <cell r="BI323">
            <v>9.875</v>
          </cell>
          <cell r="BJ323">
            <v>95.277500000000003</v>
          </cell>
          <cell r="BK323">
            <v>281</v>
          </cell>
          <cell r="BL323">
            <v>29</v>
          </cell>
          <cell r="BM323">
            <v>9.6896551724137936</v>
          </cell>
          <cell r="BN323">
            <v>93</v>
          </cell>
          <cell r="BO323">
            <v>518</v>
          </cell>
          <cell r="BP323">
            <v>53</v>
          </cell>
          <cell r="BQ323">
            <v>9.7735849056603765</v>
          </cell>
          <cell r="BR323">
            <v>240</v>
          </cell>
          <cell r="BS323">
            <v>24</v>
          </cell>
          <cell r="BT323">
            <v>10</v>
          </cell>
          <cell r="BU323">
            <v>94.897916666666674</v>
          </cell>
          <cell r="BV323">
            <v>240</v>
          </cell>
          <cell r="BW323">
            <v>24</v>
          </cell>
          <cell r="BX323">
            <v>10</v>
          </cell>
          <cell r="BY323">
            <v>252</v>
          </cell>
          <cell r="BZ323">
            <v>26</v>
          </cell>
          <cell r="CA323">
            <v>9.6923076923076916</v>
          </cell>
          <cell r="CB323">
            <v>2026</v>
          </cell>
          <cell r="CC323">
            <v>205</v>
          </cell>
          <cell r="CD323">
            <v>9.8829268292682926</v>
          </cell>
          <cell r="CE323">
            <v>96</v>
          </cell>
          <cell r="CF323"/>
          <cell r="CG323"/>
          <cell r="CH323"/>
          <cell r="CI323"/>
          <cell r="CJ323"/>
          <cell r="CK323"/>
          <cell r="CL323"/>
          <cell r="CM323"/>
          <cell r="CN323">
            <v>28</v>
          </cell>
          <cell r="CO323">
            <v>60</v>
          </cell>
          <cell r="CP323">
            <v>47</v>
          </cell>
          <cell r="CQ323">
            <v>50</v>
          </cell>
          <cell r="CR323">
            <v>24</v>
          </cell>
          <cell r="CS323">
            <v>0</v>
          </cell>
          <cell r="CT323">
            <v>100</v>
          </cell>
          <cell r="CU323">
            <v>16</v>
          </cell>
          <cell r="CV323">
            <v>0</v>
          </cell>
          <cell r="CW323">
            <v>100</v>
          </cell>
          <cell r="CX323">
            <v>646</v>
          </cell>
          <cell r="CY323">
            <v>64.599999999999994</v>
          </cell>
          <cell r="CZ323">
            <v>95.988112927191679</v>
          </cell>
          <cell r="DA323">
            <v>10</v>
          </cell>
          <cell r="DB323">
            <v>0</v>
          </cell>
          <cell r="DC323">
            <v>100</v>
          </cell>
          <cell r="DD323">
            <v>21</v>
          </cell>
          <cell r="DE323">
            <v>1</v>
          </cell>
          <cell r="DF323">
            <v>96</v>
          </cell>
          <cell r="DG323">
            <v>10</v>
          </cell>
          <cell r="DH323">
            <v>100</v>
          </cell>
          <cell r="DI323">
            <v>1253</v>
          </cell>
          <cell r="DJ323">
            <v>63</v>
          </cell>
          <cell r="DK323">
            <v>2</v>
          </cell>
          <cell r="DL323">
            <v>0</v>
          </cell>
          <cell r="DM323">
            <v>100</v>
          </cell>
          <cell r="DN323">
            <v>0</v>
          </cell>
          <cell r="DO323">
            <v>0</v>
          </cell>
          <cell r="DP323">
            <v>70</v>
          </cell>
          <cell r="DQ323" t="str">
            <v>100</v>
          </cell>
          <cell r="DR323">
            <v>35</v>
          </cell>
          <cell r="DS323">
            <v>50</v>
          </cell>
          <cell r="DT323">
            <v>53</v>
          </cell>
          <cell r="DU323">
            <v>93</v>
          </cell>
          <cell r="DV323" t="str">
            <v>Here Technology/Oracle</v>
          </cell>
          <cell r="DW323"/>
          <cell r="DX323"/>
          <cell r="DY323" t="str">
            <v>Placed</v>
          </cell>
          <cell r="DZ323" t="str">
            <v>13.00/8.8</v>
          </cell>
          <cell r="EA323" t="str">
            <v>Placement</v>
          </cell>
          <cell r="EB323" t="str">
            <v>Placement</v>
          </cell>
          <cell r="EC323"/>
          <cell r="ED323" t="str">
            <v>CAT-1</v>
          </cell>
          <cell r="EE323"/>
          <cell r="EF323"/>
          <cell r="EG323"/>
          <cell r="EH323"/>
          <cell r="EI323"/>
          <cell r="EJ323"/>
          <cell r="EK323"/>
          <cell r="EL323"/>
          <cell r="EM323"/>
          <cell r="EN323">
            <v>5</v>
          </cell>
          <cell r="EO323">
            <v>5</v>
          </cell>
          <cell r="EP323">
            <v>5</v>
          </cell>
          <cell r="EQ323">
            <v>15</v>
          </cell>
          <cell r="ER323">
            <v>100</v>
          </cell>
          <cell r="ES323" t="str">
            <v>Yes</v>
          </cell>
          <cell r="ET323" t="str">
            <v>https://drive.google.com/open?id=1Yx8a6YpNEtAqxkWLSchbQMbVjvTAkwPK</v>
          </cell>
          <cell r="EU323" t="str">
            <v>IT + Core Companies</v>
          </cell>
          <cell r="EV323" t="str">
            <v>Yes</v>
          </cell>
          <cell r="EW323" t="str">
            <v>pay_HyUaJwlgvJuOK6</v>
          </cell>
          <cell r="EX323" t="str">
            <v>Varanasi</v>
          </cell>
          <cell r="EY323" t="str">
            <v>Present</v>
          </cell>
          <cell r="EZ323" t="str">
            <v>Golden Batch 1</v>
          </cell>
          <cell r="FA323" t="str">
            <v>19-COMPC19-23</v>
          </cell>
          <cell r="FB323" t="str">
            <v>COMP-C</v>
          </cell>
          <cell r="FC323">
            <v>19</v>
          </cell>
        </row>
        <row r="324">
          <cell r="C324" t="str">
            <v>20-COMPC68-23</v>
          </cell>
          <cell r="D324">
            <v>68</v>
          </cell>
          <cell r="E324" t="str">
            <v>SINGH ANIKET PRAMOD  PRATIMA</v>
          </cell>
          <cell r="F324" t="str">
            <v>20-COMPC68-23</v>
          </cell>
          <cell r="G324" t="str">
            <v>Male</v>
          </cell>
          <cell r="H324">
            <v>36588</v>
          </cell>
          <cell r="I324">
            <v>8928143953</v>
          </cell>
          <cell r="J324"/>
          <cell r="K324" t="str">
            <v>aniket.singh8044@gmail.com</v>
          </cell>
          <cell r="L324"/>
          <cell r="M324" t="str">
            <v>2C103N G Suncity Phase-1, Thakur Village, Kandivali €, Mumbai-400101</v>
          </cell>
          <cell r="N324" t="str">
            <v>Service</v>
          </cell>
          <cell r="O324" t="str">
            <v>5 Lacs to  10Lacs</v>
          </cell>
          <cell r="P324" t="str">
            <v>Normal</v>
          </cell>
          <cell r="Q324" t="str">
            <v>Open</v>
          </cell>
          <cell r="R324">
            <v>2019</v>
          </cell>
          <cell r="S324" t="str">
            <v>DSE</v>
          </cell>
          <cell r="T324" t="str">
            <v>NA</v>
          </cell>
          <cell r="U324" t="str">
            <v>DSE</v>
          </cell>
          <cell r="V324" t="str">
            <v>NA</v>
          </cell>
          <cell r="W324" t="str">
            <v>NA</v>
          </cell>
          <cell r="X324" t="str">
            <v>CAP-Minority</v>
          </cell>
          <cell r="Y324">
            <v>437</v>
          </cell>
          <cell r="Z324">
            <v>500</v>
          </cell>
          <cell r="AA324">
            <v>87.4</v>
          </cell>
          <cell r="AB324">
            <v>2016</v>
          </cell>
          <cell r="AC324" t="str">
            <v>MAHARASHTRA STATE BOARD OF SECONDARY AND HIGHER SECONDARY EDUCATION</v>
          </cell>
          <cell r="AD324"/>
          <cell r="AE324">
            <v>1584</v>
          </cell>
          <cell r="AF324">
            <v>1750</v>
          </cell>
          <cell r="AG324">
            <v>90.51428571428572</v>
          </cell>
          <cell r="AH324">
            <v>2020</v>
          </cell>
          <cell r="AI324" t="str">
            <v>Maharashtra State Board of Technical Education</v>
          </cell>
          <cell r="AJ324" t="str">
            <v>Thakur Polytechnic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 t="str">
            <v>o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249</v>
          </cell>
          <cell r="AW324">
            <v>25</v>
          </cell>
          <cell r="AX324">
            <v>9.9600000000000009</v>
          </cell>
          <cell r="AY324">
            <v>81</v>
          </cell>
          <cell r="AZ324">
            <v>278</v>
          </cell>
          <cell r="BA324">
            <v>29</v>
          </cell>
          <cell r="BB324">
            <v>9.5862068965517242</v>
          </cell>
          <cell r="BC324">
            <v>96</v>
          </cell>
          <cell r="BD324">
            <v>527</v>
          </cell>
          <cell r="BE324">
            <v>54</v>
          </cell>
          <cell r="BF324">
            <v>9.7592592592592595</v>
          </cell>
          <cell r="BG324">
            <v>229</v>
          </cell>
          <cell r="BH324">
            <v>24</v>
          </cell>
          <cell r="BI324">
            <v>9.5416666666666661</v>
          </cell>
          <cell r="BJ324">
            <v>88.5</v>
          </cell>
          <cell r="BK324">
            <v>261</v>
          </cell>
          <cell r="BL324">
            <v>29</v>
          </cell>
          <cell r="BM324">
            <v>9</v>
          </cell>
          <cell r="BN324">
            <v>97</v>
          </cell>
          <cell r="BO324">
            <v>490</v>
          </cell>
          <cell r="BP324">
            <v>53</v>
          </cell>
          <cell r="BQ324">
            <v>9.2452830188679247</v>
          </cell>
          <cell r="BR324">
            <v>226</v>
          </cell>
          <cell r="BS324">
            <v>24</v>
          </cell>
          <cell r="BT324">
            <v>9.4166666666666661</v>
          </cell>
          <cell r="BU324">
            <v>90.625</v>
          </cell>
          <cell r="BV324">
            <v>226</v>
          </cell>
          <cell r="BW324">
            <v>24</v>
          </cell>
          <cell r="BX324">
            <v>9.4166666666666661</v>
          </cell>
          <cell r="BY324">
            <v>248</v>
          </cell>
          <cell r="BZ324">
            <v>26</v>
          </cell>
          <cell r="CA324">
            <v>9.5384615384615383</v>
          </cell>
          <cell r="CB324">
            <v>1491</v>
          </cell>
          <cell r="CC324">
            <v>157</v>
          </cell>
          <cell r="CD324">
            <v>9.4968152866242033</v>
          </cell>
          <cell r="CE324">
            <v>89</v>
          </cell>
          <cell r="CF324"/>
          <cell r="CG324"/>
          <cell r="CH324"/>
          <cell r="CI324"/>
          <cell r="CJ324"/>
          <cell r="CK324"/>
          <cell r="CL324"/>
          <cell r="CM324"/>
          <cell r="CN324"/>
          <cell r="CO324"/>
          <cell r="CP324"/>
          <cell r="CQ324"/>
          <cell r="CR324"/>
          <cell r="CS324"/>
          <cell r="CT324"/>
          <cell r="CU324"/>
          <cell r="CV324"/>
          <cell r="CW324"/>
          <cell r="CX324"/>
          <cell r="CY324"/>
          <cell r="CZ324"/>
          <cell r="DA324"/>
          <cell r="DB324"/>
          <cell r="DC324"/>
          <cell r="DD324"/>
          <cell r="DE324"/>
          <cell r="DF324"/>
          <cell r="DG324"/>
          <cell r="DH324"/>
          <cell r="DI324"/>
          <cell r="DJ324">
            <v>0</v>
          </cell>
          <cell r="DK324">
            <v>0</v>
          </cell>
          <cell r="DL324">
            <v>2</v>
          </cell>
          <cell r="DM324">
            <v>0</v>
          </cell>
          <cell r="DN324">
            <v>0</v>
          </cell>
          <cell r="DO324">
            <v>0</v>
          </cell>
          <cell r="DP324">
            <v>0</v>
          </cell>
          <cell r="DQ324">
            <v>0</v>
          </cell>
          <cell r="DR324">
            <v>0</v>
          </cell>
          <cell r="DS324">
            <v>0</v>
          </cell>
          <cell r="DT324">
            <v>0</v>
          </cell>
          <cell r="DU324">
            <v>0</v>
          </cell>
          <cell r="DV324"/>
          <cell r="DW324"/>
          <cell r="DX324"/>
          <cell r="DY324"/>
          <cell r="DZ324"/>
          <cell r="EA324" t="str">
            <v>Higher Studies</v>
          </cell>
          <cell r="EB324" t="str">
            <v>Higher Studies</v>
          </cell>
          <cell r="EC324">
            <v>44777</v>
          </cell>
          <cell r="ED324" t="str">
            <v>CAT-3</v>
          </cell>
          <cell r="EE324"/>
          <cell r="EF324"/>
          <cell r="EG324"/>
          <cell r="EH324"/>
          <cell r="EI324"/>
          <cell r="EJ324"/>
          <cell r="EK324"/>
          <cell r="EL324"/>
          <cell r="EM324"/>
          <cell r="EN324">
            <v>5</v>
          </cell>
          <cell r="EO324">
            <v>0</v>
          </cell>
          <cell r="EP324">
            <v>5</v>
          </cell>
          <cell r="EQ324">
            <v>10</v>
          </cell>
          <cell r="ER324">
            <v>66.666666666666657</v>
          </cell>
          <cell r="ES324" t="str">
            <v>Yes</v>
          </cell>
          <cell r="ET324" t="str">
            <v>https://drive.google.com/open?id=1rJhUaIJ9Y1q51_3N73_024--APOBhcS4</v>
          </cell>
          <cell r="EU324" t="str">
            <v>IT + Core Companies</v>
          </cell>
          <cell r="EV324" t="str">
            <v>No</v>
          </cell>
          <cell r="EW324"/>
          <cell r="EX324" t="str">
            <v>Mumbai</v>
          </cell>
          <cell r="EY324" t="str">
            <v>AB</v>
          </cell>
          <cell r="EZ324"/>
          <cell r="FA324" t="str">
            <v>20-COMPC68-23</v>
          </cell>
          <cell r="FB324" t="str">
            <v>COMP-C</v>
          </cell>
          <cell r="FC324">
            <v>68</v>
          </cell>
        </row>
        <row r="325">
          <cell r="C325" t="str">
            <v>19-COMPC20-23</v>
          </cell>
          <cell r="D325">
            <v>20</v>
          </cell>
          <cell r="E325" t="str">
            <v>SINGH ANKUSH ARUN SUNITA</v>
          </cell>
          <cell r="F325" t="str">
            <v>19-COMPC20-23</v>
          </cell>
          <cell r="G325" t="str">
            <v>Male</v>
          </cell>
          <cell r="H325">
            <v>37012</v>
          </cell>
          <cell r="I325">
            <v>7875116585</v>
          </cell>
          <cell r="J325" t="str">
            <v>7875116585</v>
          </cell>
          <cell r="K325" t="str">
            <v>ankushsingh152000@gmail.com</v>
          </cell>
          <cell r="L325" t="str">
            <v>1032190226@tcetmumbai.in</v>
          </cell>
          <cell r="M325" t="str">
            <v>A/502, Tulip Garden,, Central Park, Nallasopara East,Nallasopara,401209</v>
          </cell>
          <cell r="N325" t="str">
            <v>Service</v>
          </cell>
          <cell r="O325" t="str">
            <v>Below  5 Lacs</v>
          </cell>
          <cell r="P325" t="str">
            <v>Normal</v>
          </cell>
          <cell r="Q325" t="str">
            <v>Open</v>
          </cell>
          <cell r="R325">
            <v>2019</v>
          </cell>
          <cell r="S325" t="str">
            <v>FE</v>
          </cell>
          <cell r="T325" t="str">
            <v>MHT-CET 2019</v>
          </cell>
          <cell r="U325" t="str">
            <v>MHT-CET</v>
          </cell>
          <cell r="V325">
            <v>200</v>
          </cell>
          <cell r="W325">
            <v>92.588515599999994</v>
          </cell>
          <cell r="X325" t="str">
            <v>MI</v>
          </cell>
          <cell r="Y325">
            <v>408</v>
          </cell>
          <cell r="Z325">
            <v>500</v>
          </cell>
          <cell r="AA325">
            <v>81.599999999999994</v>
          </cell>
          <cell r="AB325">
            <v>2017</v>
          </cell>
          <cell r="AC325" t="str">
            <v>MAHARASHTRA STATE BOARD OF SECONDARY AND HIGHER SECONDARY EDUCATION</v>
          </cell>
          <cell r="AD325" t="str">
            <v>ST WILLIBRORD'S HIGH SCHOOL</v>
          </cell>
          <cell r="AE325">
            <v>470</v>
          </cell>
          <cell r="AF325">
            <v>650</v>
          </cell>
          <cell r="AG325">
            <v>72.31</v>
          </cell>
          <cell r="AH325">
            <v>2019</v>
          </cell>
          <cell r="AI325" t="str">
            <v>MAHARASHTRA STATE BOARD OF SECONDARY AND HIGHER SECONDARY EDUCATION</v>
          </cell>
          <cell r="AJ325" t="str">
            <v>THAKUR COLLEGE OF SCIENCE AND COMMERCE</v>
          </cell>
          <cell r="AK325">
            <v>219</v>
          </cell>
          <cell r="AL325">
            <v>23</v>
          </cell>
          <cell r="AM325">
            <v>9.5217391304347831</v>
          </cell>
          <cell r="AN325">
            <v>75</v>
          </cell>
          <cell r="AO325">
            <v>244</v>
          </cell>
          <cell r="AP325">
            <v>25</v>
          </cell>
          <cell r="AQ325">
            <v>9.76</v>
          </cell>
          <cell r="AR325">
            <v>85.45</v>
          </cell>
          <cell r="AS325">
            <v>463</v>
          </cell>
          <cell r="AT325">
            <v>48</v>
          </cell>
          <cell r="AU325">
            <v>9.6458333333333339</v>
          </cell>
          <cell r="AV325">
            <v>241</v>
          </cell>
          <cell r="AW325">
            <v>25</v>
          </cell>
          <cell r="AX325">
            <v>9.64</v>
          </cell>
          <cell r="AY325">
            <v>98</v>
          </cell>
          <cell r="AZ325">
            <v>281</v>
          </cell>
          <cell r="BA325">
            <v>29</v>
          </cell>
          <cell r="BB325">
            <v>9.6896551724137936</v>
          </cell>
          <cell r="BC325">
            <v>90</v>
          </cell>
          <cell r="BD325">
            <v>522</v>
          </cell>
          <cell r="BE325">
            <v>54</v>
          </cell>
          <cell r="BF325">
            <v>9.6666666666666661</v>
          </cell>
          <cell r="BG325">
            <v>228</v>
          </cell>
          <cell r="BH325">
            <v>24</v>
          </cell>
          <cell r="BI325">
            <v>9.5</v>
          </cell>
          <cell r="BJ325">
            <v>87.112499999999997</v>
          </cell>
          <cell r="BK325">
            <v>265</v>
          </cell>
          <cell r="BL325">
            <v>29</v>
          </cell>
          <cell r="BM325">
            <v>9.137931034482758</v>
          </cell>
          <cell r="BN325">
            <v>97</v>
          </cell>
          <cell r="BO325">
            <v>493</v>
          </cell>
          <cell r="BP325">
            <v>53</v>
          </cell>
          <cell r="BQ325">
            <v>9.3018867924528301</v>
          </cell>
          <cell r="BR325">
            <v>212</v>
          </cell>
          <cell r="BS325">
            <v>24</v>
          </cell>
          <cell r="BT325">
            <v>8.8333333333333339</v>
          </cell>
          <cell r="BU325">
            <v>88.760416666666671</v>
          </cell>
          <cell r="BV325">
            <v>212</v>
          </cell>
          <cell r="BW325">
            <v>24</v>
          </cell>
          <cell r="BX325">
            <v>8.8333333333333339</v>
          </cell>
          <cell r="BY325">
            <v>247</v>
          </cell>
          <cell r="BZ325">
            <v>26</v>
          </cell>
          <cell r="CA325">
            <v>9.5</v>
          </cell>
          <cell r="CB325">
            <v>1937</v>
          </cell>
          <cell r="CC325">
            <v>205</v>
          </cell>
          <cell r="CD325">
            <v>9.4487804878048784</v>
          </cell>
          <cell r="CE325">
            <v>88</v>
          </cell>
          <cell r="CF325"/>
          <cell r="CG325"/>
          <cell r="CH325"/>
          <cell r="CI325"/>
          <cell r="CJ325"/>
          <cell r="CK325"/>
          <cell r="CL325"/>
          <cell r="CM325"/>
          <cell r="CN325">
            <v>26</v>
          </cell>
          <cell r="CO325">
            <v>60</v>
          </cell>
          <cell r="CP325">
            <v>28</v>
          </cell>
          <cell r="CQ325">
            <v>50</v>
          </cell>
          <cell r="CR325">
            <v>24</v>
          </cell>
          <cell r="CS325">
            <v>0</v>
          </cell>
          <cell r="CT325">
            <v>100</v>
          </cell>
          <cell r="CU325">
            <v>12</v>
          </cell>
          <cell r="CV325">
            <v>4</v>
          </cell>
          <cell r="CW325">
            <v>75</v>
          </cell>
          <cell r="CX325">
            <v>388</v>
          </cell>
          <cell r="CY325">
            <v>64.666666666666671</v>
          </cell>
          <cell r="CZ325">
            <v>57.652303120356606</v>
          </cell>
          <cell r="DA325">
            <v>6</v>
          </cell>
          <cell r="DB325">
            <v>4</v>
          </cell>
          <cell r="DC325">
            <v>60</v>
          </cell>
          <cell r="DD325">
            <v>16</v>
          </cell>
          <cell r="DE325">
            <v>6</v>
          </cell>
          <cell r="DF325">
            <v>73</v>
          </cell>
          <cell r="DG325">
            <v>9</v>
          </cell>
          <cell r="DH325">
            <v>90</v>
          </cell>
          <cell r="DI325">
            <v>786</v>
          </cell>
          <cell r="DJ325">
            <v>40</v>
          </cell>
          <cell r="DK325">
            <v>2</v>
          </cell>
          <cell r="DL325">
            <v>0</v>
          </cell>
          <cell r="DM325">
            <v>100</v>
          </cell>
          <cell r="DN325">
            <v>60</v>
          </cell>
          <cell r="DO325" t="str">
            <v>100</v>
          </cell>
          <cell r="DP325">
            <v>40</v>
          </cell>
          <cell r="DQ325" t="str">
            <v>100</v>
          </cell>
          <cell r="DR325">
            <v>50</v>
          </cell>
          <cell r="DS325">
            <v>100</v>
          </cell>
          <cell r="DT325">
            <v>53</v>
          </cell>
          <cell r="DU325">
            <v>86</v>
          </cell>
          <cell r="DV325" t="str">
            <v>Media.net/Accenture-(ASE)</v>
          </cell>
          <cell r="DW325"/>
          <cell r="DX325"/>
          <cell r="DY325" t="str">
            <v>Placed</v>
          </cell>
          <cell r="DZ325" t="str">
            <v>8.00/4.5</v>
          </cell>
          <cell r="EA325" t="str">
            <v>Placement</v>
          </cell>
          <cell r="EB325" t="str">
            <v>Placement</v>
          </cell>
          <cell r="EC325"/>
          <cell r="ED325" t="str">
            <v>CAT-1</v>
          </cell>
          <cell r="EE325"/>
          <cell r="EF325"/>
          <cell r="EG325"/>
          <cell r="EH325"/>
          <cell r="EI325"/>
          <cell r="EJ325"/>
          <cell r="EK325"/>
          <cell r="EL325"/>
          <cell r="EM325"/>
          <cell r="EN325">
            <v>5</v>
          </cell>
          <cell r="EO325">
            <v>5</v>
          </cell>
          <cell r="EP325">
            <v>5</v>
          </cell>
          <cell r="EQ325">
            <v>15</v>
          </cell>
          <cell r="ER325">
            <v>100</v>
          </cell>
          <cell r="ES325" t="str">
            <v>Yes</v>
          </cell>
          <cell r="ET325" t="str">
            <v>https://drive.google.com/open?id=14G4TwHT3gxXz0JY0GjC2FG0FTHd0iobq</v>
          </cell>
          <cell r="EU325" t="str">
            <v>IT + Core Companies</v>
          </cell>
          <cell r="EV325" t="str">
            <v>Yes</v>
          </cell>
          <cell r="EW325">
            <v>126013290859</v>
          </cell>
          <cell r="EX325" t="str">
            <v>mumbai</v>
          </cell>
          <cell r="EY325" t="str">
            <v>Present</v>
          </cell>
          <cell r="EZ325" t="str">
            <v>Golden Batch 2</v>
          </cell>
          <cell r="FA325" t="str">
            <v>19-COMPC20-23</v>
          </cell>
          <cell r="FB325" t="str">
            <v>COMP-C</v>
          </cell>
          <cell r="FC325">
            <v>20</v>
          </cell>
        </row>
        <row r="326">
          <cell r="C326" t="str">
            <v>19-COMPC21-23</v>
          </cell>
          <cell r="D326">
            <v>21</v>
          </cell>
          <cell r="E326" t="str">
            <v>SINGH BHASKAR SANJAY MADHURI</v>
          </cell>
          <cell r="F326" t="str">
            <v>19-COMPC21-23</v>
          </cell>
          <cell r="G326" t="str">
            <v>Male</v>
          </cell>
          <cell r="H326">
            <v>36264</v>
          </cell>
          <cell r="I326">
            <v>7304064369</v>
          </cell>
          <cell r="J326"/>
          <cell r="K326" t="str">
            <v>rougesocket@gmail.com</v>
          </cell>
          <cell r="L326"/>
          <cell r="M326" t="str">
            <v>A/103,Bharat Palace,Navghar Road,bhayander East,Lata kunj gali,Mira-Bhayandar,401105</v>
          </cell>
          <cell r="N326" t="str">
            <v>Service</v>
          </cell>
          <cell r="O326" t="str">
            <v>Below  5 Lacs</v>
          </cell>
          <cell r="P326" t="str">
            <v>Normal</v>
          </cell>
          <cell r="Q326" t="str">
            <v>Open</v>
          </cell>
          <cell r="R326">
            <v>2019</v>
          </cell>
          <cell r="S326" t="str">
            <v>FE</v>
          </cell>
          <cell r="T326" t="str">
            <v>MHT-CET 2019</v>
          </cell>
          <cell r="U326" t="str">
            <v>MHT-CET</v>
          </cell>
          <cell r="V326">
            <v>200</v>
          </cell>
          <cell r="W326">
            <v>98.050447899999995</v>
          </cell>
          <cell r="X326" t="str">
            <v>GOPENS</v>
          </cell>
          <cell r="Y326">
            <v>452</v>
          </cell>
          <cell r="Z326">
            <v>500</v>
          </cell>
          <cell r="AA326">
            <v>90.4</v>
          </cell>
          <cell r="AB326">
            <v>2015</v>
          </cell>
          <cell r="AC326" t="str">
            <v>MAHARASHTRA STATE BOARD OF SECONDARY AND HIGHER SECONDARY EDUCATION</v>
          </cell>
          <cell r="AD326" t="str">
            <v>ST.FRANCIS HIGH SCHOOL</v>
          </cell>
          <cell r="AE326">
            <v>497</v>
          </cell>
          <cell r="AF326">
            <v>650</v>
          </cell>
          <cell r="AG326">
            <v>76.459999999999994</v>
          </cell>
          <cell r="AH326">
            <v>2017</v>
          </cell>
          <cell r="AI326" t="str">
            <v>MAHARASHTRA STATE BOARD OF SECONDARY AND HIGHER SECONDARY EDUCATION</v>
          </cell>
          <cell r="AJ326" t="str">
            <v>SARDAR VALLABHBHAI PATEL  JUNIOR COLLEGE OF SCIENCE AND COMMERCE</v>
          </cell>
          <cell r="AK326">
            <v>221</v>
          </cell>
          <cell r="AL326">
            <v>23</v>
          </cell>
          <cell r="AM326">
            <v>9.6086956521739122</v>
          </cell>
          <cell r="AN326">
            <v>92.99</v>
          </cell>
          <cell r="AO326">
            <v>250</v>
          </cell>
          <cell r="AP326">
            <v>25</v>
          </cell>
          <cell r="AQ326">
            <v>10</v>
          </cell>
          <cell r="AR326">
            <v>81.11</v>
          </cell>
          <cell r="AS326">
            <v>471</v>
          </cell>
          <cell r="AT326">
            <v>48</v>
          </cell>
          <cell r="AU326">
            <v>9.8125</v>
          </cell>
          <cell r="AV326">
            <v>237</v>
          </cell>
          <cell r="AW326">
            <v>25</v>
          </cell>
          <cell r="AX326">
            <v>9.48</v>
          </cell>
          <cell r="AY326">
            <v>100</v>
          </cell>
          <cell r="AZ326">
            <v>276</v>
          </cell>
          <cell r="BA326">
            <v>29</v>
          </cell>
          <cell r="BB326">
            <v>9.5172413793103452</v>
          </cell>
          <cell r="BC326">
            <v>94</v>
          </cell>
          <cell r="BD326">
            <v>513</v>
          </cell>
          <cell r="BE326">
            <v>54</v>
          </cell>
          <cell r="BF326">
            <v>9.5</v>
          </cell>
          <cell r="BG326">
            <v>234</v>
          </cell>
          <cell r="BH326">
            <v>24</v>
          </cell>
          <cell r="BI326">
            <v>9.75</v>
          </cell>
          <cell r="BJ326">
            <v>92.025000000000006</v>
          </cell>
          <cell r="BK326">
            <v>275</v>
          </cell>
          <cell r="BL326">
            <v>29</v>
          </cell>
          <cell r="BM326">
            <v>9.4827586206896548</v>
          </cell>
          <cell r="BN326">
            <v>95</v>
          </cell>
          <cell r="BO326">
            <v>509</v>
          </cell>
          <cell r="BP326">
            <v>53</v>
          </cell>
          <cell r="BQ326">
            <v>9.6037735849056602</v>
          </cell>
          <cell r="BR326">
            <v>225</v>
          </cell>
          <cell r="BS326">
            <v>24</v>
          </cell>
          <cell r="BT326">
            <v>9.375</v>
          </cell>
          <cell r="BU326">
            <v>92.520833333333329</v>
          </cell>
          <cell r="BV326">
            <v>225</v>
          </cell>
          <cell r="BW326">
            <v>24</v>
          </cell>
          <cell r="BX326">
            <v>9.375</v>
          </cell>
          <cell r="BY326">
            <v>259</v>
          </cell>
          <cell r="BZ326">
            <v>26</v>
          </cell>
          <cell r="CA326">
            <v>9.9615384615384617</v>
          </cell>
          <cell r="CB326">
            <v>1977</v>
          </cell>
          <cell r="CC326">
            <v>205</v>
          </cell>
          <cell r="CD326">
            <v>9.6439024390243908</v>
          </cell>
          <cell r="CE326">
            <v>93</v>
          </cell>
          <cell r="CF326"/>
          <cell r="CG326"/>
          <cell r="CH326"/>
          <cell r="CI326"/>
          <cell r="CJ326"/>
          <cell r="CK326"/>
          <cell r="CL326"/>
          <cell r="CM326"/>
          <cell r="CN326">
            <v>29</v>
          </cell>
          <cell r="CO326">
            <v>60</v>
          </cell>
          <cell r="CP326">
            <v>48</v>
          </cell>
          <cell r="CQ326">
            <v>50</v>
          </cell>
          <cell r="CR326">
            <v>24</v>
          </cell>
          <cell r="CS326">
            <v>0</v>
          </cell>
          <cell r="CT326">
            <v>100</v>
          </cell>
          <cell r="CU326">
            <v>16</v>
          </cell>
          <cell r="CV326">
            <v>0</v>
          </cell>
          <cell r="CW326">
            <v>100</v>
          </cell>
          <cell r="CX326">
            <v>644</v>
          </cell>
          <cell r="CY326">
            <v>64.400000000000006</v>
          </cell>
          <cell r="CZ326">
            <v>95.690936106983656</v>
          </cell>
          <cell r="DA326">
            <v>10</v>
          </cell>
          <cell r="DB326">
            <v>0</v>
          </cell>
          <cell r="DC326">
            <v>100</v>
          </cell>
          <cell r="DD326">
            <v>21</v>
          </cell>
          <cell r="DE326">
            <v>1</v>
          </cell>
          <cell r="DF326">
            <v>96</v>
          </cell>
          <cell r="DG326">
            <v>10</v>
          </cell>
          <cell r="DH326">
            <v>100</v>
          </cell>
          <cell r="DI326">
            <v>1105</v>
          </cell>
          <cell r="DJ326">
            <v>56</v>
          </cell>
          <cell r="DK326">
            <v>2</v>
          </cell>
          <cell r="DL326">
            <v>0</v>
          </cell>
          <cell r="DM326">
            <v>100</v>
          </cell>
          <cell r="DN326">
            <v>80</v>
          </cell>
          <cell r="DO326" t="str">
            <v>100</v>
          </cell>
          <cell r="DP326">
            <v>80</v>
          </cell>
          <cell r="DQ326" t="str">
            <v>100</v>
          </cell>
          <cell r="DR326">
            <v>80</v>
          </cell>
          <cell r="DS326">
            <v>100</v>
          </cell>
          <cell r="DT326">
            <v>78</v>
          </cell>
          <cell r="DU326">
            <v>100</v>
          </cell>
          <cell r="DV326" t="str">
            <v>Accenture-(FSE)</v>
          </cell>
          <cell r="DW326"/>
          <cell r="DX326"/>
          <cell r="DY326" t="str">
            <v>Placed</v>
          </cell>
          <cell r="DZ326">
            <v>6.5</v>
          </cell>
          <cell r="EA326" t="str">
            <v>Placement</v>
          </cell>
          <cell r="EB326" t="str">
            <v>Placement</v>
          </cell>
          <cell r="EC326"/>
          <cell r="ED326" t="str">
            <v>CAT-1</v>
          </cell>
          <cell r="EE326"/>
          <cell r="EF326"/>
          <cell r="EG326"/>
          <cell r="EH326"/>
          <cell r="EI326"/>
          <cell r="EJ326"/>
          <cell r="EK326"/>
          <cell r="EL326"/>
          <cell r="EM326"/>
          <cell r="EN326">
            <v>5</v>
          </cell>
          <cell r="EO326">
            <v>5</v>
          </cell>
          <cell r="EP326">
            <v>5</v>
          </cell>
          <cell r="EQ326">
            <v>15</v>
          </cell>
          <cell r="ER326">
            <v>100</v>
          </cell>
          <cell r="ES326" t="str">
            <v>Yes</v>
          </cell>
          <cell r="ET326" t="str">
            <v>https://drive.google.com/open?id=1wYY0JxQz3kewIGuPFHoQcSvXq0xNFQce</v>
          </cell>
          <cell r="EU326" t="str">
            <v>IT + Core Companies</v>
          </cell>
          <cell r="EV326" t="str">
            <v>Yes</v>
          </cell>
          <cell r="EW326" t="str">
            <v>pay_HyTaOxp6nlvOYz</v>
          </cell>
          <cell r="EX326" t="str">
            <v>sultanpur UP</v>
          </cell>
          <cell r="EY326" t="str">
            <v>Present</v>
          </cell>
          <cell r="EZ326" t="str">
            <v>Golden Batch 1</v>
          </cell>
          <cell r="FA326" t="str">
            <v>19-COMPC21-23</v>
          </cell>
          <cell r="FB326" t="str">
            <v>COMP-C</v>
          </cell>
          <cell r="FC326">
            <v>21</v>
          </cell>
        </row>
        <row r="327">
          <cell r="C327" t="str">
            <v>19-COMPC22-23</v>
          </cell>
          <cell r="D327">
            <v>22</v>
          </cell>
          <cell r="E327" t="str">
            <v>SINGH DEEPAK RAMESHCHAND ARCHANA</v>
          </cell>
          <cell r="F327" t="str">
            <v>19-COMPC22-23</v>
          </cell>
          <cell r="G327" t="str">
            <v>Male</v>
          </cell>
          <cell r="H327">
            <v>37417</v>
          </cell>
          <cell r="I327">
            <v>9819352416</v>
          </cell>
          <cell r="J327"/>
          <cell r="K327" t="str">
            <v>dsingh44447@gmail.com</v>
          </cell>
          <cell r="L327"/>
          <cell r="M327" t="str">
            <v>Group no 4,Francis chawl,Hariyali village,Near alankar laundry,Mumbai,400083</v>
          </cell>
          <cell r="N327" t="str">
            <v>Service</v>
          </cell>
          <cell r="O327" t="str">
            <v>5 Lacs to  10Lacs</v>
          </cell>
          <cell r="P327" t="str">
            <v>Normal</v>
          </cell>
          <cell r="Q327" t="str">
            <v>Open</v>
          </cell>
          <cell r="R327">
            <v>2019</v>
          </cell>
          <cell r="S327" t="str">
            <v>FE</v>
          </cell>
          <cell r="T327" t="str">
            <v>MHT-CET 2019</v>
          </cell>
          <cell r="U327" t="str">
            <v>MHT-CET</v>
          </cell>
          <cell r="V327">
            <v>200</v>
          </cell>
          <cell r="W327">
            <v>90.177646800000005</v>
          </cell>
          <cell r="X327" t="str">
            <v>MI</v>
          </cell>
          <cell r="Y327">
            <v>380</v>
          </cell>
          <cell r="Z327">
            <v>500</v>
          </cell>
          <cell r="AA327">
            <v>76</v>
          </cell>
          <cell r="AB327">
            <v>2017</v>
          </cell>
          <cell r="AC327" t="str">
            <v>CENTRAL BOARD OF SECONDARY EDUCATION</v>
          </cell>
          <cell r="AD327" t="str">
            <v>VEEKAYS ENGLISH HIGH SCHOOL</v>
          </cell>
          <cell r="AE327">
            <v>447</v>
          </cell>
          <cell r="AF327">
            <v>650</v>
          </cell>
          <cell r="AG327">
            <v>68.77</v>
          </cell>
          <cell r="AH327">
            <v>2019</v>
          </cell>
          <cell r="AI327" t="str">
            <v>CENTRAL BOARD OF SECONDARY EDUCATION</v>
          </cell>
          <cell r="AJ327" t="str">
            <v>IDEAS JUNIOR HIGH SCHOOL</v>
          </cell>
          <cell r="AK327">
            <v>160</v>
          </cell>
          <cell r="AL327">
            <v>23</v>
          </cell>
          <cell r="AM327">
            <v>6.9565217391304346</v>
          </cell>
          <cell r="AN327">
            <v>75</v>
          </cell>
          <cell r="AO327">
            <v>198</v>
          </cell>
          <cell r="AP327">
            <v>25</v>
          </cell>
          <cell r="AQ327">
            <v>7.92</v>
          </cell>
          <cell r="AR327">
            <v>98.6</v>
          </cell>
          <cell r="AS327">
            <v>358</v>
          </cell>
          <cell r="AT327">
            <v>48</v>
          </cell>
          <cell r="AU327">
            <v>7.458333333333333</v>
          </cell>
          <cell r="AV327">
            <v>218</v>
          </cell>
          <cell r="AW327">
            <v>25</v>
          </cell>
          <cell r="AX327">
            <v>8.7200000000000006</v>
          </cell>
          <cell r="AY327">
            <v>98</v>
          </cell>
          <cell r="AZ327">
            <v>276</v>
          </cell>
          <cell r="BA327">
            <v>29</v>
          </cell>
          <cell r="BB327">
            <v>9.5172413793103452</v>
          </cell>
          <cell r="BC327">
            <v>100</v>
          </cell>
          <cell r="BD327">
            <v>494</v>
          </cell>
          <cell r="BE327">
            <v>54</v>
          </cell>
          <cell r="BF327">
            <v>9.1481481481481488</v>
          </cell>
          <cell r="BG327">
            <v>214</v>
          </cell>
          <cell r="BH327">
            <v>24</v>
          </cell>
          <cell r="BI327">
            <v>8.9166666666666661</v>
          </cell>
          <cell r="BJ327">
            <v>92.9</v>
          </cell>
          <cell r="BK327">
            <v>255</v>
          </cell>
          <cell r="BL327">
            <v>29</v>
          </cell>
          <cell r="BM327">
            <v>8.7931034482758612</v>
          </cell>
          <cell r="BN327">
            <v>100</v>
          </cell>
          <cell r="BO327">
            <v>469</v>
          </cell>
          <cell r="BP327">
            <v>53</v>
          </cell>
          <cell r="BQ327">
            <v>8.8490566037735849</v>
          </cell>
          <cell r="BR327">
            <v>218</v>
          </cell>
          <cell r="BS327">
            <v>24</v>
          </cell>
          <cell r="BT327">
            <v>9.0833333333333339</v>
          </cell>
          <cell r="BU327">
            <v>94.083333333333329</v>
          </cell>
          <cell r="BV327">
            <v>218</v>
          </cell>
          <cell r="BW327">
            <v>24</v>
          </cell>
          <cell r="BX327">
            <v>9.0833333333333339</v>
          </cell>
          <cell r="BY327">
            <v>233</v>
          </cell>
          <cell r="BZ327">
            <v>26</v>
          </cell>
          <cell r="CA327">
            <v>8.9615384615384617</v>
          </cell>
          <cell r="CB327">
            <v>1772</v>
          </cell>
          <cell r="CC327">
            <v>205</v>
          </cell>
          <cell r="CD327">
            <v>8.6439024390243908</v>
          </cell>
          <cell r="CE327">
            <v>93</v>
          </cell>
          <cell r="CF327"/>
          <cell r="CG327"/>
          <cell r="CH327"/>
          <cell r="CI327"/>
          <cell r="CJ327"/>
          <cell r="CK327"/>
          <cell r="CL327"/>
          <cell r="CM327"/>
          <cell r="CN327"/>
          <cell r="CO327"/>
          <cell r="CP327"/>
          <cell r="CQ327"/>
          <cell r="CR327"/>
          <cell r="CS327"/>
          <cell r="CT327"/>
          <cell r="CU327"/>
          <cell r="CV327"/>
          <cell r="CW327"/>
          <cell r="CX327"/>
          <cell r="CY327"/>
          <cell r="CZ327"/>
          <cell r="DA327"/>
          <cell r="DB327"/>
          <cell r="DC327"/>
          <cell r="DD327"/>
          <cell r="DE327"/>
          <cell r="DF327"/>
          <cell r="DG327"/>
          <cell r="DH327"/>
          <cell r="DI327"/>
          <cell r="DJ327">
            <v>0</v>
          </cell>
          <cell r="DK327">
            <v>0</v>
          </cell>
          <cell r="DL327">
            <v>2</v>
          </cell>
          <cell r="DM327">
            <v>0</v>
          </cell>
          <cell r="DN327">
            <v>0</v>
          </cell>
          <cell r="DO327">
            <v>0</v>
          </cell>
          <cell r="DP327">
            <v>0</v>
          </cell>
          <cell r="DQ327">
            <v>0</v>
          </cell>
          <cell r="DR327">
            <v>0</v>
          </cell>
          <cell r="DS327">
            <v>0</v>
          </cell>
          <cell r="DT327">
            <v>0</v>
          </cell>
          <cell r="DU327">
            <v>0</v>
          </cell>
          <cell r="DV327"/>
          <cell r="DW327"/>
          <cell r="DX327"/>
          <cell r="DY327"/>
          <cell r="DZ327"/>
          <cell r="EA327" t="str">
            <v>Higher Studies</v>
          </cell>
          <cell r="EB327" t="str">
            <v>Higher Studies</v>
          </cell>
          <cell r="EC327"/>
          <cell r="ED327" t="str">
            <v>CAT-3</v>
          </cell>
          <cell r="EE327"/>
          <cell r="EF327"/>
          <cell r="EG327"/>
          <cell r="EH327"/>
          <cell r="EI327"/>
          <cell r="EJ327"/>
          <cell r="EK327"/>
          <cell r="EL327"/>
          <cell r="EM327"/>
          <cell r="EN327">
            <v>5</v>
          </cell>
          <cell r="EO327">
            <v>0</v>
          </cell>
          <cell r="EP327">
            <v>5</v>
          </cell>
          <cell r="EQ327">
            <v>10</v>
          </cell>
          <cell r="ER327">
            <v>66.666666666666657</v>
          </cell>
          <cell r="ES327" t="str">
            <v>Yes</v>
          </cell>
          <cell r="ET327" t="str">
            <v>https://drive.google.com/open?id=1tfPdTKGFA1rqaNBe2WQF9nVlV9hBa06O</v>
          </cell>
          <cell r="EU327" t="str">
            <v>NA</v>
          </cell>
          <cell r="EV327" t="str">
            <v>No</v>
          </cell>
          <cell r="EW327"/>
          <cell r="EX327" t="str">
            <v>Khajuran</v>
          </cell>
          <cell r="EY327" t="str">
            <v>AB</v>
          </cell>
          <cell r="EZ327"/>
          <cell r="FA327" t="str">
            <v>19-COMPC22-23</v>
          </cell>
          <cell r="FB327" t="str">
            <v>COMP-C</v>
          </cell>
          <cell r="FC327">
            <v>22</v>
          </cell>
        </row>
        <row r="328">
          <cell r="C328" t="str">
            <v>19-COMPC67-23</v>
          </cell>
          <cell r="D328">
            <v>67</v>
          </cell>
          <cell r="E328" t="str">
            <v>SINGH HARSHPAL AMRITPAL</v>
          </cell>
          <cell r="F328" t="str">
            <v>19-COMPC67-23</v>
          </cell>
          <cell r="G328" t="str">
            <v>Male</v>
          </cell>
          <cell r="H328">
            <v>36917</v>
          </cell>
          <cell r="I328">
            <v>9920804959</v>
          </cell>
          <cell r="J328" t="str">
            <v>9920804959</v>
          </cell>
          <cell r="K328" t="str">
            <v>harshpal2026@gmail.com</v>
          </cell>
          <cell r="L328"/>
          <cell r="M328" t="str">
            <v>B-34,SWASTIK BUILDING,SRISHTI COMPLEX, Sector-3,MIRA ROAD(E).,Mumbai,401107</v>
          </cell>
          <cell r="N328" t="str">
            <v>Family Business</v>
          </cell>
          <cell r="O328" t="str">
            <v>5 Lacs to  10Lacs</v>
          </cell>
          <cell r="P328" t="str">
            <v>Normal</v>
          </cell>
          <cell r="Q328" t="str">
            <v>Open</v>
          </cell>
          <cell r="R328">
            <v>2019</v>
          </cell>
          <cell r="S328" t="str">
            <v>FE</v>
          </cell>
          <cell r="T328" t="str">
            <v>MHT-CET 2019</v>
          </cell>
          <cell r="U328" t="str">
            <v>MHT-CET</v>
          </cell>
          <cell r="V328">
            <v>200</v>
          </cell>
          <cell r="W328">
            <v>22</v>
          </cell>
          <cell r="X328" t="str">
            <v>INSTITUTIONAL SEAT</v>
          </cell>
          <cell r="Y328">
            <v>500</v>
          </cell>
          <cell r="Z328">
            <v>600</v>
          </cell>
          <cell r="AA328">
            <v>83.333333333333343</v>
          </cell>
          <cell r="AB328">
            <v>2017</v>
          </cell>
          <cell r="AC328" t="str">
            <v>Indian Certificate of Secondary Education</v>
          </cell>
          <cell r="AD328" t="str">
            <v>L.L Dalmia High School, Mira road,</v>
          </cell>
          <cell r="AE328">
            <v>447</v>
          </cell>
          <cell r="AF328">
            <v>650</v>
          </cell>
          <cell r="AG328">
            <v>68.769230769230774</v>
          </cell>
          <cell r="AH328">
            <v>2019</v>
          </cell>
          <cell r="AI328" t="str">
            <v>MAHARASHTRA STATE BOARD OF SECONDARY AND HIGHER SECONDARY EDUCATION</v>
          </cell>
          <cell r="AJ328" t="str">
            <v>Pace Jr. College, Borivali</v>
          </cell>
          <cell r="AK328">
            <v>183</v>
          </cell>
          <cell r="AL328">
            <v>23</v>
          </cell>
          <cell r="AM328">
            <v>7.9565217391304346</v>
          </cell>
          <cell r="AN328">
            <v>91.725623582766445</v>
          </cell>
          <cell r="AO328">
            <v>216</v>
          </cell>
          <cell r="AP328">
            <v>25</v>
          </cell>
          <cell r="AQ328">
            <v>8.64</v>
          </cell>
          <cell r="AR328">
            <v>99.53</v>
          </cell>
          <cell r="AS328">
            <v>399</v>
          </cell>
          <cell r="AT328">
            <v>48</v>
          </cell>
          <cell r="AU328">
            <v>8.3125</v>
          </cell>
          <cell r="AV328">
            <v>215</v>
          </cell>
          <cell r="AW328">
            <v>25</v>
          </cell>
          <cell r="AX328">
            <v>8.6</v>
          </cell>
          <cell r="AY328">
            <v>77</v>
          </cell>
          <cell r="AZ328">
            <v>258</v>
          </cell>
          <cell r="BA328">
            <v>29</v>
          </cell>
          <cell r="BB328">
            <v>8.8965517241379306</v>
          </cell>
          <cell r="BC328">
            <v>92</v>
          </cell>
          <cell r="BD328">
            <v>473</v>
          </cell>
          <cell r="BE328">
            <v>54</v>
          </cell>
          <cell r="BF328">
            <v>8.7592592592592595</v>
          </cell>
          <cell r="BG328">
            <v>225</v>
          </cell>
          <cell r="BH328">
            <v>24</v>
          </cell>
          <cell r="BI328">
            <v>9.375</v>
          </cell>
          <cell r="BJ328">
            <v>84.5</v>
          </cell>
          <cell r="BK328">
            <v>278</v>
          </cell>
          <cell r="BL328">
            <v>29</v>
          </cell>
          <cell r="BM328">
            <v>9.5862068965517242</v>
          </cell>
          <cell r="BN328">
            <v>96</v>
          </cell>
          <cell r="BO328">
            <v>503</v>
          </cell>
          <cell r="BP328">
            <v>53</v>
          </cell>
          <cell r="BQ328">
            <v>9.4905660377358494</v>
          </cell>
          <cell r="BR328">
            <v>237</v>
          </cell>
          <cell r="BS328">
            <v>24</v>
          </cell>
          <cell r="BT328">
            <v>9.875</v>
          </cell>
          <cell r="BU328">
            <v>90.125937263794413</v>
          </cell>
          <cell r="BV328">
            <v>237</v>
          </cell>
          <cell r="BW328">
            <v>24</v>
          </cell>
          <cell r="BX328">
            <v>9.875</v>
          </cell>
          <cell r="BY328">
            <v>257</v>
          </cell>
          <cell r="BZ328">
            <v>26</v>
          </cell>
          <cell r="CA328">
            <v>9.884615384615385</v>
          </cell>
          <cell r="CB328">
            <v>1869</v>
          </cell>
          <cell r="CC328">
            <v>205</v>
          </cell>
          <cell r="CD328">
            <v>9.1170731707317074</v>
          </cell>
          <cell r="CE328">
            <v>89</v>
          </cell>
          <cell r="CF328"/>
          <cell r="CG328"/>
          <cell r="CH328"/>
          <cell r="CI328"/>
          <cell r="CJ328"/>
          <cell r="CK328"/>
          <cell r="CL328"/>
          <cell r="CM328"/>
          <cell r="CN328">
            <v>16</v>
          </cell>
          <cell r="CO328">
            <v>60</v>
          </cell>
          <cell r="CP328">
            <v>19</v>
          </cell>
          <cell r="CQ328">
            <v>50</v>
          </cell>
          <cell r="CR328">
            <v>24</v>
          </cell>
          <cell r="CS328">
            <v>0</v>
          </cell>
          <cell r="CT328">
            <v>100</v>
          </cell>
          <cell r="CU328">
            <v>14</v>
          </cell>
          <cell r="CV328">
            <v>2</v>
          </cell>
          <cell r="CW328">
            <v>88</v>
          </cell>
          <cell r="CX328">
            <v>639</v>
          </cell>
          <cell r="CY328">
            <v>63.9</v>
          </cell>
          <cell r="CZ328">
            <v>94.947994056463585</v>
          </cell>
          <cell r="DA328">
            <v>10</v>
          </cell>
          <cell r="DB328">
            <v>0</v>
          </cell>
          <cell r="DC328">
            <v>100</v>
          </cell>
          <cell r="DD328">
            <v>22</v>
          </cell>
          <cell r="DE328">
            <v>0</v>
          </cell>
          <cell r="DF328">
            <v>100</v>
          </cell>
          <cell r="DG328">
            <v>10</v>
          </cell>
          <cell r="DH328">
            <v>100</v>
          </cell>
          <cell r="DI328">
            <v>1145</v>
          </cell>
          <cell r="DJ328">
            <v>58</v>
          </cell>
          <cell r="DK328">
            <v>2</v>
          </cell>
          <cell r="DL328">
            <v>0</v>
          </cell>
          <cell r="DM328">
            <v>100</v>
          </cell>
          <cell r="DN328">
            <v>80</v>
          </cell>
          <cell r="DO328" t="str">
            <v>100</v>
          </cell>
          <cell r="DP328">
            <v>100</v>
          </cell>
          <cell r="DQ328" t="str">
            <v>100</v>
          </cell>
          <cell r="DR328">
            <v>90</v>
          </cell>
          <cell r="DS328">
            <v>100</v>
          </cell>
          <cell r="DT328">
            <v>78</v>
          </cell>
          <cell r="DU328">
            <v>99</v>
          </cell>
          <cell r="DV328" t="str">
            <v>Jio Platform</v>
          </cell>
          <cell r="DW328"/>
          <cell r="DX328"/>
          <cell r="DY328" t="str">
            <v>Placed</v>
          </cell>
          <cell r="DZ328">
            <v>5</v>
          </cell>
          <cell r="EA328" t="str">
            <v>Placement</v>
          </cell>
          <cell r="EB328" t="str">
            <v>Placement</v>
          </cell>
          <cell r="EC328"/>
          <cell r="ED328" t="str">
            <v>CAT-1</v>
          </cell>
          <cell r="EE328"/>
          <cell r="EF328"/>
          <cell r="EG328"/>
          <cell r="EH328"/>
          <cell r="EI328"/>
          <cell r="EJ328"/>
          <cell r="EK328"/>
          <cell r="EL328"/>
          <cell r="EM328"/>
          <cell r="EN328">
            <v>5</v>
          </cell>
          <cell r="EO328">
            <v>5</v>
          </cell>
          <cell r="EP328">
            <v>5</v>
          </cell>
          <cell r="EQ328">
            <v>15</v>
          </cell>
          <cell r="ER328">
            <v>100</v>
          </cell>
          <cell r="ES328" t="str">
            <v>Yes</v>
          </cell>
          <cell r="ET328" t="str">
            <v>https://drive.google.com/open?id=1wrAdCmPDNb7gqzaa5OxR-5w6j-70DWRF</v>
          </cell>
          <cell r="EU328" t="str">
            <v>IT + Core Companies</v>
          </cell>
          <cell r="EV328" t="str">
            <v>Yes</v>
          </cell>
          <cell r="EW328" t="str">
            <v>pay_HySpmqf4EX9m9M</v>
          </cell>
          <cell r="EX328" t="str">
            <v>Mumbai</v>
          </cell>
          <cell r="EY328" t="str">
            <v>Present</v>
          </cell>
          <cell r="EZ328" t="str">
            <v>Batch 1</v>
          </cell>
          <cell r="FA328" t="str">
            <v>19-COMPC67-23</v>
          </cell>
          <cell r="FB328" t="str">
            <v>COMP-C</v>
          </cell>
          <cell r="FC328">
            <v>67</v>
          </cell>
        </row>
        <row r="329">
          <cell r="C329" t="str">
            <v>19-COMPC23-23</v>
          </cell>
          <cell r="D329">
            <v>23</v>
          </cell>
          <cell r="E329" t="str">
            <v>SINGH KARAN DHARMENDRA SHIKHA</v>
          </cell>
          <cell r="F329" t="str">
            <v>19-COMPC23-23</v>
          </cell>
          <cell r="G329" t="str">
            <v>Male</v>
          </cell>
          <cell r="H329">
            <v>36803</v>
          </cell>
          <cell r="I329">
            <v>7021212944</v>
          </cell>
          <cell r="J329"/>
          <cell r="K329" t="str">
            <v>singhkaran.skd@gmail.com</v>
          </cell>
          <cell r="L329"/>
          <cell r="M329" t="str">
            <v>A/1004, Nine galaxy building,Ramdev park, mira road east,near SVP school, opposite akash nidhi,mira road,401107</v>
          </cell>
          <cell r="N329" t="str">
            <v>Service</v>
          </cell>
          <cell r="O329" t="str">
            <v>5 Lacs to  10Lacs</v>
          </cell>
          <cell r="P329" t="str">
            <v>Normal</v>
          </cell>
          <cell r="Q329" t="str">
            <v>Open</v>
          </cell>
          <cell r="R329">
            <v>2019</v>
          </cell>
          <cell r="S329" t="str">
            <v>FE</v>
          </cell>
          <cell r="T329" t="str">
            <v>MHT-CET 2019</v>
          </cell>
          <cell r="U329" t="str">
            <v>MHT-CET</v>
          </cell>
          <cell r="V329">
            <v>200</v>
          </cell>
          <cell r="W329">
            <v>82.858860300000003</v>
          </cell>
          <cell r="X329" t="str">
            <v>MI</v>
          </cell>
          <cell r="Y329">
            <v>267</v>
          </cell>
          <cell r="Z329">
            <v>500</v>
          </cell>
          <cell r="AA329">
            <v>53.4</v>
          </cell>
          <cell r="AB329">
            <v>2017</v>
          </cell>
          <cell r="AC329" t="str">
            <v>MAHARASHTRA STATE BOARD OF SECONDARY AND HIGHER SECONDARY EDUCATION</v>
          </cell>
          <cell r="AD329" t="str">
            <v>ST. XAVIER'S HIGH SCHOOL</v>
          </cell>
          <cell r="AE329">
            <v>386</v>
          </cell>
          <cell r="AF329">
            <v>650</v>
          </cell>
          <cell r="AG329">
            <v>59.38</v>
          </cell>
          <cell r="AH329">
            <v>2019</v>
          </cell>
          <cell r="AI329" t="str">
            <v>MAHARASHTRA STATE BOARD OF SECONDARY AND HIGHER SECONDARY EDUCATION</v>
          </cell>
          <cell r="AJ329" t="str">
            <v>THAKUR VIDYA MANDIR HIGH SCHOOL AND JUNIOR COLLEGE</v>
          </cell>
          <cell r="AK329">
            <v>161.91999999999999</v>
          </cell>
          <cell r="AL329">
            <v>23</v>
          </cell>
          <cell r="AM329">
            <v>7.0399999999999991</v>
          </cell>
          <cell r="AN329">
            <v>75</v>
          </cell>
          <cell r="AO329">
            <v>154</v>
          </cell>
          <cell r="AP329">
            <v>25</v>
          </cell>
          <cell r="AQ329">
            <v>6.16</v>
          </cell>
          <cell r="AR329">
            <v>98.62</v>
          </cell>
          <cell r="AS329">
            <v>315.91999999999996</v>
          </cell>
          <cell r="AT329">
            <v>48</v>
          </cell>
          <cell r="AU329">
            <v>6.5816666666666661</v>
          </cell>
          <cell r="AV329">
            <v>209</v>
          </cell>
          <cell r="AW329">
            <v>25</v>
          </cell>
          <cell r="AX329">
            <v>8.36</v>
          </cell>
          <cell r="AY329">
            <v>93</v>
          </cell>
          <cell r="AZ329">
            <v>282</v>
          </cell>
          <cell r="BA329">
            <v>29</v>
          </cell>
          <cell r="BB329">
            <v>9.7241379310344822</v>
          </cell>
          <cell r="BC329">
            <v>85</v>
          </cell>
          <cell r="BD329">
            <v>491</v>
          </cell>
          <cell r="BE329">
            <v>54</v>
          </cell>
          <cell r="BF329">
            <v>9.0925925925925934</v>
          </cell>
          <cell r="BG329">
            <v>207</v>
          </cell>
          <cell r="BH329">
            <v>24</v>
          </cell>
          <cell r="BI329">
            <v>8.625</v>
          </cell>
          <cell r="BJ329">
            <v>87.905000000000001</v>
          </cell>
          <cell r="BK329">
            <v>237</v>
          </cell>
          <cell r="BL329">
            <v>29</v>
          </cell>
          <cell r="BM329">
            <v>8.1724137931034484</v>
          </cell>
          <cell r="BN329">
            <v>99</v>
          </cell>
          <cell r="BO329">
            <v>444</v>
          </cell>
          <cell r="BP329">
            <v>53</v>
          </cell>
          <cell r="BQ329">
            <v>8.3773584905660385</v>
          </cell>
          <cell r="BR329">
            <v>173</v>
          </cell>
          <cell r="BS329">
            <v>24</v>
          </cell>
          <cell r="BT329">
            <v>7.208333333333333</v>
          </cell>
          <cell r="BU329">
            <v>89.754166666666663</v>
          </cell>
          <cell r="BV329">
            <v>173</v>
          </cell>
          <cell r="BW329">
            <v>24</v>
          </cell>
          <cell r="BX329">
            <v>7.208333333333333</v>
          </cell>
          <cell r="BY329">
            <v>204</v>
          </cell>
          <cell r="BZ329">
            <v>26</v>
          </cell>
          <cell r="CA329">
            <v>7.8461538461538458</v>
          </cell>
          <cell r="CB329">
            <v>1627.92</v>
          </cell>
          <cell r="CC329">
            <v>205</v>
          </cell>
          <cell r="CD329">
            <v>7.9410731707317073</v>
          </cell>
          <cell r="CE329">
            <v>88</v>
          </cell>
          <cell r="CF329"/>
          <cell r="CG329"/>
          <cell r="CH329"/>
          <cell r="CI329"/>
          <cell r="CJ329"/>
          <cell r="CK329"/>
          <cell r="CL329"/>
          <cell r="CM329"/>
          <cell r="CN329">
            <v>19</v>
          </cell>
          <cell r="CO329">
            <v>60</v>
          </cell>
          <cell r="CP329">
            <v>17</v>
          </cell>
          <cell r="CQ329">
            <v>50</v>
          </cell>
          <cell r="CR329">
            <v>22</v>
          </cell>
          <cell r="CS329">
            <v>2</v>
          </cell>
          <cell r="CT329">
            <v>92</v>
          </cell>
          <cell r="CU329">
            <v>11</v>
          </cell>
          <cell r="CV329">
            <v>5</v>
          </cell>
          <cell r="CW329">
            <v>69</v>
          </cell>
          <cell r="CX329">
            <v>577</v>
          </cell>
          <cell r="CY329">
            <v>57.7</v>
          </cell>
          <cell r="CZ329">
            <v>85.735512630014853</v>
          </cell>
          <cell r="DA329">
            <v>10</v>
          </cell>
          <cell r="DB329">
            <v>0</v>
          </cell>
          <cell r="DC329">
            <v>100</v>
          </cell>
          <cell r="DD329">
            <v>19</v>
          </cell>
          <cell r="DE329">
            <v>3</v>
          </cell>
          <cell r="DF329">
            <v>87</v>
          </cell>
          <cell r="DG329">
            <v>10</v>
          </cell>
          <cell r="DH329">
            <v>100</v>
          </cell>
          <cell r="DI329">
            <v>930</v>
          </cell>
          <cell r="DJ329">
            <v>47</v>
          </cell>
          <cell r="DK329">
            <v>2</v>
          </cell>
          <cell r="DL329">
            <v>0</v>
          </cell>
          <cell r="DM329">
            <v>100</v>
          </cell>
          <cell r="DN329">
            <v>0</v>
          </cell>
          <cell r="DO329" t="str">
            <v>0</v>
          </cell>
          <cell r="DP329">
            <v>0</v>
          </cell>
          <cell r="DQ329">
            <v>0</v>
          </cell>
          <cell r="DR329">
            <v>0</v>
          </cell>
          <cell r="DS329">
            <v>0</v>
          </cell>
          <cell r="DT329">
            <v>45</v>
          </cell>
          <cell r="DU329">
            <v>79</v>
          </cell>
          <cell r="DV329"/>
          <cell r="DW329"/>
          <cell r="DX329"/>
          <cell r="DY329"/>
          <cell r="DZ329"/>
          <cell r="EA329" t="str">
            <v>Placement</v>
          </cell>
          <cell r="EB329" t="str">
            <v>Placement</v>
          </cell>
          <cell r="EC329"/>
          <cell r="ED329" t="str">
            <v>CAT-1</v>
          </cell>
          <cell r="EE329"/>
          <cell r="EF329"/>
          <cell r="EG329"/>
          <cell r="EH329"/>
          <cell r="EI329"/>
          <cell r="EJ329"/>
          <cell r="EK329"/>
          <cell r="EL329"/>
          <cell r="EM329"/>
          <cell r="EN329">
            <v>4</v>
          </cell>
          <cell r="EO329">
            <v>4</v>
          </cell>
          <cell r="EP329">
            <v>5</v>
          </cell>
          <cell r="EQ329">
            <v>13</v>
          </cell>
          <cell r="ER329">
            <v>86.666666666666671</v>
          </cell>
          <cell r="ES329" t="str">
            <v>Yes</v>
          </cell>
          <cell r="ET329" t="str">
            <v>https://drive.google.com/open?id=1rztIsKLstHYh0fyv3X3s73R8duV2_GUi</v>
          </cell>
          <cell r="EU329" t="str">
            <v>IT + Core Companies</v>
          </cell>
          <cell r="EV329" t="str">
            <v>Yes</v>
          </cell>
          <cell r="EW329" t="str">
            <v>pay_HyUd5loajvZODV</v>
          </cell>
          <cell r="EX329" t="str">
            <v>mumbai</v>
          </cell>
          <cell r="EY329" t="str">
            <v>AB</v>
          </cell>
          <cell r="EZ329" t="str">
            <v>Batch 2</v>
          </cell>
          <cell r="FA329" t="str">
            <v>19-COMPC23-23</v>
          </cell>
          <cell r="FB329" t="str">
            <v>COMP-C</v>
          </cell>
          <cell r="FC329">
            <v>23</v>
          </cell>
        </row>
        <row r="330">
          <cell r="C330" t="str">
            <v>19-COMPC24-23</v>
          </cell>
          <cell r="D330">
            <v>24</v>
          </cell>
          <cell r="E330" t="str">
            <v>SINGH PRANJAL ANIL SANJU</v>
          </cell>
          <cell r="F330" t="str">
            <v>19-COMPC24-23</v>
          </cell>
          <cell r="G330" t="str">
            <v>Male</v>
          </cell>
          <cell r="H330">
            <v>37482</v>
          </cell>
          <cell r="I330">
            <v>8355852271</v>
          </cell>
          <cell r="J330" t="str">
            <v>8355852271</v>
          </cell>
          <cell r="K330" t="str">
            <v>pranjal366@gmail.com</v>
          </cell>
          <cell r="L330"/>
          <cell r="M330" t="str">
            <v>Room No. 5, Ganesh Chawl,Gaondevi Road,Poisar,Near Vishwakarma Mandir ,Mumbai,400101</v>
          </cell>
          <cell r="N330" t="str">
            <v>Service</v>
          </cell>
          <cell r="O330" t="str">
            <v>5 Lacs to  10Lacs</v>
          </cell>
          <cell r="P330" t="str">
            <v>Normal</v>
          </cell>
          <cell r="Q330" t="str">
            <v>Open</v>
          </cell>
          <cell r="R330">
            <v>2019</v>
          </cell>
          <cell r="S330" t="str">
            <v>FE</v>
          </cell>
          <cell r="T330" t="str">
            <v>MHT-CET 2019</v>
          </cell>
          <cell r="U330" t="str">
            <v>MHT-CET</v>
          </cell>
          <cell r="V330">
            <v>200</v>
          </cell>
          <cell r="W330">
            <v>94.534808799999993</v>
          </cell>
          <cell r="X330" t="str">
            <v>MI</v>
          </cell>
          <cell r="Y330">
            <v>448</v>
          </cell>
          <cell r="Z330">
            <v>500</v>
          </cell>
          <cell r="AA330">
            <v>89.6</v>
          </cell>
          <cell r="AB330">
            <v>2017</v>
          </cell>
          <cell r="AC330" t="str">
            <v>MAHARASHTRA STATE BOARD OF SECONDARY AND HIGHER SECONDARY EDUCATION</v>
          </cell>
          <cell r="AD330" t="str">
            <v>ST. LAWRENCE HIGH SCHOOL</v>
          </cell>
          <cell r="AE330">
            <v>455</v>
          </cell>
          <cell r="AF330">
            <v>650</v>
          </cell>
          <cell r="AG330">
            <v>70</v>
          </cell>
          <cell r="AH330">
            <v>2019</v>
          </cell>
          <cell r="AI330" t="str">
            <v>MAHARASHTRA STATE BOARD OF SECONDARY AND HIGHER SECONDARY EDUCATION</v>
          </cell>
          <cell r="AJ330" t="str">
            <v>THAKUR COLLEGE OF SCIENCE AND COMMERCE</v>
          </cell>
          <cell r="AK330">
            <v>221</v>
          </cell>
          <cell r="AL330">
            <v>23</v>
          </cell>
          <cell r="AM330">
            <v>9.6086956521739122</v>
          </cell>
          <cell r="AN330">
            <v>75</v>
          </cell>
          <cell r="AO330">
            <v>240</v>
          </cell>
          <cell r="AP330">
            <v>25</v>
          </cell>
          <cell r="AQ330">
            <v>9.6</v>
          </cell>
          <cell r="AR330">
            <v>75</v>
          </cell>
          <cell r="AS330">
            <v>461</v>
          </cell>
          <cell r="AT330">
            <v>48</v>
          </cell>
          <cell r="AU330">
            <v>9.6041666666666661</v>
          </cell>
          <cell r="AV330">
            <v>216</v>
          </cell>
          <cell r="AW330">
            <v>25</v>
          </cell>
          <cell r="AX330">
            <v>8.64</v>
          </cell>
          <cell r="AY330">
            <v>89</v>
          </cell>
          <cell r="AZ330">
            <v>282</v>
          </cell>
          <cell r="BA330">
            <v>29</v>
          </cell>
          <cell r="BB330">
            <v>9.7241379310344822</v>
          </cell>
          <cell r="BC330">
            <v>100</v>
          </cell>
          <cell r="BD330">
            <v>498</v>
          </cell>
          <cell r="BE330">
            <v>54</v>
          </cell>
          <cell r="BF330">
            <v>9.2222222222222214</v>
          </cell>
          <cell r="BG330">
            <v>236</v>
          </cell>
          <cell r="BH330">
            <v>24</v>
          </cell>
          <cell r="BI330">
            <v>9.8333333333333339</v>
          </cell>
          <cell r="BJ330">
            <v>84.75</v>
          </cell>
          <cell r="BK330">
            <v>273</v>
          </cell>
          <cell r="BL330">
            <v>29</v>
          </cell>
          <cell r="BM330">
            <v>9.4137931034482758</v>
          </cell>
          <cell r="BN330">
            <v>99</v>
          </cell>
          <cell r="BO330">
            <v>509</v>
          </cell>
          <cell r="BP330">
            <v>53</v>
          </cell>
          <cell r="BQ330">
            <v>9.6037735849056602</v>
          </cell>
          <cell r="BR330">
            <v>213</v>
          </cell>
          <cell r="BS330">
            <v>24</v>
          </cell>
          <cell r="BT330">
            <v>8.875</v>
          </cell>
          <cell r="BU330">
            <v>87.125</v>
          </cell>
          <cell r="BV330">
            <v>213</v>
          </cell>
          <cell r="BW330">
            <v>24</v>
          </cell>
          <cell r="BX330">
            <v>8.875</v>
          </cell>
          <cell r="BY330">
            <v>246</v>
          </cell>
          <cell r="BZ330">
            <v>26</v>
          </cell>
          <cell r="CA330">
            <v>9.4615384615384617</v>
          </cell>
          <cell r="CB330">
            <v>1927</v>
          </cell>
          <cell r="CC330">
            <v>205</v>
          </cell>
          <cell r="CD330">
            <v>9.4</v>
          </cell>
          <cell r="CE330">
            <v>85</v>
          </cell>
          <cell r="CF330"/>
          <cell r="CG330"/>
          <cell r="CH330"/>
          <cell r="CI330"/>
          <cell r="CJ330"/>
          <cell r="CK330"/>
          <cell r="CL330"/>
          <cell r="CM330"/>
          <cell r="CN330">
            <v>37</v>
          </cell>
          <cell r="CO330">
            <v>60</v>
          </cell>
          <cell r="CP330">
            <v>27</v>
          </cell>
          <cell r="CQ330">
            <v>50</v>
          </cell>
          <cell r="CR330">
            <v>21</v>
          </cell>
          <cell r="CS330">
            <v>3</v>
          </cell>
          <cell r="CT330">
            <v>88</v>
          </cell>
          <cell r="CU330">
            <v>12</v>
          </cell>
          <cell r="CV330">
            <v>4</v>
          </cell>
          <cell r="CW330">
            <v>75</v>
          </cell>
          <cell r="CX330">
            <v>30</v>
          </cell>
          <cell r="CY330">
            <v>30</v>
          </cell>
          <cell r="CZ330">
            <v>4.4576523031203568</v>
          </cell>
          <cell r="DA330">
            <v>1</v>
          </cell>
          <cell r="DB330">
            <v>9</v>
          </cell>
          <cell r="DC330">
            <v>10</v>
          </cell>
          <cell r="DD330">
            <v>5</v>
          </cell>
          <cell r="DE330">
            <v>17</v>
          </cell>
          <cell r="DF330">
            <v>23</v>
          </cell>
          <cell r="DG330">
            <v>7</v>
          </cell>
          <cell r="DH330">
            <v>70</v>
          </cell>
          <cell r="DI330">
            <v>563</v>
          </cell>
          <cell r="DJ330">
            <v>29</v>
          </cell>
          <cell r="DK330">
            <v>2</v>
          </cell>
          <cell r="DL330">
            <v>0</v>
          </cell>
          <cell r="DM330">
            <v>100</v>
          </cell>
          <cell r="DN330">
            <v>70</v>
          </cell>
          <cell r="DO330" t="str">
            <v>100</v>
          </cell>
          <cell r="DP330">
            <v>60</v>
          </cell>
          <cell r="DQ330" t="str">
            <v>100</v>
          </cell>
          <cell r="DR330">
            <v>65</v>
          </cell>
          <cell r="DS330">
            <v>100</v>
          </cell>
          <cell r="DT330">
            <v>35</v>
          </cell>
          <cell r="DU330">
            <v>67</v>
          </cell>
          <cell r="DV330"/>
          <cell r="DW330"/>
          <cell r="DX330" t="str">
            <v>Absent for Unplaced Meeting</v>
          </cell>
          <cell r="DY330"/>
          <cell r="DZ330"/>
          <cell r="EA330" t="str">
            <v>Placement</v>
          </cell>
          <cell r="EB330" t="str">
            <v>Higher Studies</v>
          </cell>
          <cell r="EC330"/>
          <cell r="ED330" t="str">
            <v>CAT-3</v>
          </cell>
          <cell r="EE330"/>
          <cell r="EF330"/>
          <cell r="EG330"/>
          <cell r="EH330"/>
          <cell r="EI330"/>
          <cell r="EJ330"/>
          <cell r="EK330"/>
          <cell r="EL330"/>
          <cell r="EM330"/>
          <cell r="EN330">
            <v>5</v>
          </cell>
          <cell r="EO330">
            <v>3</v>
          </cell>
          <cell r="EP330">
            <v>5</v>
          </cell>
          <cell r="EQ330">
            <v>13</v>
          </cell>
          <cell r="ER330">
            <v>86.666666666666671</v>
          </cell>
          <cell r="ES330" t="str">
            <v>Yes</v>
          </cell>
          <cell r="ET330" t="str">
            <v>https://drive.google.com/open?id=1xAjNTEwnBM25BIZaMRYjAshjZEqxjLko</v>
          </cell>
          <cell r="EU330" t="str">
            <v>IT + Core Companies</v>
          </cell>
          <cell r="EV330" t="str">
            <v>Yes</v>
          </cell>
          <cell r="EW330" t="str">
            <v>pay_HyPvgRgOF0VlwV</v>
          </cell>
          <cell r="EX330" t="str">
            <v>Azamgarh</v>
          </cell>
          <cell r="EY330" t="str">
            <v>Present</v>
          </cell>
          <cell r="EZ330" t="str">
            <v>Golden Batch 1</v>
          </cell>
          <cell r="FA330" t="str">
            <v>19-COMPC24-23</v>
          </cell>
          <cell r="FB330" t="str">
            <v>COMP-C</v>
          </cell>
          <cell r="FC330">
            <v>24</v>
          </cell>
        </row>
        <row r="331">
          <cell r="C331" t="str">
            <v>19-COMPC25-23</v>
          </cell>
          <cell r="D331">
            <v>25</v>
          </cell>
          <cell r="E331" t="str">
            <v>SINGH SARANSH KAMLESH ANJANA</v>
          </cell>
          <cell r="F331" t="str">
            <v>19-COMPC25-23</v>
          </cell>
          <cell r="G331" t="str">
            <v>Male</v>
          </cell>
          <cell r="H331">
            <v>37199</v>
          </cell>
          <cell r="I331">
            <v>8356961461</v>
          </cell>
          <cell r="J331"/>
          <cell r="K331" t="str">
            <v>singh2626.ss@gmail.com</v>
          </cell>
          <cell r="L331"/>
          <cell r="M331" t="str">
            <v>A2/103 PANCHASHEEL SOC INDRAPRASTHA COMP,NAVGHAR ROAD BHAYANDAR (E),BEHIND S.N. COLLEGE,BHAYANDAR,401105</v>
          </cell>
          <cell r="N331" t="str">
            <v>Service</v>
          </cell>
          <cell r="O331" t="str">
            <v>10 Lacs to 20Lacs</v>
          </cell>
          <cell r="P331" t="str">
            <v>Normal</v>
          </cell>
          <cell r="Q331" t="str">
            <v>Open</v>
          </cell>
          <cell r="R331">
            <v>2019</v>
          </cell>
          <cell r="S331" t="str">
            <v>FE</v>
          </cell>
          <cell r="T331" t="str">
            <v>MHT-CET 2019</v>
          </cell>
          <cell r="U331" t="str">
            <v>MHT-CET</v>
          </cell>
          <cell r="V331">
            <v>200</v>
          </cell>
          <cell r="W331">
            <v>94.358103499999999</v>
          </cell>
          <cell r="X331" t="str">
            <v>MI</v>
          </cell>
          <cell r="Y331">
            <v>470</v>
          </cell>
          <cell r="Z331">
            <v>500</v>
          </cell>
          <cell r="AA331">
            <v>94</v>
          </cell>
          <cell r="AB331">
            <v>2017</v>
          </cell>
          <cell r="AC331" t="str">
            <v>MAHARASHTRA STATE BOARD OF SECONDARY AND HIGHER SECONDARY EDUCATION</v>
          </cell>
          <cell r="AD331" t="str">
            <v>ST. ALOYISUS ENGLISH HIGH SCHOOL</v>
          </cell>
          <cell r="AE331">
            <v>518</v>
          </cell>
          <cell r="AF331">
            <v>650</v>
          </cell>
          <cell r="AG331">
            <v>79.69</v>
          </cell>
          <cell r="AH331">
            <v>2019</v>
          </cell>
          <cell r="AI331" t="str">
            <v>MAHARASHTRA STATE BOARD OF SECONDARY AND HIGHER SECONDARY EDUCATION</v>
          </cell>
          <cell r="AJ331" t="str">
            <v>VARTAK COLLEGE  OF SCIENCE</v>
          </cell>
          <cell r="AK331">
            <v>217</v>
          </cell>
          <cell r="AL331">
            <v>23</v>
          </cell>
          <cell r="AM331">
            <v>9.4347826086956523</v>
          </cell>
          <cell r="AN331">
            <v>75</v>
          </cell>
          <cell r="AO331">
            <v>232</v>
          </cell>
          <cell r="AP331">
            <v>25</v>
          </cell>
          <cell r="AQ331">
            <v>9.2799999999999994</v>
          </cell>
          <cell r="AR331">
            <v>92.17</v>
          </cell>
          <cell r="AS331">
            <v>449</v>
          </cell>
          <cell r="AT331">
            <v>48</v>
          </cell>
          <cell r="AU331">
            <v>9.3541666666666661</v>
          </cell>
          <cell r="AV331">
            <v>234</v>
          </cell>
          <cell r="AW331">
            <v>25</v>
          </cell>
          <cell r="AX331">
            <v>9.36</v>
          </cell>
          <cell r="AY331">
            <v>98</v>
          </cell>
          <cell r="AZ331">
            <v>276</v>
          </cell>
          <cell r="BA331">
            <v>29</v>
          </cell>
          <cell r="BB331">
            <v>9.5172413793103452</v>
          </cell>
          <cell r="BC331">
            <v>98</v>
          </cell>
          <cell r="BD331">
            <v>510</v>
          </cell>
          <cell r="BE331">
            <v>54</v>
          </cell>
          <cell r="BF331">
            <v>9.4444444444444446</v>
          </cell>
          <cell r="BG331">
            <v>221</v>
          </cell>
          <cell r="BH331">
            <v>24</v>
          </cell>
          <cell r="BI331">
            <v>9.2083333333333339</v>
          </cell>
          <cell r="BJ331">
            <v>90.792500000000004</v>
          </cell>
          <cell r="BK331">
            <v>280</v>
          </cell>
          <cell r="BL331">
            <v>29</v>
          </cell>
          <cell r="BM331">
            <v>9.6551724137931032</v>
          </cell>
          <cell r="BN331">
            <v>99</v>
          </cell>
          <cell r="BO331">
            <v>501</v>
          </cell>
          <cell r="BP331">
            <v>53</v>
          </cell>
          <cell r="BQ331">
            <v>9.4528301886792452</v>
          </cell>
          <cell r="BR331">
            <v>225</v>
          </cell>
          <cell r="BS331">
            <v>24</v>
          </cell>
          <cell r="BT331">
            <v>9.375</v>
          </cell>
          <cell r="BU331">
            <v>92.160416666666677</v>
          </cell>
          <cell r="BV331">
            <v>225</v>
          </cell>
          <cell r="BW331">
            <v>24</v>
          </cell>
          <cell r="BX331">
            <v>9.375</v>
          </cell>
          <cell r="BY331">
            <v>234</v>
          </cell>
          <cell r="BZ331">
            <v>26</v>
          </cell>
          <cell r="CA331">
            <v>9</v>
          </cell>
          <cell r="CB331">
            <v>1919</v>
          </cell>
          <cell r="CC331">
            <v>205</v>
          </cell>
          <cell r="CD331">
            <v>9.3609756097560979</v>
          </cell>
          <cell r="CE331">
            <v>91</v>
          </cell>
          <cell r="CF331"/>
          <cell r="CG331"/>
          <cell r="CH331"/>
          <cell r="CI331"/>
          <cell r="CJ331"/>
          <cell r="CK331"/>
          <cell r="CL331"/>
          <cell r="CM331"/>
          <cell r="CN331">
            <v>11</v>
          </cell>
          <cell r="CO331">
            <v>60</v>
          </cell>
          <cell r="CP331">
            <v>19</v>
          </cell>
          <cell r="CQ331">
            <v>50</v>
          </cell>
          <cell r="CR331">
            <v>5</v>
          </cell>
          <cell r="CS331">
            <v>19</v>
          </cell>
          <cell r="CT331">
            <v>21</v>
          </cell>
          <cell r="CU331">
            <v>11</v>
          </cell>
          <cell r="CV331">
            <v>5</v>
          </cell>
          <cell r="CW331">
            <v>69</v>
          </cell>
          <cell r="CX331">
            <v>197</v>
          </cell>
          <cell r="CY331">
            <v>32.833333333333336</v>
          </cell>
          <cell r="CZ331">
            <v>29.271916790490344</v>
          </cell>
          <cell r="DA331">
            <v>6</v>
          </cell>
          <cell r="DB331">
            <v>4</v>
          </cell>
          <cell r="DC331">
            <v>60</v>
          </cell>
          <cell r="DD331">
            <v>11</v>
          </cell>
          <cell r="DE331">
            <v>11</v>
          </cell>
          <cell r="DF331">
            <v>50</v>
          </cell>
          <cell r="DG331">
            <v>7</v>
          </cell>
          <cell r="DH331">
            <v>70</v>
          </cell>
          <cell r="DI331">
            <v>310</v>
          </cell>
          <cell r="DJ331">
            <v>16</v>
          </cell>
          <cell r="DK331">
            <v>2</v>
          </cell>
          <cell r="DL331">
            <v>0</v>
          </cell>
          <cell r="DM331">
            <v>100</v>
          </cell>
          <cell r="DN331">
            <v>50</v>
          </cell>
          <cell r="DO331" t="str">
            <v>100</v>
          </cell>
          <cell r="DP331">
            <v>0</v>
          </cell>
          <cell r="DQ331">
            <v>0</v>
          </cell>
          <cell r="DR331">
            <v>25</v>
          </cell>
          <cell r="DS331">
            <v>50</v>
          </cell>
          <cell r="DT331">
            <v>32</v>
          </cell>
          <cell r="DU331">
            <v>60</v>
          </cell>
          <cell r="DV331"/>
          <cell r="DW331"/>
          <cell r="DX331"/>
          <cell r="DY331"/>
          <cell r="DZ331"/>
          <cell r="EA331" t="str">
            <v>Higher Studies</v>
          </cell>
          <cell r="EB331" t="str">
            <v>Higher Studies</v>
          </cell>
          <cell r="EC331">
            <v>44819</v>
          </cell>
          <cell r="ED331" t="str">
            <v>CAT-3</v>
          </cell>
          <cell r="EE331"/>
          <cell r="EF331"/>
          <cell r="EG331"/>
          <cell r="EH331"/>
          <cell r="EI331"/>
          <cell r="EJ331"/>
          <cell r="EK331"/>
          <cell r="EL331"/>
          <cell r="EM331"/>
          <cell r="EN331">
            <v>5</v>
          </cell>
          <cell r="EO331">
            <v>2</v>
          </cell>
          <cell r="EP331">
            <v>5</v>
          </cell>
          <cell r="EQ331">
            <v>12</v>
          </cell>
          <cell r="ER331">
            <v>80</v>
          </cell>
          <cell r="ES331" t="str">
            <v>Yes</v>
          </cell>
          <cell r="ET331" t="str">
            <v>https://drive.google.com/open?id=1pCNsbOZJzaf1uDFE4GmOtSileqOgBbzm</v>
          </cell>
          <cell r="EU331" t="str">
            <v>IT + Core Companies</v>
          </cell>
          <cell r="EV331" t="str">
            <v>Yes</v>
          </cell>
          <cell r="EW331" t="str">
            <v>pay_HyBuiPsjjqqJYf</v>
          </cell>
          <cell r="EX331" t="str">
            <v>BHAYANDAR</v>
          </cell>
          <cell r="EY331" t="str">
            <v>AB</v>
          </cell>
          <cell r="EZ331" t="str">
            <v>Batch 1</v>
          </cell>
          <cell r="FA331" t="str">
            <v>19-COMPC25-23</v>
          </cell>
          <cell r="FB331" t="str">
            <v>COMP-C</v>
          </cell>
          <cell r="FC331">
            <v>25</v>
          </cell>
        </row>
        <row r="332">
          <cell r="C332" t="str">
            <v>19-COMPC26-23</v>
          </cell>
          <cell r="D332">
            <v>26</v>
          </cell>
          <cell r="E332" t="str">
            <v>SINGH SIDDHANT BRIJESH HEMLATA</v>
          </cell>
          <cell r="F332" t="str">
            <v>19-COMPC26-23</v>
          </cell>
          <cell r="G332" t="str">
            <v>Male</v>
          </cell>
          <cell r="H332">
            <v>36963</v>
          </cell>
          <cell r="I332">
            <v>7219708371</v>
          </cell>
          <cell r="J332" t="str">
            <v>7219708371</v>
          </cell>
          <cell r="K332" t="str">
            <v>sidsingh3210@gmail.com</v>
          </cell>
          <cell r="L332"/>
          <cell r="M332" t="str">
            <v>B/403,Swati apt,Gagan Vihar Complex,Achole Road,Nallasopara East,Opposite Lakeside Hotel,Mumbai,401209</v>
          </cell>
          <cell r="N332" t="str">
            <v>Service</v>
          </cell>
          <cell r="O332" t="str">
            <v>5 Lacs to  10Lacs</v>
          </cell>
          <cell r="P332" t="str">
            <v>Normal</v>
          </cell>
          <cell r="Q332" t="str">
            <v>Open</v>
          </cell>
          <cell r="R332">
            <v>2019</v>
          </cell>
          <cell r="S332" t="str">
            <v>FE</v>
          </cell>
          <cell r="T332" t="str">
            <v>MHT-CET 2019</v>
          </cell>
          <cell r="U332" t="str">
            <v>MHT-CET</v>
          </cell>
          <cell r="V332">
            <v>200</v>
          </cell>
          <cell r="W332">
            <v>90.796477499999995</v>
          </cell>
          <cell r="X332" t="str">
            <v>MI</v>
          </cell>
          <cell r="Y332">
            <v>456</v>
          </cell>
          <cell r="Z332">
            <v>500</v>
          </cell>
          <cell r="AA332">
            <v>91.2</v>
          </cell>
          <cell r="AB332">
            <v>2017</v>
          </cell>
          <cell r="AC332" t="str">
            <v>MAHARASHTRA STATE BOARD OF SECONDARY AND HIGHER SECONDARY EDUCATION</v>
          </cell>
          <cell r="AD332" t="str">
            <v>MOTHER MARY'S ENGLISH HIGH SCHOOL</v>
          </cell>
          <cell r="AE332">
            <v>504</v>
          </cell>
          <cell r="AF332">
            <v>650</v>
          </cell>
          <cell r="AG332">
            <v>77.540000000000006</v>
          </cell>
          <cell r="AH332">
            <v>2019</v>
          </cell>
          <cell r="AI332" t="str">
            <v>MAHARASHTRA STATE BOARD OF SECONDARY AND HIGHER SECONDARY EDUCATION</v>
          </cell>
          <cell r="AJ332" t="str">
            <v>ST PETER'S JUNIOR COLLEGE</v>
          </cell>
          <cell r="AK332">
            <v>203</v>
          </cell>
          <cell r="AL332">
            <v>23</v>
          </cell>
          <cell r="AM332">
            <v>8.8260869565217384</v>
          </cell>
          <cell r="AN332">
            <v>79</v>
          </cell>
          <cell r="AO332">
            <v>208</v>
          </cell>
          <cell r="AP332">
            <v>25</v>
          </cell>
          <cell r="AQ332">
            <v>8.32</v>
          </cell>
          <cell r="AR332">
            <v>98.6</v>
          </cell>
          <cell r="AS332">
            <v>411</v>
          </cell>
          <cell r="AT332">
            <v>48</v>
          </cell>
          <cell r="AU332">
            <v>8.5625</v>
          </cell>
          <cell r="AV332">
            <v>194</v>
          </cell>
          <cell r="AW332">
            <v>25</v>
          </cell>
          <cell r="AX332">
            <v>7.76</v>
          </cell>
          <cell r="AY332">
            <v>90</v>
          </cell>
          <cell r="AZ332">
            <v>265</v>
          </cell>
          <cell r="BA332">
            <v>29</v>
          </cell>
          <cell r="BB332">
            <v>9.137931034482758</v>
          </cell>
          <cell r="BC332">
            <v>100</v>
          </cell>
          <cell r="BD332">
            <v>459</v>
          </cell>
          <cell r="BE332">
            <v>54</v>
          </cell>
          <cell r="BF332">
            <v>8.5</v>
          </cell>
          <cell r="BG332">
            <v>210</v>
          </cell>
          <cell r="BH332">
            <v>24</v>
          </cell>
          <cell r="BI332">
            <v>8.75</v>
          </cell>
          <cell r="BJ332">
            <v>91.9</v>
          </cell>
          <cell r="BK332">
            <v>249</v>
          </cell>
          <cell r="BL332">
            <v>29</v>
          </cell>
          <cell r="BM332">
            <v>8.5862068965517242</v>
          </cell>
          <cell r="BN332">
            <v>94</v>
          </cell>
          <cell r="BO332">
            <v>459</v>
          </cell>
          <cell r="BP332">
            <v>53</v>
          </cell>
          <cell r="BQ332">
            <v>8.6603773584905657</v>
          </cell>
          <cell r="BR332">
            <v>180</v>
          </cell>
          <cell r="BS332">
            <v>24</v>
          </cell>
          <cell r="BT332">
            <v>7.5</v>
          </cell>
          <cell r="BU332">
            <v>92.25</v>
          </cell>
          <cell r="BV332">
            <v>180</v>
          </cell>
          <cell r="BW332">
            <v>24</v>
          </cell>
          <cell r="BX332">
            <v>7.5</v>
          </cell>
          <cell r="BY332">
            <v>215</v>
          </cell>
          <cell r="BZ332">
            <v>26</v>
          </cell>
          <cell r="CA332">
            <v>8.2692307692307701</v>
          </cell>
          <cell r="CB332">
            <v>1724</v>
          </cell>
          <cell r="CC332">
            <v>205</v>
          </cell>
          <cell r="CD332">
            <v>8.409756097560976</v>
          </cell>
          <cell r="CE332">
            <v>92</v>
          </cell>
          <cell r="CF332"/>
          <cell r="CG332"/>
          <cell r="CH332"/>
          <cell r="CI332"/>
          <cell r="CJ332"/>
          <cell r="CK332"/>
          <cell r="CL332"/>
          <cell r="CM332"/>
          <cell r="CN332">
            <v>14</v>
          </cell>
          <cell r="CO332">
            <v>60</v>
          </cell>
          <cell r="CP332">
            <v>18</v>
          </cell>
          <cell r="CQ332">
            <v>50</v>
          </cell>
          <cell r="CR332">
            <v>20</v>
          </cell>
          <cell r="CS332">
            <v>4</v>
          </cell>
          <cell r="CT332">
            <v>84</v>
          </cell>
          <cell r="CU332">
            <v>11</v>
          </cell>
          <cell r="CV332">
            <v>5</v>
          </cell>
          <cell r="CW332">
            <v>69</v>
          </cell>
          <cell r="CX332">
            <v>458</v>
          </cell>
          <cell r="CY332">
            <v>45.8</v>
          </cell>
          <cell r="CZ332">
            <v>68.053491827637444</v>
          </cell>
          <cell r="DA332">
            <v>10</v>
          </cell>
          <cell r="DB332">
            <v>0</v>
          </cell>
          <cell r="DC332">
            <v>100</v>
          </cell>
          <cell r="DD332">
            <v>11</v>
          </cell>
          <cell r="DE332">
            <v>11</v>
          </cell>
          <cell r="DF332">
            <v>50</v>
          </cell>
          <cell r="DG332">
            <v>6</v>
          </cell>
          <cell r="DH332">
            <v>60</v>
          </cell>
          <cell r="DI332">
            <v>390</v>
          </cell>
          <cell r="DJ332">
            <v>20</v>
          </cell>
          <cell r="DK332">
            <v>2</v>
          </cell>
          <cell r="DL332">
            <v>0</v>
          </cell>
          <cell r="DM332">
            <v>100</v>
          </cell>
          <cell r="DN332">
            <v>50</v>
          </cell>
          <cell r="DO332" t="str">
            <v>100</v>
          </cell>
          <cell r="DP332">
            <v>50</v>
          </cell>
          <cell r="DQ332" t="str">
            <v>100</v>
          </cell>
          <cell r="DR332">
            <v>50</v>
          </cell>
          <cell r="DS332">
            <v>100</v>
          </cell>
          <cell r="DT332">
            <v>47</v>
          </cell>
          <cell r="DU332">
            <v>81</v>
          </cell>
          <cell r="DV332" t="str">
            <v>Arcon Tech/Accenture-(ASE)</v>
          </cell>
          <cell r="DW332"/>
          <cell r="DX332"/>
          <cell r="DY332" t="str">
            <v>Placed</v>
          </cell>
          <cell r="DZ332" t="str">
            <v>4.50/4.5</v>
          </cell>
          <cell r="EA332" t="str">
            <v>Placement</v>
          </cell>
          <cell r="EB332" t="str">
            <v>Placement</v>
          </cell>
          <cell r="EC332"/>
          <cell r="ED332" t="str">
            <v>CAT-2</v>
          </cell>
          <cell r="EE332"/>
          <cell r="EF332"/>
          <cell r="EG332"/>
          <cell r="EH332"/>
          <cell r="EI332"/>
          <cell r="EJ332"/>
          <cell r="EK332"/>
          <cell r="EL332"/>
          <cell r="EM332"/>
          <cell r="EN332">
            <v>5</v>
          </cell>
          <cell r="EO332">
            <v>5</v>
          </cell>
          <cell r="EP332">
            <v>5</v>
          </cell>
          <cell r="EQ332">
            <v>15</v>
          </cell>
          <cell r="ER332">
            <v>100</v>
          </cell>
          <cell r="ES332" t="str">
            <v>Yes</v>
          </cell>
          <cell r="ET332" t="str">
            <v>https://drive.google.com/open?id=17dr3ezJWTu4elfZIZIaMkQBrue1L7ItH</v>
          </cell>
          <cell r="EU332" t="str">
            <v>IT + Core Companies</v>
          </cell>
          <cell r="EV332" t="str">
            <v>Yes</v>
          </cell>
          <cell r="EW332" t="str">
            <v>pay_HyUVrBOA7TlmSZ</v>
          </cell>
          <cell r="EX332" t="str">
            <v>MUMBAI</v>
          </cell>
          <cell r="EY332" t="str">
            <v>Present</v>
          </cell>
          <cell r="EZ332" t="str">
            <v>Batch 2</v>
          </cell>
          <cell r="FA332" t="str">
            <v>19-COMPC26-23</v>
          </cell>
          <cell r="FB332" t="str">
            <v>COMP-C</v>
          </cell>
          <cell r="FC332">
            <v>26</v>
          </cell>
        </row>
        <row r="333">
          <cell r="C333" t="str">
            <v>19-COMPC27-23</v>
          </cell>
          <cell r="D333">
            <v>27</v>
          </cell>
          <cell r="E333" t="str">
            <v>SINGH SUDHANSHU HARIPRASAD RITA</v>
          </cell>
          <cell r="F333" t="str">
            <v>19-COMPC27-23</v>
          </cell>
          <cell r="G333" t="str">
            <v>Male</v>
          </cell>
          <cell r="H333">
            <v>37050</v>
          </cell>
          <cell r="I333">
            <v>9987076504</v>
          </cell>
          <cell r="J333"/>
          <cell r="K333" t="str">
            <v>sudhanshu.singh2244@gmail.com</v>
          </cell>
          <cell r="L333"/>
          <cell r="M333" t="str">
            <v>19 SATYAM CHS RD NO.5,SINGH ESTATE THAKUR VILLAGE KANDIVALI(E),MUMBAI,400101</v>
          </cell>
          <cell r="N333" t="str">
            <v>Service</v>
          </cell>
          <cell r="O333" t="str">
            <v>5 Lacs to  10Lacs</v>
          </cell>
          <cell r="P333" t="str">
            <v>Normal</v>
          </cell>
          <cell r="Q333" t="str">
            <v>Open</v>
          </cell>
          <cell r="R333">
            <v>2019</v>
          </cell>
          <cell r="S333" t="str">
            <v>FE</v>
          </cell>
          <cell r="T333" t="str">
            <v>MHT-CET 2019</v>
          </cell>
          <cell r="U333" t="str">
            <v>MHT-CET</v>
          </cell>
          <cell r="V333">
            <v>200</v>
          </cell>
          <cell r="W333">
            <v>97.5934764</v>
          </cell>
          <cell r="X333" t="str">
            <v>MI</v>
          </cell>
          <cell r="Y333">
            <v>554</v>
          </cell>
          <cell r="Z333">
            <v>600</v>
          </cell>
          <cell r="AA333">
            <v>92.33</v>
          </cell>
          <cell r="AB333">
            <v>2017</v>
          </cell>
          <cell r="AC333" t="str">
            <v>COUNCIL FOR THE INDIAN SCHOOL CERTIFICATE EXAMINATIONS</v>
          </cell>
          <cell r="AD333" t="str">
            <v>CAMBRIDGE SCHOOL</v>
          </cell>
          <cell r="AE333">
            <v>552</v>
          </cell>
          <cell r="AF333">
            <v>650</v>
          </cell>
          <cell r="AG333">
            <v>84.92</v>
          </cell>
          <cell r="AH333">
            <v>2019</v>
          </cell>
          <cell r="AI333" t="str">
            <v>MAHARASHTRA STATE BOARD OF SECONDARY AND HIGHER SECONDARY EDUCATION</v>
          </cell>
          <cell r="AJ333" t="str">
            <v>THAKUR COLLEGE OF SCIENCE AND COMMERCE</v>
          </cell>
          <cell r="AK333">
            <v>228</v>
          </cell>
          <cell r="AL333">
            <v>23</v>
          </cell>
          <cell r="AM333">
            <v>9.9130434782608692</v>
          </cell>
          <cell r="AN333">
            <v>80</v>
          </cell>
          <cell r="AO333">
            <v>250</v>
          </cell>
          <cell r="AP333">
            <v>25</v>
          </cell>
          <cell r="AQ333">
            <v>10</v>
          </cell>
          <cell r="AR333">
            <v>87.79</v>
          </cell>
          <cell r="AS333">
            <v>478</v>
          </cell>
          <cell r="AT333">
            <v>48</v>
          </cell>
          <cell r="AU333">
            <v>9.9583333333333339</v>
          </cell>
          <cell r="AV333">
            <v>237</v>
          </cell>
          <cell r="AW333">
            <v>25</v>
          </cell>
          <cell r="AX333">
            <v>9.48</v>
          </cell>
          <cell r="AY333">
            <v>97</v>
          </cell>
          <cell r="AZ333">
            <v>290</v>
          </cell>
          <cell r="BA333">
            <v>29</v>
          </cell>
          <cell r="BB333">
            <v>10</v>
          </cell>
          <cell r="BC333">
            <v>100</v>
          </cell>
          <cell r="BD333">
            <v>527</v>
          </cell>
          <cell r="BE333">
            <v>54</v>
          </cell>
          <cell r="BF333">
            <v>9.7592592592592595</v>
          </cell>
          <cell r="BG333">
            <v>237</v>
          </cell>
          <cell r="BH333">
            <v>24</v>
          </cell>
          <cell r="BI333">
            <v>9.875</v>
          </cell>
          <cell r="BJ333">
            <v>91.197500000000005</v>
          </cell>
          <cell r="BK333">
            <v>287</v>
          </cell>
          <cell r="BL333">
            <v>29</v>
          </cell>
          <cell r="BM333">
            <v>9.8965517241379306</v>
          </cell>
          <cell r="BN333">
            <v>75</v>
          </cell>
          <cell r="BO333">
            <v>524</v>
          </cell>
          <cell r="BP333">
            <v>53</v>
          </cell>
          <cell r="BQ333">
            <v>9.8867924528301891</v>
          </cell>
          <cell r="BR333">
            <v>228</v>
          </cell>
          <cell r="BS333">
            <v>24</v>
          </cell>
          <cell r="BT333">
            <v>9.5</v>
          </cell>
          <cell r="BU333">
            <v>88.497916666666654</v>
          </cell>
          <cell r="BV333">
            <v>228</v>
          </cell>
          <cell r="BW333">
            <v>24</v>
          </cell>
          <cell r="BX333">
            <v>9.5</v>
          </cell>
          <cell r="BY333">
            <v>249</v>
          </cell>
          <cell r="BZ333">
            <v>26</v>
          </cell>
          <cell r="CA333">
            <v>9.5769230769230766</v>
          </cell>
          <cell r="CB333">
            <v>2006</v>
          </cell>
          <cell r="CC333">
            <v>205</v>
          </cell>
          <cell r="CD333">
            <v>9.7853658536585364</v>
          </cell>
          <cell r="CE333">
            <v>92</v>
          </cell>
          <cell r="CF333"/>
          <cell r="CG333"/>
          <cell r="CH333"/>
          <cell r="CI333"/>
          <cell r="CJ333"/>
          <cell r="CK333"/>
          <cell r="CL333"/>
          <cell r="CM333"/>
          <cell r="CN333">
            <v>26</v>
          </cell>
          <cell r="CO333">
            <v>60</v>
          </cell>
          <cell r="CP333">
            <v>49</v>
          </cell>
          <cell r="CQ333">
            <v>50</v>
          </cell>
          <cell r="CR333">
            <v>22</v>
          </cell>
          <cell r="CS333">
            <v>2</v>
          </cell>
          <cell r="CT333">
            <v>92</v>
          </cell>
          <cell r="CU333">
            <v>16</v>
          </cell>
          <cell r="CV333">
            <v>0</v>
          </cell>
          <cell r="CW333">
            <v>100</v>
          </cell>
          <cell r="CX333">
            <v>598</v>
          </cell>
          <cell r="CY333">
            <v>59.8</v>
          </cell>
          <cell r="CZ333">
            <v>88.855869242199105</v>
          </cell>
          <cell r="DA333">
            <v>10</v>
          </cell>
          <cell r="DB333">
            <v>0</v>
          </cell>
          <cell r="DC333">
            <v>100</v>
          </cell>
          <cell r="DD333">
            <v>20</v>
          </cell>
          <cell r="DE333">
            <v>2</v>
          </cell>
          <cell r="DF333">
            <v>91</v>
          </cell>
          <cell r="DG333">
            <v>9</v>
          </cell>
          <cell r="DH333">
            <v>90</v>
          </cell>
          <cell r="DI333">
            <v>897</v>
          </cell>
          <cell r="DJ333">
            <v>45</v>
          </cell>
          <cell r="DK333">
            <v>2</v>
          </cell>
          <cell r="DL333">
            <v>0</v>
          </cell>
          <cell r="DM333">
            <v>100</v>
          </cell>
          <cell r="DN333">
            <v>40</v>
          </cell>
          <cell r="DO333" t="str">
            <v>100</v>
          </cell>
          <cell r="DP333">
            <v>70</v>
          </cell>
          <cell r="DQ333" t="str">
            <v>100</v>
          </cell>
          <cell r="DR333">
            <v>55</v>
          </cell>
          <cell r="DS333">
            <v>100</v>
          </cell>
          <cell r="DT333">
            <v>58</v>
          </cell>
          <cell r="DU333">
            <v>97</v>
          </cell>
          <cell r="DV333" t="str">
            <v>J.P. Morgan</v>
          </cell>
          <cell r="DW333"/>
          <cell r="DX333"/>
          <cell r="DY333" t="str">
            <v>Placed</v>
          </cell>
          <cell r="DZ333">
            <v>17.75</v>
          </cell>
          <cell r="EA333" t="str">
            <v>Placement</v>
          </cell>
          <cell r="EB333" t="str">
            <v>Placement</v>
          </cell>
          <cell r="EC333"/>
          <cell r="ED333" t="str">
            <v>CAT-1</v>
          </cell>
          <cell r="EE333"/>
          <cell r="EF333"/>
          <cell r="EG333"/>
          <cell r="EH333"/>
          <cell r="EI333"/>
          <cell r="EJ333"/>
          <cell r="EK333"/>
          <cell r="EL333"/>
          <cell r="EM333"/>
          <cell r="EN333">
            <v>5</v>
          </cell>
          <cell r="EO333">
            <v>5</v>
          </cell>
          <cell r="EP333">
            <v>5</v>
          </cell>
          <cell r="EQ333">
            <v>15</v>
          </cell>
          <cell r="ER333">
            <v>100</v>
          </cell>
          <cell r="ES333" t="str">
            <v>Yes</v>
          </cell>
          <cell r="ET333" t="str">
            <v>https://drive.google.com/open?id=1St5ItqMFmkXO-Fg4C1kwN0mSwFBuBvcR</v>
          </cell>
          <cell r="EU333" t="str">
            <v>IT + Core Companies</v>
          </cell>
          <cell r="EV333" t="str">
            <v>Yes</v>
          </cell>
          <cell r="EW333" t="str">
            <v>pay_Hy8YjL7ShrmrWb</v>
          </cell>
          <cell r="EX333" t="str">
            <v>MUMBAI</v>
          </cell>
          <cell r="EY333" t="str">
            <v>Present</v>
          </cell>
          <cell r="EZ333" t="str">
            <v>Golden Batch 1</v>
          </cell>
          <cell r="FA333" t="str">
            <v>19-COMPC27-23</v>
          </cell>
          <cell r="FB333" t="str">
            <v>COMP-C</v>
          </cell>
          <cell r="FC333">
            <v>27</v>
          </cell>
        </row>
        <row r="334">
          <cell r="C334" t="str">
            <v>19-COMPC28-23</v>
          </cell>
          <cell r="D334">
            <v>28</v>
          </cell>
          <cell r="E334" t="str">
            <v>SINGH SWASTIK JITENDRA POONAM</v>
          </cell>
          <cell r="F334" t="str">
            <v>19-COMPC28-23</v>
          </cell>
          <cell r="G334" t="str">
            <v>Male</v>
          </cell>
          <cell r="H334">
            <v>37265</v>
          </cell>
          <cell r="I334">
            <v>6354755010</v>
          </cell>
          <cell r="J334"/>
          <cell r="K334" t="str">
            <v>singhswastik59@gmail.com</v>
          </cell>
          <cell r="L334"/>
          <cell r="M334" t="str">
            <v>Rang upvan soch house no 117 ,Rhadpor,Bharuch,Near videocon company gate no. 2,Bharuch,392001</v>
          </cell>
          <cell r="N334" t="str">
            <v>Self-employed</v>
          </cell>
          <cell r="O334" t="str">
            <v>Below  5 Lacs</v>
          </cell>
          <cell r="P334" t="str">
            <v>Normal</v>
          </cell>
          <cell r="Q334" t="str">
            <v>Open</v>
          </cell>
          <cell r="R334">
            <v>2019</v>
          </cell>
          <cell r="S334" t="str">
            <v>FE</v>
          </cell>
          <cell r="T334" t="str">
            <v>MHT-CET 2019</v>
          </cell>
          <cell r="U334" t="str">
            <v>MHT-CET</v>
          </cell>
          <cell r="V334">
            <v>200</v>
          </cell>
          <cell r="W334">
            <v>45.703308900000003</v>
          </cell>
          <cell r="X334" t="str">
            <v>IL</v>
          </cell>
          <cell r="Y334"/>
          <cell r="Z334"/>
          <cell r="AA334">
            <v>73.5</v>
          </cell>
          <cell r="AB334">
            <v>2017</v>
          </cell>
          <cell r="AC334" t="str">
            <v>CENTRAL BOARD OF SECONDARY EDUCATION</v>
          </cell>
          <cell r="AD334" t="str">
            <v>AMITY SCHOOL</v>
          </cell>
          <cell r="AE334">
            <v>388</v>
          </cell>
          <cell r="AF334">
            <v>500</v>
          </cell>
          <cell r="AG334">
            <v>77.599999999999994</v>
          </cell>
          <cell r="AH334">
            <v>2019</v>
          </cell>
          <cell r="AI334" t="str">
            <v>CENTRAL BOARD OF SECONDARY EDUCATION</v>
          </cell>
          <cell r="AJ334" t="str">
            <v>AMITY SCHOOL</v>
          </cell>
          <cell r="AK334">
            <v>140</v>
          </cell>
          <cell r="AL334">
            <v>23</v>
          </cell>
          <cell r="AM334">
            <v>6.0869565217391308</v>
          </cell>
          <cell r="AN334">
            <v>85.945578231292515</v>
          </cell>
          <cell r="AO334">
            <v>152</v>
          </cell>
          <cell r="AP334">
            <v>25</v>
          </cell>
          <cell r="AQ334">
            <v>6.08</v>
          </cell>
          <cell r="AR334">
            <v>92.17</v>
          </cell>
          <cell r="AS334">
            <v>292</v>
          </cell>
          <cell r="AT334">
            <v>48</v>
          </cell>
          <cell r="AU334">
            <v>6.083333333333333</v>
          </cell>
          <cell r="AV334">
            <v>204</v>
          </cell>
          <cell r="AW334">
            <v>25</v>
          </cell>
          <cell r="AX334">
            <v>8.16</v>
          </cell>
          <cell r="AY334">
            <v>75</v>
          </cell>
          <cell r="AZ334">
            <v>235</v>
          </cell>
          <cell r="BA334">
            <v>29</v>
          </cell>
          <cell r="BB334">
            <v>8.1034482758620694</v>
          </cell>
          <cell r="BC334">
            <v>93</v>
          </cell>
          <cell r="BD334">
            <v>439</v>
          </cell>
          <cell r="BE334">
            <v>54</v>
          </cell>
          <cell r="BF334">
            <v>8.1296296296296298</v>
          </cell>
          <cell r="BG334">
            <v>202</v>
          </cell>
          <cell r="BH334">
            <v>24</v>
          </cell>
          <cell r="BI334">
            <v>8.4166666666666661</v>
          </cell>
          <cell r="BJ334">
            <v>86.528894557823122</v>
          </cell>
          <cell r="BK334">
            <v>226</v>
          </cell>
          <cell r="BL334">
            <v>29</v>
          </cell>
          <cell r="BM334">
            <v>7.7931034482758621</v>
          </cell>
          <cell r="BN334">
            <v>92</v>
          </cell>
          <cell r="BO334">
            <v>428</v>
          </cell>
          <cell r="BP334">
            <v>53</v>
          </cell>
          <cell r="BQ334">
            <v>8.0754716981132084</v>
          </cell>
          <cell r="BR334">
            <v>179</v>
          </cell>
          <cell r="BS334">
            <v>24</v>
          </cell>
          <cell r="BT334">
            <v>7.458333333333333</v>
          </cell>
          <cell r="BU334">
            <v>87.440745464852611</v>
          </cell>
          <cell r="BV334">
            <v>179</v>
          </cell>
          <cell r="BW334">
            <v>24</v>
          </cell>
          <cell r="BX334">
            <v>7.458333333333333</v>
          </cell>
          <cell r="BY334">
            <v>186</v>
          </cell>
          <cell r="BZ334">
            <v>26</v>
          </cell>
          <cell r="CA334">
            <v>7.1538461538461542</v>
          </cell>
          <cell r="CB334">
            <v>1524</v>
          </cell>
          <cell r="CC334">
            <v>205</v>
          </cell>
          <cell r="CD334">
            <v>7.434146341463415</v>
          </cell>
          <cell r="CE334">
            <v>87</v>
          </cell>
          <cell r="CF334"/>
          <cell r="CG334"/>
          <cell r="CH334"/>
          <cell r="CI334"/>
          <cell r="CJ334"/>
          <cell r="CK334"/>
          <cell r="CL334"/>
          <cell r="CM334"/>
          <cell r="CN334">
            <v>31</v>
          </cell>
          <cell r="CO334">
            <v>60</v>
          </cell>
          <cell r="CP334">
            <v>38</v>
          </cell>
          <cell r="CQ334">
            <v>50</v>
          </cell>
          <cell r="CR334">
            <v>15</v>
          </cell>
          <cell r="CS334">
            <v>9</v>
          </cell>
          <cell r="CT334">
            <v>63</v>
          </cell>
          <cell r="CU334">
            <v>6</v>
          </cell>
          <cell r="CV334">
            <v>10</v>
          </cell>
          <cell r="CW334">
            <v>38</v>
          </cell>
          <cell r="CX334">
            <v>304</v>
          </cell>
          <cell r="CY334">
            <v>60.8</v>
          </cell>
          <cell r="CZ334">
            <v>45.170876671619617</v>
          </cell>
          <cell r="DA334">
            <v>5</v>
          </cell>
          <cell r="DB334">
            <v>5</v>
          </cell>
          <cell r="DC334">
            <v>50</v>
          </cell>
          <cell r="DD334">
            <v>2</v>
          </cell>
          <cell r="DE334">
            <v>20</v>
          </cell>
          <cell r="DF334">
            <v>10</v>
          </cell>
          <cell r="DG334">
            <v>4</v>
          </cell>
          <cell r="DH334">
            <v>40</v>
          </cell>
          <cell r="DI334">
            <v>190</v>
          </cell>
          <cell r="DJ334">
            <v>10</v>
          </cell>
          <cell r="DK334">
            <v>0</v>
          </cell>
          <cell r="DL334">
            <v>2</v>
          </cell>
          <cell r="DM334">
            <v>0</v>
          </cell>
          <cell r="DN334">
            <v>50</v>
          </cell>
          <cell r="DO334" t="str">
            <v>100</v>
          </cell>
          <cell r="DP334">
            <v>0</v>
          </cell>
          <cell r="DQ334">
            <v>0</v>
          </cell>
          <cell r="DR334">
            <v>25</v>
          </cell>
          <cell r="DS334">
            <v>50</v>
          </cell>
          <cell r="DT334">
            <v>36</v>
          </cell>
          <cell r="DU334">
            <v>36</v>
          </cell>
          <cell r="DV334" t="str">
            <v>LTI</v>
          </cell>
          <cell r="DW334"/>
          <cell r="DX334"/>
          <cell r="DY334" t="str">
            <v>Placed</v>
          </cell>
          <cell r="DZ334">
            <v>4</v>
          </cell>
          <cell r="EA334" t="str">
            <v>Placement</v>
          </cell>
          <cell r="EB334" t="str">
            <v>Placement</v>
          </cell>
          <cell r="EC334"/>
          <cell r="ED334" t="str">
            <v>CAT-3</v>
          </cell>
          <cell r="EE334"/>
          <cell r="EF334"/>
          <cell r="EG334"/>
          <cell r="EH334"/>
          <cell r="EI334"/>
          <cell r="EJ334"/>
          <cell r="EK334"/>
          <cell r="EL334"/>
          <cell r="EM334"/>
          <cell r="EN334">
            <v>4</v>
          </cell>
          <cell r="EO334">
            <v>1</v>
          </cell>
          <cell r="EP334">
            <v>5</v>
          </cell>
          <cell r="EQ334">
            <v>10</v>
          </cell>
          <cell r="ER334">
            <v>66.666666666666657</v>
          </cell>
          <cell r="ES334" t="str">
            <v>Yes</v>
          </cell>
          <cell r="ET334" t="str">
            <v>https://drive.google.com/open?id=1u5JbZ8Q1U-CgReHRvaRnKIqGdes5ahlH</v>
          </cell>
          <cell r="EU334" t="str">
            <v>IT + Core Companies</v>
          </cell>
          <cell r="EV334" t="str">
            <v>Yes</v>
          </cell>
          <cell r="EW334" t="str">
            <v>Yes transaction no:- T2110080734229548946725</v>
          </cell>
          <cell r="EX334" t="str">
            <v>Varanasi</v>
          </cell>
          <cell r="EY334" t="str">
            <v>AB</v>
          </cell>
          <cell r="EZ334" t="str">
            <v>Golden Batch 2</v>
          </cell>
          <cell r="FA334" t="str">
            <v>19-COMPC28-23</v>
          </cell>
          <cell r="FB334" t="str">
            <v>COMP-C</v>
          </cell>
          <cell r="FC334">
            <v>28</v>
          </cell>
        </row>
        <row r="335">
          <cell r="C335" t="str">
            <v>19-COMPC29-23</v>
          </cell>
          <cell r="D335">
            <v>29</v>
          </cell>
          <cell r="E335" t="str">
            <v>SINGH VAIBHAV JITENDRA SAVITA</v>
          </cell>
          <cell r="F335" t="str">
            <v>19-COMPC29-23</v>
          </cell>
          <cell r="G335" t="str">
            <v>Male</v>
          </cell>
          <cell r="H335">
            <v>37144</v>
          </cell>
          <cell r="I335">
            <v>8433749670</v>
          </cell>
          <cell r="J335"/>
          <cell r="K335" t="str">
            <v>vaibhavsingh2084@gmail.com</v>
          </cell>
          <cell r="L335"/>
          <cell r="M335" t="str">
            <v>302 / 68 MAHAVIR CHAWL ,G.K MARG ,LOWER PAREL,MUMBAI,CITY,400013</v>
          </cell>
          <cell r="N335" t="str">
            <v>Service</v>
          </cell>
          <cell r="O335" t="str">
            <v>Below  5 Lacs</v>
          </cell>
          <cell r="P335" t="str">
            <v>Normal</v>
          </cell>
          <cell r="Q335" t="str">
            <v>Open</v>
          </cell>
          <cell r="R335">
            <v>2019</v>
          </cell>
          <cell r="S335" t="str">
            <v>FE</v>
          </cell>
          <cell r="T335" t="str">
            <v>MHT-CET 2019</v>
          </cell>
          <cell r="U335" t="str">
            <v>MHT-CET</v>
          </cell>
          <cell r="V335">
            <v>200</v>
          </cell>
          <cell r="W335">
            <v>11.0951384</v>
          </cell>
          <cell r="X335" t="str">
            <v>ACAP</v>
          </cell>
          <cell r="Y335">
            <v>367</v>
          </cell>
          <cell r="Z335">
            <v>500</v>
          </cell>
          <cell r="AA335">
            <v>73.400000000000006</v>
          </cell>
          <cell r="AB335">
            <v>2017</v>
          </cell>
          <cell r="AC335" t="str">
            <v>MAHARASHTRA STATE BOARD OF SECONDARY AND HIGHER SECONDARY EDUCATION</v>
          </cell>
          <cell r="AD335" t="str">
            <v>HOLY CROSS HIGH SCHOOL</v>
          </cell>
          <cell r="AE335">
            <v>391</v>
          </cell>
          <cell r="AF335">
            <v>650</v>
          </cell>
          <cell r="AG335">
            <v>60.15</v>
          </cell>
          <cell r="AH335">
            <v>2019</v>
          </cell>
          <cell r="AI335" t="str">
            <v>MAHARASHTRA STATE BOARD OF SECONDARY AND HIGHER SECONDARY EDUCATION</v>
          </cell>
          <cell r="AJ335" t="str">
            <v>RAMNIVAS RUIA COLLEGE</v>
          </cell>
          <cell r="AK335">
            <v>138</v>
          </cell>
          <cell r="AL335">
            <v>23</v>
          </cell>
          <cell r="AM335">
            <v>6</v>
          </cell>
          <cell r="AN335">
            <v>88.746031746031747</v>
          </cell>
          <cell r="AO335">
            <v>170</v>
          </cell>
          <cell r="AP335">
            <v>25</v>
          </cell>
          <cell r="AQ335">
            <v>6.8</v>
          </cell>
          <cell r="AR335">
            <v>93.49</v>
          </cell>
          <cell r="AS335">
            <v>308</v>
          </cell>
          <cell r="AT335">
            <v>48</v>
          </cell>
          <cell r="AU335">
            <v>6.416666666666667</v>
          </cell>
          <cell r="AV335">
            <v>199</v>
          </cell>
          <cell r="AW335">
            <v>25</v>
          </cell>
          <cell r="AX335">
            <v>7.96</v>
          </cell>
          <cell r="AY335">
            <v>89</v>
          </cell>
          <cell r="AZ335">
            <v>261</v>
          </cell>
          <cell r="BA335">
            <v>29</v>
          </cell>
          <cell r="BB335">
            <v>9</v>
          </cell>
          <cell r="BC335">
            <v>95</v>
          </cell>
          <cell r="BD335">
            <v>460</v>
          </cell>
          <cell r="BE335">
            <v>54</v>
          </cell>
          <cell r="BF335">
            <v>8.518518518518519</v>
          </cell>
          <cell r="BG335">
            <v>216</v>
          </cell>
          <cell r="BH335">
            <v>24</v>
          </cell>
          <cell r="BI335">
            <v>9</v>
          </cell>
          <cell r="BJ335">
            <v>91.559007936507939</v>
          </cell>
          <cell r="BK335">
            <v>234</v>
          </cell>
          <cell r="BL335">
            <v>29</v>
          </cell>
          <cell r="BM335">
            <v>8.068965517241379</v>
          </cell>
          <cell r="BN335">
            <v>99</v>
          </cell>
          <cell r="BO335">
            <v>450</v>
          </cell>
          <cell r="BP335">
            <v>53</v>
          </cell>
          <cell r="BQ335">
            <v>8.4905660377358494</v>
          </cell>
          <cell r="BR335">
            <v>157</v>
          </cell>
          <cell r="BS335">
            <v>24</v>
          </cell>
          <cell r="BT335">
            <v>6.541666666666667</v>
          </cell>
          <cell r="BU335">
            <v>92.79917328042329</v>
          </cell>
          <cell r="BV335">
            <v>157</v>
          </cell>
          <cell r="BW335">
            <v>24</v>
          </cell>
          <cell r="BX335">
            <v>6.541666666666667</v>
          </cell>
          <cell r="BY335">
            <v>226</v>
          </cell>
          <cell r="BZ335">
            <v>26</v>
          </cell>
          <cell r="CA335">
            <v>8.6923076923076916</v>
          </cell>
          <cell r="CB335">
            <v>1601</v>
          </cell>
          <cell r="CC335">
            <v>205</v>
          </cell>
          <cell r="CD335">
            <v>7.8097560975609754</v>
          </cell>
          <cell r="CE335">
            <v>92</v>
          </cell>
          <cell r="CF335"/>
          <cell r="CG335"/>
          <cell r="CH335"/>
          <cell r="CI335"/>
          <cell r="CJ335"/>
          <cell r="CK335"/>
          <cell r="CL335"/>
          <cell r="CM335"/>
          <cell r="CN335" t="str">
            <v>ABSENT</v>
          </cell>
          <cell r="CO335">
            <v>60</v>
          </cell>
          <cell r="CP335" t="str">
            <v>ABSENT</v>
          </cell>
          <cell r="CQ335">
            <v>50</v>
          </cell>
          <cell r="CR335">
            <v>9</v>
          </cell>
          <cell r="CS335">
            <v>15</v>
          </cell>
          <cell r="CT335">
            <v>38</v>
          </cell>
          <cell r="CU335">
            <v>1</v>
          </cell>
          <cell r="CV335">
            <v>15</v>
          </cell>
          <cell r="CW335">
            <v>7</v>
          </cell>
          <cell r="CX335">
            <v>115</v>
          </cell>
          <cell r="CY335">
            <v>38.333333333333336</v>
          </cell>
          <cell r="CZ335">
            <v>17.087667161961367</v>
          </cell>
          <cell r="DA335">
            <v>3</v>
          </cell>
          <cell r="DB335">
            <v>7</v>
          </cell>
          <cell r="DC335">
            <v>30</v>
          </cell>
          <cell r="DD335">
            <v>0</v>
          </cell>
          <cell r="DE335">
            <v>22</v>
          </cell>
          <cell r="DF335">
            <v>0</v>
          </cell>
          <cell r="DG335">
            <v>1</v>
          </cell>
          <cell r="DH335">
            <v>10</v>
          </cell>
          <cell r="DI335">
            <v>0</v>
          </cell>
          <cell r="DJ335">
            <v>0</v>
          </cell>
          <cell r="DK335">
            <v>1</v>
          </cell>
          <cell r="DL335">
            <v>1</v>
          </cell>
          <cell r="DM335">
            <v>50</v>
          </cell>
          <cell r="DN335">
            <v>40</v>
          </cell>
          <cell r="DO335" t="str">
            <v>0</v>
          </cell>
          <cell r="DP335">
            <v>0</v>
          </cell>
          <cell r="DQ335">
            <v>0</v>
          </cell>
          <cell r="DR335">
            <v>20</v>
          </cell>
          <cell r="DS335">
            <v>0</v>
          </cell>
          <cell r="DT335">
            <v>20</v>
          </cell>
          <cell r="DU335">
            <v>20</v>
          </cell>
          <cell r="DV335" t="str">
            <v>Sportz Interactive</v>
          </cell>
          <cell r="DW335"/>
          <cell r="DX335"/>
          <cell r="DY335" t="str">
            <v>Placed</v>
          </cell>
          <cell r="DZ335">
            <v>4.5</v>
          </cell>
          <cell r="EA335" t="str">
            <v>Placement</v>
          </cell>
          <cell r="EB335" t="str">
            <v>Placement</v>
          </cell>
          <cell r="EC335"/>
          <cell r="ED335" t="str">
            <v>CAT-3</v>
          </cell>
          <cell r="EE335"/>
          <cell r="EF335"/>
          <cell r="EG335"/>
          <cell r="EH335"/>
          <cell r="EI335"/>
          <cell r="EJ335"/>
          <cell r="EK335"/>
          <cell r="EL335"/>
          <cell r="EM335"/>
          <cell r="EN335">
            <v>4</v>
          </cell>
          <cell r="EO335">
            <v>1</v>
          </cell>
          <cell r="EP335">
            <v>5</v>
          </cell>
          <cell r="EQ335">
            <v>10</v>
          </cell>
          <cell r="ER335">
            <v>66.666666666666657</v>
          </cell>
          <cell r="ES335" t="str">
            <v>Yes</v>
          </cell>
          <cell r="ET335" t="str">
            <v>https://drive.google.com/open?id=1JTxRUlgyn752Coo9f0i5e2CwqI7gk0Po</v>
          </cell>
          <cell r="EU335" t="str">
            <v>IT + Core Companies</v>
          </cell>
          <cell r="EV335" t="str">
            <v>Yes</v>
          </cell>
          <cell r="EW335" t="str">
            <v>(IMPS Ref no 128718995620)</v>
          </cell>
          <cell r="EX335" t="str">
            <v>Mumbai</v>
          </cell>
          <cell r="EY335" t="str">
            <v>AB</v>
          </cell>
          <cell r="EZ335" t="str">
            <v>Batch 2</v>
          </cell>
          <cell r="FA335" t="str">
            <v>19-COMPC29-23</v>
          </cell>
          <cell r="FB335" t="str">
            <v>COMP-C</v>
          </cell>
          <cell r="FC335">
            <v>29</v>
          </cell>
        </row>
        <row r="336">
          <cell r="C336" t="str">
            <v>19-COMPC30-23</v>
          </cell>
          <cell r="D336">
            <v>30</v>
          </cell>
          <cell r="E336" t="str">
            <v>SINHA AROMA SANJAY KIRTI</v>
          </cell>
          <cell r="F336" t="str">
            <v>19-COMPC30-23</v>
          </cell>
          <cell r="G336" t="str">
            <v>Female</v>
          </cell>
          <cell r="H336">
            <v>37157</v>
          </cell>
          <cell r="I336">
            <v>9518541996</v>
          </cell>
          <cell r="J336" t="str">
            <v>9518541996</v>
          </cell>
          <cell r="K336" t="str">
            <v>askurkure123@gmail.com</v>
          </cell>
          <cell r="L336"/>
          <cell r="M336" t="str">
            <v>99/203, Sector-1,Capricorn CHS, Evershine City,Evershine City, Vasai East,Opp. ARC Bhavan,Vasai,401208</v>
          </cell>
          <cell r="N336" t="str">
            <v>Service</v>
          </cell>
          <cell r="O336" t="str">
            <v>10 Lacs to 20Lacs</v>
          </cell>
          <cell r="P336" t="str">
            <v>Normal</v>
          </cell>
          <cell r="Q336" t="str">
            <v>Open</v>
          </cell>
          <cell r="R336">
            <v>2019</v>
          </cell>
          <cell r="S336" t="str">
            <v>FE</v>
          </cell>
          <cell r="T336" t="str">
            <v>MHT-CET 2019</v>
          </cell>
          <cell r="U336" t="str">
            <v>MHT-CET</v>
          </cell>
          <cell r="V336">
            <v>200</v>
          </cell>
          <cell r="W336">
            <v>90.256946900000003</v>
          </cell>
          <cell r="X336" t="str">
            <v>MI</v>
          </cell>
          <cell r="Y336">
            <v>476</v>
          </cell>
          <cell r="Z336">
            <v>500</v>
          </cell>
          <cell r="AA336">
            <v>95.2</v>
          </cell>
          <cell r="AB336">
            <v>2017</v>
          </cell>
          <cell r="AC336" t="str">
            <v>MAHARASHTRA STATE BOARD OF SECONDARY AND HIGHER SECONDARY EDUCATION</v>
          </cell>
          <cell r="AD336" t="str">
            <v>HOLY FAMILY CONVENT HIGH SCHOOL</v>
          </cell>
          <cell r="AE336">
            <v>483</v>
          </cell>
          <cell r="AF336">
            <v>650</v>
          </cell>
          <cell r="AG336">
            <v>74.31</v>
          </cell>
          <cell r="AH336">
            <v>2019</v>
          </cell>
          <cell r="AI336" t="str">
            <v>MAHARASHTRA STATE BOARD OF SECONDARY AND HIGHER SECONDARY EDUCATION</v>
          </cell>
          <cell r="AJ336" t="str">
            <v>B.K.S JUNIOR COLLEGE</v>
          </cell>
          <cell r="AK336">
            <v>220</v>
          </cell>
          <cell r="AL336">
            <v>23</v>
          </cell>
          <cell r="AM336">
            <v>9.5652173913043477</v>
          </cell>
          <cell r="AN336">
            <v>75</v>
          </cell>
          <cell r="AO336">
            <v>238</v>
          </cell>
          <cell r="AP336">
            <v>25</v>
          </cell>
          <cell r="AQ336">
            <v>9.52</v>
          </cell>
          <cell r="AR336">
            <v>99.07</v>
          </cell>
          <cell r="AS336">
            <v>458</v>
          </cell>
          <cell r="AT336">
            <v>48</v>
          </cell>
          <cell r="AU336">
            <v>9.5416666666666661</v>
          </cell>
          <cell r="AV336">
            <v>241</v>
          </cell>
          <cell r="AW336">
            <v>25</v>
          </cell>
          <cell r="AX336">
            <v>9.64</v>
          </cell>
          <cell r="AY336">
            <v>98</v>
          </cell>
          <cell r="AZ336">
            <v>289</v>
          </cell>
          <cell r="BA336">
            <v>29</v>
          </cell>
          <cell r="BB336">
            <v>9.9655172413793096</v>
          </cell>
          <cell r="BC336">
            <v>95</v>
          </cell>
          <cell r="BD336">
            <v>530</v>
          </cell>
          <cell r="BE336">
            <v>54</v>
          </cell>
          <cell r="BF336">
            <v>9.8148148148148149</v>
          </cell>
          <cell r="BG336">
            <v>231</v>
          </cell>
          <cell r="BH336">
            <v>24</v>
          </cell>
          <cell r="BI336">
            <v>9.625</v>
          </cell>
          <cell r="BJ336">
            <v>91.767499999999998</v>
          </cell>
          <cell r="BK336">
            <v>272</v>
          </cell>
          <cell r="BL336">
            <v>29</v>
          </cell>
          <cell r="BM336">
            <v>9.3793103448275854</v>
          </cell>
          <cell r="BN336">
            <v>98</v>
          </cell>
          <cell r="BO336">
            <v>503</v>
          </cell>
          <cell r="BP336">
            <v>53</v>
          </cell>
          <cell r="BQ336">
            <v>9.4905660377358494</v>
          </cell>
          <cell r="BR336">
            <v>228</v>
          </cell>
          <cell r="BS336">
            <v>24</v>
          </cell>
          <cell r="BT336">
            <v>9.5</v>
          </cell>
          <cell r="BU336">
            <v>92.806249999999991</v>
          </cell>
          <cell r="BV336">
            <v>228</v>
          </cell>
          <cell r="BW336">
            <v>24</v>
          </cell>
          <cell r="BX336">
            <v>9.5</v>
          </cell>
          <cell r="BY336">
            <v>257</v>
          </cell>
          <cell r="BZ336">
            <v>26</v>
          </cell>
          <cell r="CA336">
            <v>9.884615384615385</v>
          </cell>
          <cell r="CB336">
            <v>1976</v>
          </cell>
          <cell r="CC336">
            <v>205</v>
          </cell>
          <cell r="CD336">
            <v>9.6390243902439021</v>
          </cell>
          <cell r="CE336">
            <v>92</v>
          </cell>
          <cell r="CF336"/>
          <cell r="CG336"/>
          <cell r="CH336"/>
          <cell r="CI336"/>
          <cell r="CJ336"/>
          <cell r="CK336"/>
          <cell r="CL336"/>
          <cell r="CM336"/>
          <cell r="CN336">
            <v>17</v>
          </cell>
          <cell r="CO336">
            <v>60</v>
          </cell>
          <cell r="CP336">
            <v>19</v>
          </cell>
          <cell r="CQ336">
            <v>50</v>
          </cell>
          <cell r="CR336">
            <v>24</v>
          </cell>
          <cell r="CS336">
            <v>0</v>
          </cell>
          <cell r="CT336">
            <v>100</v>
          </cell>
          <cell r="CU336">
            <v>12</v>
          </cell>
          <cell r="CV336">
            <v>4</v>
          </cell>
          <cell r="CW336">
            <v>75</v>
          </cell>
          <cell r="CX336">
            <v>506</v>
          </cell>
          <cell r="CY336">
            <v>56.222222222222221</v>
          </cell>
          <cell r="CZ336">
            <v>75.185735512630018</v>
          </cell>
          <cell r="DA336">
            <v>9</v>
          </cell>
          <cell r="DB336">
            <v>1</v>
          </cell>
          <cell r="DC336">
            <v>90</v>
          </cell>
          <cell r="DD336">
            <v>22</v>
          </cell>
          <cell r="DE336">
            <v>0</v>
          </cell>
          <cell r="DF336">
            <v>100</v>
          </cell>
          <cell r="DG336">
            <v>8</v>
          </cell>
          <cell r="DH336">
            <v>80</v>
          </cell>
          <cell r="DI336">
            <v>770</v>
          </cell>
          <cell r="DJ336">
            <v>39</v>
          </cell>
          <cell r="DK336">
            <v>2</v>
          </cell>
          <cell r="DL336">
            <v>0</v>
          </cell>
          <cell r="DM336">
            <v>100</v>
          </cell>
          <cell r="DN336">
            <v>20</v>
          </cell>
          <cell r="DO336" t="str">
            <v>100</v>
          </cell>
          <cell r="DP336">
            <v>80</v>
          </cell>
          <cell r="DQ336" t="str">
            <v>100</v>
          </cell>
          <cell r="DR336">
            <v>50</v>
          </cell>
          <cell r="DS336">
            <v>100</v>
          </cell>
          <cell r="DT336">
            <v>45</v>
          </cell>
          <cell r="DU336">
            <v>93</v>
          </cell>
          <cell r="DV336" t="str">
            <v>J.P. Morgan</v>
          </cell>
          <cell r="DW336"/>
          <cell r="DX336"/>
          <cell r="DY336" t="str">
            <v>Placed</v>
          </cell>
          <cell r="DZ336">
            <v>17.75</v>
          </cell>
          <cell r="EA336" t="str">
            <v>Placement</v>
          </cell>
          <cell r="EB336" t="str">
            <v>Placement</v>
          </cell>
          <cell r="EC336"/>
          <cell r="ED336" t="str">
            <v>CAT-1</v>
          </cell>
          <cell r="EE336"/>
          <cell r="EF336"/>
          <cell r="EG336"/>
          <cell r="EH336"/>
          <cell r="EI336"/>
          <cell r="EJ336"/>
          <cell r="EK336"/>
          <cell r="EL336"/>
          <cell r="EM336"/>
          <cell r="EN336">
            <v>5</v>
          </cell>
          <cell r="EO336">
            <v>5</v>
          </cell>
          <cell r="EP336">
            <v>5</v>
          </cell>
          <cell r="EQ336">
            <v>15</v>
          </cell>
          <cell r="ER336">
            <v>100</v>
          </cell>
          <cell r="ES336" t="str">
            <v>Yes</v>
          </cell>
          <cell r="ET336" t="str">
            <v>https://drive.google.com/open?id=1qy1c1WjETPAnJ0sEYx9CHNo_c_NhzkHr</v>
          </cell>
          <cell r="EU336" t="str">
            <v>IT + Core Companies</v>
          </cell>
          <cell r="EV336" t="str">
            <v>Yes</v>
          </cell>
          <cell r="EW336" t="str">
            <v>Payment ID: pay_HyTQz99gRNB3sT</v>
          </cell>
          <cell r="EX336" t="str">
            <v>VASAI</v>
          </cell>
          <cell r="EY336" t="str">
            <v>Present</v>
          </cell>
          <cell r="EZ336" t="str">
            <v>Batch 1</v>
          </cell>
          <cell r="FA336" t="str">
            <v>19-COMPC30-23</v>
          </cell>
          <cell r="FB336" t="str">
            <v>COMP-C</v>
          </cell>
          <cell r="FC336">
            <v>30</v>
          </cell>
        </row>
        <row r="337">
          <cell r="C337" t="str">
            <v>19-COMPC31-23</v>
          </cell>
          <cell r="D337">
            <v>31</v>
          </cell>
          <cell r="E337" t="str">
            <v>SRINIVASAN HARISH KRISHNAN SRINIVASAN VIJAYALAKSHMI</v>
          </cell>
          <cell r="F337" t="str">
            <v>19-COMPC31-23</v>
          </cell>
          <cell r="G337" t="str">
            <v>Male</v>
          </cell>
          <cell r="H337">
            <v>37202</v>
          </cell>
          <cell r="I337">
            <v>9821316761</v>
          </cell>
          <cell r="J337"/>
          <cell r="K337" t="str">
            <v>hari56@yahoo.com</v>
          </cell>
          <cell r="L337"/>
          <cell r="M337" t="str">
            <v>E-503 EKTA MEADOWS KHATAU MILL COMPOUND,NEAR SIDDHARTH NAGAR OFF WE HIGHWAY,BORIVALI EAST,NEAR SIDDHARTH NAGAR,MUMBAI,400066</v>
          </cell>
          <cell r="N337" t="str">
            <v>Service</v>
          </cell>
          <cell r="O337" t="str">
            <v>5 Lacs to  10Lacs</v>
          </cell>
          <cell r="P337" t="str">
            <v>Normal</v>
          </cell>
          <cell r="Q337" t="str">
            <v>Open</v>
          </cell>
          <cell r="R337">
            <v>2019</v>
          </cell>
          <cell r="S337" t="str">
            <v>FE</v>
          </cell>
          <cell r="T337" t="str">
            <v>MHT-CET 2019</v>
          </cell>
          <cell r="U337" t="str">
            <v>MHT-CET</v>
          </cell>
          <cell r="V337">
            <v>200</v>
          </cell>
          <cell r="W337">
            <v>10.8919997</v>
          </cell>
          <cell r="X337" t="str">
            <v>ACAP</v>
          </cell>
          <cell r="Y337">
            <v>444</v>
          </cell>
          <cell r="Z337">
            <v>600</v>
          </cell>
          <cell r="AA337">
            <v>74</v>
          </cell>
          <cell r="AB337">
            <v>2017</v>
          </cell>
          <cell r="AC337" t="str">
            <v>COUNCIL FOR THE INDIAN SCHOOL CERTIFICATE EXAMINATIONS</v>
          </cell>
          <cell r="AD337" t="str">
            <v>THAKUR PUBLIC SCHOOL</v>
          </cell>
          <cell r="AE337">
            <v>424</v>
          </cell>
          <cell r="AF337">
            <v>650</v>
          </cell>
          <cell r="AG337">
            <v>65.23</v>
          </cell>
          <cell r="AH337">
            <v>2019</v>
          </cell>
          <cell r="AI337" t="str">
            <v>MAHARASHTRA STATE BOARD OF SECONDARY AND HIGHER SECONDARY EDUCATION</v>
          </cell>
          <cell r="AJ337" t="str">
            <v>THAKUR VIDYA MANDIR HIGH SCHOOL AND JUNIOR COLLEGE OF SCIENCE AND COMMERCE</v>
          </cell>
          <cell r="AK337">
            <v>184</v>
          </cell>
          <cell r="AL337">
            <v>23</v>
          </cell>
          <cell r="AM337">
            <v>8</v>
          </cell>
          <cell r="AN337">
            <v>78.131519274376416</v>
          </cell>
          <cell r="AO337">
            <v>201</v>
          </cell>
          <cell r="AP337">
            <v>25</v>
          </cell>
          <cell r="AQ337">
            <v>8.0399999999999991</v>
          </cell>
          <cell r="AR337">
            <v>89.77</v>
          </cell>
          <cell r="AS337">
            <v>385</v>
          </cell>
          <cell r="AT337">
            <v>48</v>
          </cell>
          <cell r="AU337">
            <v>8.0208333333333339</v>
          </cell>
          <cell r="AV337">
            <v>224</v>
          </cell>
          <cell r="AW337">
            <v>25</v>
          </cell>
          <cell r="AX337">
            <v>8.9600000000000009</v>
          </cell>
          <cell r="AY337">
            <v>97</v>
          </cell>
          <cell r="AZ337">
            <v>278</v>
          </cell>
          <cell r="BA337">
            <v>29</v>
          </cell>
          <cell r="BB337">
            <v>9.5862068965517242</v>
          </cell>
          <cell r="BC337">
            <v>94</v>
          </cell>
          <cell r="BD337">
            <v>502</v>
          </cell>
          <cell r="BE337">
            <v>54</v>
          </cell>
          <cell r="BF337">
            <v>9.2962962962962958</v>
          </cell>
          <cell r="BG337">
            <v>224</v>
          </cell>
          <cell r="BH337">
            <v>24</v>
          </cell>
          <cell r="BI337">
            <v>9.3333333333333339</v>
          </cell>
          <cell r="BJ337">
            <v>89.725379818594106</v>
          </cell>
          <cell r="BK337">
            <v>245</v>
          </cell>
          <cell r="BL337">
            <v>29</v>
          </cell>
          <cell r="BM337">
            <v>8.4482758620689662</v>
          </cell>
          <cell r="BN337">
            <v>100</v>
          </cell>
          <cell r="BO337">
            <v>469</v>
          </cell>
          <cell r="BP337">
            <v>53</v>
          </cell>
          <cell r="BQ337">
            <v>8.8490566037735849</v>
          </cell>
          <cell r="BR337">
            <v>200</v>
          </cell>
          <cell r="BS337">
            <v>24</v>
          </cell>
          <cell r="BT337">
            <v>8.3333333333333339</v>
          </cell>
          <cell r="BU337">
            <v>91.437816515495072</v>
          </cell>
          <cell r="BV337">
            <v>200</v>
          </cell>
          <cell r="BW337">
            <v>24</v>
          </cell>
          <cell r="BX337">
            <v>8.3333333333333339</v>
          </cell>
          <cell r="BY337">
            <v>241</v>
          </cell>
          <cell r="BZ337">
            <v>26</v>
          </cell>
          <cell r="CA337">
            <v>9.2692307692307701</v>
          </cell>
          <cell r="CB337">
            <v>1797</v>
          </cell>
          <cell r="CC337">
            <v>205</v>
          </cell>
          <cell r="CD337">
            <v>8.7658536585365852</v>
          </cell>
          <cell r="CE337">
            <v>90</v>
          </cell>
          <cell r="CF337"/>
          <cell r="CG337"/>
          <cell r="CH337"/>
          <cell r="CI337"/>
          <cell r="CJ337"/>
          <cell r="CK337"/>
          <cell r="CL337"/>
          <cell r="CM337"/>
          <cell r="CN337"/>
          <cell r="CO337"/>
          <cell r="CP337"/>
          <cell r="CQ337"/>
          <cell r="CR337"/>
          <cell r="CS337"/>
          <cell r="CT337"/>
          <cell r="CU337"/>
          <cell r="CV337"/>
          <cell r="CW337"/>
          <cell r="CX337"/>
          <cell r="CY337"/>
          <cell r="CZ337"/>
          <cell r="DA337"/>
          <cell r="DB337"/>
          <cell r="DC337"/>
          <cell r="DD337"/>
          <cell r="DE337"/>
          <cell r="DF337"/>
          <cell r="DG337"/>
          <cell r="DH337"/>
          <cell r="DI337"/>
          <cell r="DJ337">
            <v>0</v>
          </cell>
          <cell r="DK337">
            <v>0</v>
          </cell>
          <cell r="DL337">
            <v>2</v>
          </cell>
          <cell r="DM337">
            <v>0</v>
          </cell>
          <cell r="DN337">
            <v>0</v>
          </cell>
          <cell r="DO337">
            <v>0</v>
          </cell>
          <cell r="DP337">
            <v>0</v>
          </cell>
          <cell r="DQ337">
            <v>0</v>
          </cell>
          <cell r="DR337">
            <v>0</v>
          </cell>
          <cell r="DS337">
            <v>0</v>
          </cell>
          <cell r="DT337">
            <v>0</v>
          </cell>
          <cell r="DU337">
            <v>0</v>
          </cell>
          <cell r="DV337"/>
          <cell r="DW337"/>
          <cell r="DX337"/>
          <cell r="DY337"/>
          <cell r="DZ337"/>
          <cell r="EA337" t="str">
            <v>Higher Studies</v>
          </cell>
          <cell r="EB337" t="str">
            <v>Higher Studies</v>
          </cell>
          <cell r="EC337"/>
          <cell r="ED337" t="str">
            <v>CAT-3</v>
          </cell>
          <cell r="EE337"/>
          <cell r="EF337"/>
          <cell r="EG337"/>
          <cell r="EH337"/>
          <cell r="EI337"/>
          <cell r="EJ337"/>
          <cell r="EK337"/>
          <cell r="EL337"/>
          <cell r="EM337"/>
          <cell r="EN337">
            <v>5</v>
          </cell>
          <cell r="EO337">
            <v>0</v>
          </cell>
          <cell r="EP337">
            <v>5</v>
          </cell>
          <cell r="EQ337">
            <v>10</v>
          </cell>
          <cell r="ER337">
            <v>66.666666666666657</v>
          </cell>
          <cell r="ES337" t="str">
            <v>Yes</v>
          </cell>
          <cell r="ET337" t="str">
            <v>https://drive.google.com/open?id=1-Vi8tXYyn7hotx1Nxwbg-xR1f61edVcK</v>
          </cell>
          <cell r="EU337" t="str">
            <v>NA</v>
          </cell>
          <cell r="EV337" t="str">
            <v>No</v>
          </cell>
          <cell r="EW337"/>
          <cell r="EX337" t="str">
            <v>CHENNAI</v>
          </cell>
          <cell r="EY337" t="str">
            <v>AB</v>
          </cell>
          <cell r="EZ337"/>
          <cell r="FA337" t="str">
            <v>19-COMPC31-23</v>
          </cell>
          <cell r="FB337" t="str">
            <v>COMP-C</v>
          </cell>
          <cell r="FC337">
            <v>31</v>
          </cell>
        </row>
        <row r="338">
          <cell r="C338" t="str">
            <v>20-COMPC69-23</v>
          </cell>
          <cell r="D338">
            <v>69</v>
          </cell>
          <cell r="E338" t="str">
            <v>STEVE JOSEPH JULIE</v>
          </cell>
          <cell r="F338" t="str">
            <v>20-COMPC69-23</v>
          </cell>
          <cell r="G338" t="str">
            <v>Male</v>
          </cell>
          <cell r="H338">
            <v>37005</v>
          </cell>
          <cell r="I338">
            <v>9967492361</v>
          </cell>
          <cell r="J338"/>
          <cell r="K338" t="str">
            <v>stevejulie24@gmail.com</v>
          </cell>
          <cell r="L338"/>
          <cell r="M338" t="str">
            <v>201 Acme Harmony-1, Poonam Nagar, Andheri (East), Mumbai-400093</v>
          </cell>
          <cell r="N338" t="str">
            <v>Service</v>
          </cell>
          <cell r="O338" t="str">
            <v>10 Lacs to 20Lacs</v>
          </cell>
          <cell r="P338" t="str">
            <v>Normal</v>
          </cell>
          <cell r="Q338" t="str">
            <v>Open</v>
          </cell>
          <cell r="R338">
            <v>2019</v>
          </cell>
          <cell r="S338" t="str">
            <v>DSE</v>
          </cell>
          <cell r="T338" t="str">
            <v>NA</v>
          </cell>
          <cell r="U338" t="str">
            <v>DSE</v>
          </cell>
          <cell r="V338" t="str">
            <v>NA</v>
          </cell>
          <cell r="W338" t="str">
            <v>NA</v>
          </cell>
          <cell r="X338" t="str">
            <v>CAP-Minority</v>
          </cell>
          <cell r="Y338">
            <v>393</v>
          </cell>
          <cell r="Z338">
            <v>500</v>
          </cell>
          <cell r="AA338">
            <v>78.600000000000009</v>
          </cell>
          <cell r="AB338">
            <v>2016</v>
          </cell>
          <cell r="AC338" t="str">
            <v>MAHARASHTRA STATE BOARD OF SECONDARY AND HIGHER SECONDARY EDUCATION</v>
          </cell>
          <cell r="AD338"/>
          <cell r="AE338">
            <v>1637</v>
          </cell>
          <cell r="AF338">
            <v>1750</v>
          </cell>
          <cell r="AG338">
            <v>93.542857142857144</v>
          </cell>
          <cell r="AH338">
            <v>2020</v>
          </cell>
          <cell r="AI338" t="str">
            <v>Maharashtra State Board of Technical Education</v>
          </cell>
          <cell r="AJ338" t="str">
            <v>Thakur Polytechnic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 t="str">
            <v>o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238</v>
          </cell>
          <cell r="AW338">
            <v>25</v>
          </cell>
          <cell r="AX338">
            <v>9.52</v>
          </cell>
          <cell r="AY338">
            <v>87</v>
          </cell>
          <cell r="AZ338">
            <v>268</v>
          </cell>
          <cell r="BA338">
            <v>29</v>
          </cell>
          <cell r="BB338">
            <v>9.2413793103448274</v>
          </cell>
          <cell r="BC338">
            <v>94</v>
          </cell>
          <cell r="BD338">
            <v>506</v>
          </cell>
          <cell r="BE338">
            <v>54</v>
          </cell>
          <cell r="BF338">
            <v>9.3703703703703702</v>
          </cell>
          <cell r="BG338">
            <v>228</v>
          </cell>
          <cell r="BH338">
            <v>24</v>
          </cell>
          <cell r="BI338">
            <v>9.5</v>
          </cell>
          <cell r="BJ338">
            <v>86.5</v>
          </cell>
          <cell r="BK338">
            <v>275</v>
          </cell>
          <cell r="BL338">
            <v>29</v>
          </cell>
          <cell r="BM338">
            <v>9.4827586206896548</v>
          </cell>
          <cell r="BN338">
            <v>98</v>
          </cell>
          <cell r="BO338">
            <v>503</v>
          </cell>
          <cell r="BP338">
            <v>53</v>
          </cell>
          <cell r="BQ338">
            <v>9.4905660377358494</v>
          </cell>
          <cell r="BR338">
            <v>231</v>
          </cell>
          <cell r="BS338">
            <v>24</v>
          </cell>
          <cell r="BT338">
            <v>9.625</v>
          </cell>
          <cell r="BU338">
            <v>91.375</v>
          </cell>
          <cell r="BV338">
            <v>231</v>
          </cell>
          <cell r="BW338">
            <v>24</v>
          </cell>
          <cell r="BX338">
            <v>9.625</v>
          </cell>
          <cell r="BY338">
            <v>251</v>
          </cell>
          <cell r="BZ338">
            <v>26</v>
          </cell>
          <cell r="CA338">
            <v>9.6538461538461533</v>
          </cell>
          <cell r="CB338">
            <v>1491</v>
          </cell>
          <cell r="CC338">
            <v>157</v>
          </cell>
          <cell r="CD338">
            <v>9.4968152866242033</v>
          </cell>
          <cell r="CE338">
            <v>90</v>
          </cell>
          <cell r="CF338"/>
          <cell r="CG338"/>
          <cell r="CH338"/>
          <cell r="CI338"/>
          <cell r="CJ338"/>
          <cell r="CK338"/>
          <cell r="CL338"/>
          <cell r="CM338"/>
          <cell r="CN338"/>
          <cell r="CO338"/>
          <cell r="CP338"/>
          <cell r="CQ338"/>
          <cell r="CR338"/>
          <cell r="CS338"/>
          <cell r="CT338"/>
          <cell r="CU338"/>
          <cell r="CV338"/>
          <cell r="CW338"/>
          <cell r="CX338"/>
          <cell r="CY338"/>
          <cell r="CZ338"/>
          <cell r="DA338"/>
          <cell r="DB338"/>
          <cell r="DC338"/>
          <cell r="DD338"/>
          <cell r="DE338"/>
          <cell r="DF338"/>
          <cell r="DG338"/>
          <cell r="DH338"/>
          <cell r="DI338"/>
          <cell r="DJ338">
            <v>0</v>
          </cell>
          <cell r="DK338">
            <v>0</v>
          </cell>
          <cell r="DL338">
            <v>2</v>
          </cell>
          <cell r="DM338">
            <v>0</v>
          </cell>
          <cell r="DN338">
            <v>0</v>
          </cell>
          <cell r="DO338">
            <v>0</v>
          </cell>
          <cell r="DP338">
            <v>0</v>
          </cell>
          <cell r="DQ338">
            <v>0</v>
          </cell>
          <cell r="DR338">
            <v>0</v>
          </cell>
          <cell r="DS338">
            <v>0</v>
          </cell>
          <cell r="DT338">
            <v>0</v>
          </cell>
          <cell r="DU338">
            <v>0</v>
          </cell>
          <cell r="DV338"/>
          <cell r="DW338"/>
          <cell r="DX338"/>
          <cell r="DY338"/>
          <cell r="DZ338"/>
          <cell r="EA338" t="str">
            <v>Higher Studies</v>
          </cell>
          <cell r="EB338" t="str">
            <v>Higher Studies</v>
          </cell>
          <cell r="EC338"/>
          <cell r="ED338" t="str">
            <v>CAT-3</v>
          </cell>
          <cell r="EE338"/>
          <cell r="EF338"/>
          <cell r="EG338"/>
          <cell r="EH338"/>
          <cell r="EI338"/>
          <cell r="EJ338"/>
          <cell r="EK338"/>
          <cell r="EL338"/>
          <cell r="EM338"/>
          <cell r="EN338">
            <v>5</v>
          </cell>
          <cell r="EO338">
            <v>0</v>
          </cell>
          <cell r="EP338">
            <v>5</v>
          </cell>
          <cell r="EQ338">
            <v>10</v>
          </cell>
          <cell r="ER338">
            <v>66.666666666666657</v>
          </cell>
          <cell r="ES338" t="str">
            <v>Yes</v>
          </cell>
          <cell r="ET338" t="str">
            <v>https://drive.google.com/open?id=1Lb3j0qhwqNdbLqiTEexwuYbCyAeNBy5D</v>
          </cell>
          <cell r="EU338" t="str">
            <v>NA</v>
          </cell>
          <cell r="EV338" t="str">
            <v>No</v>
          </cell>
          <cell r="EW338"/>
          <cell r="EX338"/>
          <cell r="EY338" t="str">
            <v>AB</v>
          </cell>
          <cell r="EZ338"/>
          <cell r="FA338" t="str">
            <v>20-COMPC69-23</v>
          </cell>
          <cell r="FB338" t="str">
            <v>COMP-C</v>
          </cell>
          <cell r="FC338">
            <v>69</v>
          </cell>
        </row>
        <row r="339">
          <cell r="C339" t="str">
            <v>19-COMPC32-23</v>
          </cell>
          <cell r="D339">
            <v>32</v>
          </cell>
          <cell r="E339" t="str">
            <v>SURANI KEVAL HASMUKH PINAL</v>
          </cell>
          <cell r="F339" t="str">
            <v>19-COMPC32-23</v>
          </cell>
          <cell r="G339" t="str">
            <v>Male</v>
          </cell>
          <cell r="H339">
            <v>37256</v>
          </cell>
          <cell r="I339">
            <v>9920389616</v>
          </cell>
          <cell r="J339"/>
          <cell r="K339" t="str">
            <v>kevalsurani15@gmail.com</v>
          </cell>
          <cell r="L339"/>
          <cell r="M339" t="str">
            <v>A-1002 RITE GALAXY ,GOVIND NAGAR,BORIVALI,NEAR PANDYA HOSPITAL,MUMBAI,400092</v>
          </cell>
          <cell r="N339" t="str">
            <v>Family Business</v>
          </cell>
          <cell r="O339" t="str">
            <v>5 Lacs to  10Lacs</v>
          </cell>
          <cell r="P339" t="str">
            <v>Normal</v>
          </cell>
          <cell r="Q339" t="str">
            <v>Open</v>
          </cell>
          <cell r="R339">
            <v>2019</v>
          </cell>
          <cell r="S339" t="str">
            <v>FE</v>
          </cell>
          <cell r="T339" t="str">
            <v>MHT-CET 2019</v>
          </cell>
          <cell r="U339" t="str">
            <v>MHT-CET</v>
          </cell>
          <cell r="V339">
            <v>200</v>
          </cell>
          <cell r="W339">
            <v>24.853168</v>
          </cell>
          <cell r="X339" t="str">
            <v>ACAP</v>
          </cell>
          <cell r="Y339">
            <v>374</v>
          </cell>
          <cell r="Z339">
            <v>500</v>
          </cell>
          <cell r="AA339">
            <v>74.8</v>
          </cell>
          <cell r="AB339">
            <v>2017</v>
          </cell>
          <cell r="AC339" t="str">
            <v>MAHARASHTRA STATE BOARD OF SECONDARY AND HIGHER SECONDARY EDUCATION</v>
          </cell>
          <cell r="AD339" t="str">
            <v>ST.LAWRENCE HIGH SCHOOL</v>
          </cell>
          <cell r="AE339">
            <v>403</v>
          </cell>
          <cell r="AF339">
            <v>650</v>
          </cell>
          <cell r="AG339">
            <v>62</v>
          </cell>
          <cell r="AH339">
            <v>2019</v>
          </cell>
          <cell r="AI339" t="str">
            <v>MAHARASHTRA STATE BOARD OF SECONDARY AND HIGHER SECONDARY EDUCATION</v>
          </cell>
          <cell r="AJ339" t="str">
            <v>PROF M. H KALRA JUNIOR COLLEGE OS SCIENCE AND ENGINEERING</v>
          </cell>
          <cell r="AK339">
            <v>201</v>
          </cell>
          <cell r="AL339">
            <v>23</v>
          </cell>
          <cell r="AM339">
            <v>8.7391304347826093</v>
          </cell>
          <cell r="AN339">
            <v>75.691609977324262</v>
          </cell>
          <cell r="AO339">
            <v>222</v>
          </cell>
          <cell r="AP339">
            <v>25</v>
          </cell>
          <cell r="AQ339">
            <v>8.8800000000000008</v>
          </cell>
          <cell r="AR339">
            <v>75</v>
          </cell>
          <cell r="AS339">
            <v>423</v>
          </cell>
          <cell r="AT339">
            <v>48</v>
          </cell>
          <cell r="AU339">
            <v>8.8125</v>
          </cell>
          <cell r="AV339">
            <v>238</v>
          </cell>
          <cell r="AW339">
            <v>25</v>
          </cell>
          <cell r="AX339">
            <v>9.52</v>
          </cell>
          <cell r="AY339">
            <v>93</v>
          </cell>
          <cell r="AZ339">
            <v>286</v>
          </cell>
          <cell r="BA339">
            <v>29</v>
          </cell>
          <cell r="BB339">
            <v>9.862068965517242</v>
          </cell>
          <cell r="BC339">
            <v>100</v>
          </cell>
          <cell r="BD339">
            <v>524</v>
          </cell>
          <cell r="BE339">
            <v>54</v>
          </cell>
          <cell r="BF339">
            <v>9.7037037037037042</v>
          </cell>
          <cell r="BG339">
            <v>234</v>
          </cell>
          <cell r="BH339">
            <v>24</v>
          </cell>
          <cell r="BI339">
            <v>9.75</v>
          </cell>
          <cell r="BJ339">
            <v>85.922902494331069</v>
          </cell>
          <cell r="BK339">
            <v>278</v>
          </cell>
          <cell r="BL339">
            <v>29</v>
          </cell>
          <cell r="BM339">
            <v>9.5862068965517242</v>
          </cell>
          <cell r="BN339">
            <v>92</v>
          </cell>
          <cell r="BO339">
            <v>512</v>
          </cell>
          <cell r="BP339">
            <v>53</v>
          </cell>
          <cell r="BQ339">
            <v>9.6603773584905657</v>
          </cell>
          <cell r="BR339">
            <v>237</v>
          </cell>
          <cell r="BS339">
            <v>24</v>
          </cell>
          <cell r="BT339">
            <v>9.875</v>
          </cell>
          <cell r="BU339">
            <v>86.935752078609241</v>
          </cell>
          <cell r="BV339">
            <v>237</v>
          </cell>
          <cell r="BW339">
            <v>24</v>
          </cell>
          <cell r="BX339">
            <v>9.875</v>
          </cell>
          <cell r="BY339">
            <v>255</v>
          </cell>
          <cell r="BZ339">
            <v>26</v>
          </cell>
          <cell r="CA339">
            <v>9.8076923076923084</v>
          </cell>
          <cell r="CB339">
            <v>1951</v>
          </cell>
          <cell r="CC339">
            <v>205</v>
          </cell>
          <cell r="CD339">
            <v>9.5170731707317078</v>
          </cell>
          <cell r="CE339">
            <v>86</v>
          </cell>
          <cell r="CF339"/>
          <cell r="CG339"/>
          <cell r="CH339"/>
          <cell r="CI339"/>
          <cell r="CJ339"/>
          <cell r="CK339"/>
          <cell r="CL339"/>
          <cell r="CM339"/>
          <cell r="CN339"/>
          <cell r="CO339"/>
          <cell r="CP339"/>
          <cell r="CQ339"/>
          <cell r="CR339"/>
          <cell r="CS339"/>
          <cell r="CT339"/>
          <cell r="CU339"/>
          <cell r="CV339"/>
          <cell r="CW339"/>
          <cell r="CX339"/>
          <cell r="CY339"/>
          <cell r="CZ339"/>
          <cell r="DA339"/>
          <cell r="DB339"/>
          <cell r="DC339"/>
          <cell r="DD339"/>
          <cell r="DE339"/>
          <cell r="DF339"/>
          <cell r="DG339"/>
          <cell r="DH339"/>
          <cell r="DI339"/>
          <cell r="DJ339">
            <v>0</v>
          </cell>
          <cell r="DK339">
            <v>0</v>
          </cell>
          <cell r="DL339">
            <v>2</v>
          </cell>
          <cell r="DM339">
            <v>0</v>
          </cell>
          <cell r="DN339">
            <v>0</v>
          </cell>
          <cell r="DO339">
            <v>0</v>
          </cell>
          <cell r="DP339">
            <v>0</v>
          </cell>
          <cell r="DQ339">
            <v>0</v>
          </cell>
          <cell r="DR339">
            <v>0</v>
          </cell>
          <cell r="DS339">
            <v>0</v>
          </cell>
          <cell r="DT339">
            <v>0</v>
          </cell>
          <cell r="DU339">
            <v>0</v>
          </cell>
          <cell r="DV339"/>
          <cell r="DW339"/>
          <cell r="DX339"/>
          <cell r="DY339"/>
          <cell r="DZ339"/>
          <cell r="EA339" t="str">
            <v>Higher Studies</v>
          </cell>
          <cell r="EB339" t="str">
            <v>Higher Studies</v>
          </cell>
          <cell r="EC339"/>
          <cell r="ED339" t="str">
            <v>CAT-3</v>
          </cell>
          <cell r="EE339"/>
          <cell r="EF339"/>
          <cell r="EG339"/>
          <cell r="EH339"/>
          <cell r="EI339"/>
          <cell r="EJ339"/>
          <cell r="EK339"/>
          <cell r="EL339"/>
          <cell r="EM339"/>
          <cell r="EN339">
            <v>5</v>
          </cell>
          <cell r="EO339">
            <v>0</v>
          </cell>
          <cell r="EP339">
            <v>5</v>
          </cell>
          <cell r="EQ339">
            <v>10</v>
          </cell>
          <cell r="ER339">
            <v>66.666666666666657</v>
          </cell>
          <cell r="ES339" t="str">
            <v>Yes</v>
          </cell>
          <cell r="ET339" t="str">
            <v>https://drive.google.com/open?id=1GG-tLhkLz9ExGj0icA5L6Aq5e_uOOyfP</v>
          </cell>
          <cell r="EU339" t="str">
            <v>NA</v>
          </cell>
          <cell r="EV339" t="str">
            <v>No</v>
          </cell>
          <cell r="EW339"/>
          <cell r="EX339" t="str">
            <v>BHAVNAGAR</v>
          </cell>
          <cell r="EY339" t="str">
            <v>Present</v>
          </cell>
          <cell r="EZ339"/>
          <cell r="FA339" t="str">
            <v>19-COMPC32-23</v>
          </cell>
          <cell r="FB339" t="str">
            <v>COMP-C</v>
          </cell>
          <cell r="FC339">
            <v>32</v>
          </cell>
        </row>
        <row r="340">
          <cell r="C340" t="str">
            <v>19-COMPC33-23</v>
          </cell>
          <cell r="D340">
            <v>33</v>
          </cell>
          <cell r="E340" t="str">
            <v xml:space="preserve">SYED AMAN MD NOORUDDIN RAZEENA </v>
          </cell>
          <cell r="F340" t="str">
            <v>19-COMPC33-23</v>
          </cell>
          <cell r="G340" t="str">
            <v>Male</v>
          </cell>
          <cell r="H340">
            <v>37073</v>
          </cell>
          <cell r="I340">
            <v>7666634469</v>
          </cell>
          <cell r="J340" t="str">
            <v>7666634469</v>
          </cell>
          <cell r="K340" t="str">
            <v>amansayed49@gmail.com</v>
          </cell>
          <cell r="L340"/>
          <cell r="M340" t="str">
            <v>Room no A-238 Gulshan Chawl,Social Nagar,Near Noorul Huda Masjid,Mumbai,400017</v>
          </cell>
          <cell r="N340" t="str">
            <v>Self-employed</v>
          </cell>
          <cell r="O340" t="str">
            <v>Below  5 Lacs</v>
          </cell>
          <cell r="P340" t="str">
            <v>Normal</v>
          </cell>
          <cell r="Q340" t="str">
            <v>Open</v>
          </cell>
          <cell r="R340">
            <v>2019</v>
          </cell>
          <cell r="S340" t="str">
            <v>FE</v>
          </cell>
          <cell r="T340" t="str">
            <v>MHT-CET 2019</v>
          </cell>
          <cell r="U340" t="str">
            <v>MHT-CET</v>
          </cell>
          <cell r="V340">
            <v>200</v>
          </cell>
          <cell r="W340">
            <v>90.600218699999999</v>
          </cell>
          <cell r="X340" t="str">
            <v>MI</v>
          </cell>
          <cell r="Y340">
            <v>425</v>
          </cell>
          <cell r="Z340">
            <v>500</v>
          </cell>
          <cell r="AA340">
            <v>85</v>
          </cell>
          <cell r="AB340">
            <v>2017</v>
          </cell>
          <cell r="AC340" t="str">
            <v>MAHARASHTRA STATE BOARD OF SECONDARY AND HIGHER SECONDARY EDUCATION</v>
          </cell>
          <cell r="AD340" t="str">
            <v>SADHANA VIDYALAYA SION</v>
          </cell>
          <cell r="AE340">
            <v>440</v>
          </cell>
          <cell r="AF340">
            <v>650</v>
          </cell>
          <cell r="AG340">
            <v>67.69</v>
          </cell>
          <cell r="AH340">
            <v>2019</v>
          </cell>
          <cell r="AI340" t="str">
            <v>MAHARASHTRA STATE BOARD OF SECONDARY AND HIGHER SECONDARY EDUCATION</v>
          </cell>
          <cell r="AJ340" t="str">
            <v>MUMBAI JUNIOR COLLEGE WADALA</v>
          </cell>
          <cell r="AK340">
            <v>222</v>
          </cell>
          <cell r="AL340">
            <v>23</v>
          </cell>
          <cell r="AM340">
            <v>9.6521739130434785</v>
          </cell>
          <cell r="AN340">
            <v>76.804988662131521</v>
          </cell>
          <cell r="AO340">
            <v>236</v>
          </cell>
          <cell r="AP340">
            <v>25</v>
          </cell>
          <cell r="AQ340">
            <v>9.44</v>
          </cell>
          <cell r="AR340">
            <v>94.01</v>
          </cell>
          <cell r="AS340">
            <v>458</v>
          </cell>
          <cell r="AT340">
            <v>48</v>
          </cell>
          <cell r="AU340">
            <v>9.5416666666666661</v>
          </cell>
          <cell r="AV340">
            <v>244</v>
          </cell>
          <cell r="AW340">
            <v>25</v>
          </cell>
          <cell r="AX340">
            <v>9.76</v>
          </cell>
          <cell r="AY340">
            <v>89</v>
          </cell>
          <cell r="AZ340">
            <v>289</v>
          </cell>
          <cell r="BA340">
            <v>29</v>
          </cell>
          <cell r="BB340">
            <v>9.9655172413793096</v>
          </cell>
          <cell r="BC340">
            <v>100</v>
          </cell>
          <cell r="BD340">
            <v>533</v>
          </cell>
          <cell r="BE340">
            <v>54</v>
          </cell>
          <cell r="BF340">
            <v>9.8703703703703702</v>
          </cell>
          <cell r="BG340">
            <v>235</v>
          </cell>
          <cell r="BH340">
            <v>24</v>
          </cell>
          <cell r="BI340">
            <v>9.7916666666666661</v>
          </cell>
          <cell r="BJ340">
            <v>89.953747165532889</v>
          </cell>
          <cell r="BK340">
            <v>287</v>
          </cell>
          <cell r="BL340">
            <v>29</v>
          </cell>
          <cell r="BM340">
            <v>9.8965517241379306</v>
          </cell>
          <cell r="BN340">
            <v>98</v>
          </cell>
          <cell r="BO340">
            <v>522</v>
          </cell>
          <cell r="BP340">
            <v>53</v>
          </cell>
          <cell r="BQ340">
            <v>9.8490566037735849</v>
          </cell>
          <cell r="BR340">
            <v>240</v>
          </cell>
          <cell r="BS340">
            <v>24</v>
          </cell>
          <cell r="BT340">
            <v>10</v>
          </cell>
          <cell r="BU340">
            <v>91.294789304610731</v>
          </cell>
          <cell r="BV340">
            <v>240</v>
          </cell>
          <cell r="BW340">
            <v>24</v>
          </cell>
          <cell r="BX340">
            <v>10</v>
          </cell>
          <cell r="BY340">
            <v>259</v>
          </cell>
          <cell r="BZ340">
            <v>26</v>
          </cell>
          <cell r="CA340">
            <v>9.9615384615384617</v>
          </cell>
          <cell r="CB340">
            <v>2012</v>
          </cell>
          <cell r="CC340">
            <v>205</v>
          </cell>
          <cell r="CD340">
            <v>9.8146341463414632</v>
          </cell>
          <cell r="CE340">
            <v>90</v>
          </cell>
          <cell r="CF340"/>
          <cell r="CG340"/>
          <cell r="CH340"/>
          <cell r="CI340"/>
          <cell r="CJ340"/>
          <cell r="CK340"/>
          <cell r="CL340"/>
          <cell r="CM340"/>
          <cell r="CN340">
            <v>16</v>
          </cell>
          <cell r="CO340">
            <v>60</v>
          </cell>
          <cell r="CP340">
            <v>41</v>
          </cell>
          <cell r="CQ340">
            <v>50</v>
          </cell>
          <cell r="CR340">
            <v>19</v>
          </cell>
          <cell r="CS340">
            <v>5</v>
          </cell>
          <cell r="CT340">
            <v>80</v>
          </cell>
          <cell r="CU340">
            <v>12</v>
          </cell>
          <cell r="CV340">
            <v>4</v>
          </cell>
          <cell r="CW340">
            <v>75</v>
          </cell>
          <cell r="CX340">
            <v>400</v>
          </cell>
          <cell r="CY340">
            <v>57.142857142857146</v>
          </cell>
          <cell r="CZ340">
            <v>59.435364041604757</v>
          </cell>
          <cell r="DA340">
            <v>7</v>
          </cell>
          <cell r="DB340">
            <v>3</v>
          </cell>
          <cell r="DC340">
            <v>70</v>
          </cell>
          <cell r="DD340">
            <v>17</v>
          </cell>
          <cell r="DE340">
            <v>5</v>
          </cell>
          <cell r="DF340">
            <v>78</v>
          </cell>
          <cell r="DG340">
            <v>0</v>
          </cell>
          <cell r="DH340">
            <v>0</v>
          </cell>
          <cell r="DI340">
            <v>0</v>
          </cell>
          <cell r="DJ340">
            <v>0</v>
          </cell>
          <cell r="DK340">
            <v>2</v>
          </cell>
          <cell r="DL340">
            <v>0</v>
          </cell>
          <cell r="DM340">
            <v>100</v>
          </cell>
          <cell r="DN340">
            <v>70</v>
          </cell>
          <cell r="DO340" t="str">
            <v>100</v>
          </cell>
          <cell r="DP340">
            <v>0</v>
          </cell>
          <cell r="DQ340">
            <v>0</v>
          </cell>
          <cell r="DR340">
            <v>35</v>
          </cell>
          <cell r="DS340">
            <v>50</v>
          </cell>
          <cell r="DT340">
            <v>44</v>
          </cell>
          <cell r="DU340">
            <v>65</v>
          </cell>
          <cell r="DV340"/>
          <cell r="DW340"/>
          <cell r="DX340"/>
          <cell r="DY340"/>
          <cell r="DZ340"/>
          <cell r="EA340" t="str">
            <v>Higher Studies</v>
          </cell>
          <cell r="EB340" t="str">
            <v>Higher Studies</v>
          </cell>
          <cell r="EC340"/>
          <cell r="ED340" t="str">
            <v>CAT-2</v>
          </cell>
          <cell r="EE340"/>
          <cell r="EF340"/>
          <cell r="EG340"/>
          <cell r="EH340"/>
          <cell r="EI340"/>
          <cell r="EJ340"/>
          <cell r="EK340"/>
          <cell r="EL340"/>
          <cell r="EM340"/>
          <cell r="EN340">
            <v>5</v>
          </cell>
          <cell r="EO340">
            <v>3</v>
          </cell>
          <cell r="EP340">
            <v>5</v>
          </cell>
          <cell r="EQ340">
            <v>13</v>
          </cell>
          <cell r="ER340">
            <v>86.666666666666671</v>
          </cell>
          <cell r="ES340" t="str">
            <v>Yes</v>
          </cell>
          <cell r="ET340" t="str">
            <v>https://drive.google.com/open?id=1K_YkN-9Z3eR4J0eu3cWPTBtIgFoM0rLy</v>
          </cell>
          <cell r="EU340" t="str">
            <v>IT + Core Companies</v>
          </cell>
          <cell r="EV340" t="str">
            <v>Yes</v>
          </cell>
          <cell r="EW340" t="str">
            <v>pay_HyTeaSLdA5oIQa</v>
          </cell>
          <cell r="EX340" t="str">
            <v>Madhubani Bihar</v>
          </cell>
          <cell r="EY340" t="str">
            <v>AB</v>
          </cell>
          <cell r="EZ340" t="str">
            <v>Golden Batch 1</v>
          </cell>
          <cell r="FA340" t="str">
            <v>19-COMPC33-23</v>
          </cell>
          <cell r="FB340" t="str">
            <v>COMP-C</v>
          </cell>
          <cell r="FC340">
            <v>33</v>
          </cell>
        </row>
        <row r="341">
          <cell r="C341" t="str">
            <v>19-COMPC34-23</v>
          </cell>
          <cell r="D341">
            <v>34</v>
          </cell>
          <cell r="E341" t="str">
            <v>SYED DANISH ALI NAQVI PARVEEN QAZMI</v>
          </cell>
          <cell r="F341" t="str">
            <v>19-COMPC34-23</v>
          </cell>
          <cell r="G341" t="str">
            <v>Male</v>
          </cell>
          <cell r="H341">
            <v>37157</v>
          </cell>
          <cell r="I341">
            <v>9103052652</v>
          </cell>
          <cell r="J341" t="str">
            <v>8825058773</v>
          </cell>
          <cell r="K341" t="str">
            <v>syeddanishalinaqvi99@gmail.com</v>
          </cell>
          <cell r="L341" t="str">
            <v>1032190240@tcetmumbai.in</v>
          </cell>
          <cell r="M341" t="str">
            <v>Teh. Mendhar ,distt. Poonch ,Gursahi,Gursahi,Jammu,180015</v>
          </cell>
          <cell r="N341" t="str">
            <v>Service</v>
          </cell>
          <cell r="O341" t="str">
            <v>Below  5 Lacs</v>
          </cell>
          <cell r="P341" t="str">
            <v>Normal</v>
          </cell>
          <cell r="Q341" t="str">
            <v>Open</v>
          </cell>
          <cell r="R341">
            <v>2019</v>
          </cell>
          <cell r="S341" t="str">
            <v>FE</v>
          </cell>
          <cell r="T341" t="str">
            <v>J &amp; K</v>
          </cell>
          <cell r="U341" t="str">
            <v>J&amp;K</v>
          </cell>
          <cell r="V341" t="str">
            <v>NA</v>
          </cell>
          <cell r="W341" t="str">
            <v>NA</v>
          </cell>
          <cell r="X341" t="str">
            <v>NA</v>
          </cell>
          <cell r="Y341"/>
          <cell r="Z341"/>
          <cell r="AA341">
            <v>77.900000000000006</v>
          </cell>
          <cell r="AB341">
            <v>2017</v>
          </cell>
          <cell r="AC341" t="str">
            <v>CENTRAL BOARD OF SECONDARY EDUCATION</v>
          </cell>
          <cell r="AD341" t="str">
            <v>J.P WORLD SCHOOL</v>
          </cell>
          <cell r="AE341">
            <v>359</v>
          </cell>
          <cell r="AF341">
            <v>500</v>
          </cell>
          <cell r="AG341">
            <v>71.8</v>
          </cell>
          <cell r="AH341">
            <v>2019</v>
          </cell>
          <cell r="AI341" t="str">
            <v>CENTRAL BOARD OF SECONDARY EDUCATION</v>
          </cell>
          <cell r="AJ341" t="str">
            <v>J.P WORLD SCHOOL</v>
          </cell>
          <cell r="AK341">
            <v>171</v>
          </cell>
          <cell r="AL341">
            <v>23</v>
          </cell>
          <cell r="AM341">
            <v>7.4347826086956523</v>
          </cell>
          <cell r="AN341">
            <v>78.637188208616791</v>
          </cell>
          <cell r="AO341">
            <v>172</v>
          </cell>
          <cell r="AP341">
            <v>25</v>
          </cell>
          <cell r="AQ341">
            <v>6.88</v>
          </cell>
          <cell r="AR341">
            <v>96.77</v>
          </cell>
          <cell r="AS341">
            <v>343</v>
          </cell>
          <cell r="AT341">
            <v>48</v>
          </cell>
          <cell r="AU341">
            <v>7.145833333333333</v>
          </cell>
          <cell r="AV341">
            <v>218</v>
          </cell>
          <cell r="AW341">
            <v>25</v>
          </cell>
          <cell r="AX341">
            <v>8.7200000000000006</v>
          </cell>
          <cell r="AY341">
            <v>84</v>
          </cell>
          <cell r="AZ341">
            <v>251</v>
          </cell>
          <cell r="BA341">
            <v>29</v>
          </cell>
          <cell r="BB341">
            <v>8.6551724137931032</v>
          </cell>
          <cell r="BC341">
            <v>88</v>
          </cell>
          <cell r="BD341">
            <v>469</v>
          </cell>
          <cell r="BE341">
            <v>54</v>
          </cell>
          <cell r="BF341">
            <v>8.6851851851851851</v>
          </cell>
          <cell r="BG341">
            <v>195</v>
          </cell>
          <cell r="BH341">
            <v>24</v>
          </cell>
          <cell r="BI341">
            <v>8.125</v>
          </cell>
          <cell r="BJ341">
            <v>86.851797052154197</v>
          </cell>
          <cell r="BK341">
            <v>249</v>
          </cell>
          <cell r="BL341">
            <v>29</v>
          </cell>
          <cell r="BM341">
            <v>8.5862068965517242</v>
          </cell>
          <cell r="BN341">
            <v>88</v>
          </cell>
          <cell r="BO341">
            <v>444</v>
          </cell>
          <cell r="BP341">
            <v>53</v>
          </cell>
          <cell r="BQ341">
            <v>8.3773584905660385</v>
          </cell>
          <cell r="BR341">
            <v>198</v>
          </cell>
          <cell r="BS341">
            <v>24</v>
          </cell>
          <cell r="BT341">
            <v>8.25</v>
          </cell>
          <cell r="BU341">
            <v>87.043164210128495</v>
          </cell>
          <cell r="BV341">
            <v>198</v>
          </cell>
          <cell r="BW341">
            <v>24</v>
          </cell>
          <cell r="BX341">
            <v>8.25</v>
          </cell>
          <cell r="BY341">
            <v>227</v>
          </cell>
          <cell r="BZ341">
            <v>26</v>
          </cell>
          <cell r="CA341">
            <v>8.7307692307692299</v>
          </cell>
          <cell r="CB341">
            <v>1681</v>
          </cell>
          <cell r="CC341">
            <v>205</v>
          </cell>
          <cell r="CD341">
            <v>8.1999999999999993</v>
          </cell>
          <cell r="CE341">
            <v>87</v>
          </cell>
          <cell r="CF341"/>
          <cell r="CG341"/>
          <cell r="CH341"/>
          <cell r="CI341"/>
          <cell r="CJ341"/>
          <cell r="CK341"/>
          <cell r="CL341"/>
          <cell r="CM341"/>
          <cell r="CN341">
            <v>49</v>
          </cell>
          <cell r="CO341">
            <v>60</v>
          </cell>
          <cell r="CP341">
            <v>27</v>
          </cell>
          <cell r="CQ341">
            <v>50</v>
          </cell>
          <cell r="CR341">
            <v>14</v>
          </cell>
          <cell r="CS341">
            <v>10</v>
          </cell>
          <cell r="CT341">
            <v>59</v>
          </cell>
          <cell r="CU341">
            <v>6</v>
          </cell>
          <cell r="CV341">
            <v>10</v>
          </cell>
          <cell r="CW341">
            <v>38</v>
          </cell>
          <cell r="CX341"/>
          <cell r="CY341"/>
          <cell r="CZ341"/>
          <cell r="DA341">
            <v>0</v>
          </cell>
          <cell r="DB341">
            <v>10</v>
          </cell>
          <cell r="DC341">
            <v>0</v>
          </cell>
          <cell r="DD341">
            <v>13</v>
          </cell>
          <cell r="DE341">
            <v>9</v>
          </cell>
          <cell r="DF341">
            <v>60</v>
          </cell>
          <cell r="DG341">
            <v>9</v>
          </cell>
          <cell r="DH341">
            <v>90</v>
          </cell>
          <cell r="DI341">
            <v>286</v>
          </cell>
          <cell r="DJ341">
            <v>15</v>
          </cell>
          <cell r="DK341">
            <v>0</v>
          </cell>
          <cell r="DL341">
            <v>2</v>
          </cell>
          <cell r="DM341">
            <v>0</v>
          </cell>
          <cell r="DN341">
            <v>80</v>
          </cell>
          <cell r="DO341" t="str">
            <v>100</v>
          </cell>
          <cell r="DP341">
            <v>0</v>
          </cell>
          <cell r="DQ341">
            <v>0</v>
          </cell>
          <cell r="DR341">
            <v>40</v>
          </cell>
          <cell r="DS341">
            <v>50</v>
          </cell>
          <cell r="DT341">
            <v>48</v>
          </cell>
          <cell r="DU341">
            <v>43</v>
          </cell>
          <cell r="DV341" t="str">
            <v>DXC.Technology ( Paid Fine Of Rs.5000/ receipt no.10833, DT31072023)</v>
          </cell>
          <cell r="DW341"/>
          <cell r="DX341"/>
          <cell r="DY341" t="str">
            <v>Placed</v>
          </cell>
          <cell r="DZ341">
            <v>4.2</v>
          </cell>
          <cell r="EA341" t="str">
            <v>Placement</v>
          </cell>
          <cell r="EB341" t="str">
            <v>Placement</v>
          </cell>
          <cell r="EC341"/>
          <cell r="ED341" t="str">
            <v>CAT-3</v>
          </cell>
          <cell r="EE341"/>
          <cell r="EF341"/>
          <cell r="EG341"/>
          <cell r="EH341"/>
          <cell r="EI341"/>
          <cell r="EJ341"/>
          <cell r="EK341"/>
          <cell r="EL341"/>
          <cell r="EM341"/>
          <cell r="EN341">
            <v>5</v>
          </cell>
          <cell r="EO341">
            <v>1</v>
          </cell>
          <cell r="EP341">
            <v>5</v>
          </cell>
          <cell r="EQ341">
            <v>11</v>
          </cell>
          <cell r="ER341">
            <v>73.333333333333329</v>
          </cell>
          <cell r="ES341" t="str">
            <v>Yes</v>
          </cell>
          <cell r="ET341" t="str">
            <v>https://drive.google.com/open?id=1N44XEuUACXM2eB5NglFJ0fraBbGcrFO_</v>
          </cell>
          <cell r="EU341" t="str">
            <v>IT + Core Companies</v>
          </cell>
          <cell r="EV341" t="str">
            <v>Yes</v>
          </cell>
          <cell r="EW341">
            <v>126015806685</v>
          </cell>
          <cell r="EX341" t="str">
            <v>JAMMU</v>
          </cell>
          <cell r="EY341" t="str">
            <v>AB</v>
          </cell>
          <cell r="EZ341" t="str">
            <v>Golden Batch 1</v>
          </cell>
          <cell r="FA341" t="str">
            <v>19-COMPC34-23</v>
          </cell>
          <cell r="FB341" t="str">
            <v>COMP-C</v>
          </cell>
          <cell r="FC341">
            <v>34</v>
          </cell>
        </row>
        <row r="342">
          <cell r="C342" t="str">
            <v>19-COMPC35-23</v>
          </cell>
          <cell r="D342">
            <v>35</v>
          </cell>
          <cell r="E342" t="str">
            <v>TARIQUE AHMAD SABIR NIZAMUDDIN NASERA KHATOON</v>
          </cell>
          <cell r="F342" t="str">
            <v>19-COMPC35-23</v>
          </cell>
          <cell r="G342" t="str">
            <v>Male</v>
          </cell>
          <cell r="H342">
            <v>37550</v>
          </cell>
          <cell r="I342">
            <v>8530109694</v>
          </cell>
          <cell r="J342" t="str">
            <v>8530109694</v>
          </cell>
          <cell r="K342" t="str">
            <v>tarique.ahmad275@gmail.com</v>
          </cell>
          <cell r="L342"/>
          <cell r="M342" t="str">
            <v>B/209, PALACE NADEEM,VEER SAVARKAR NAGAR, ANAND NAGAR,OPP. PLATFORM NO. 1,VASAI,401202</v>
          </cell>
          <cell r="N342" t="str">
            <v>Service</v>
          </cell>
          <cell r="O342" t="str">
            <v>Below  5 Lacs</v>
          </cell>
          <cell r="P342" t="str">
            <v>Normal</v>
          </cell>
          <cell r="Q342" t="str">
            <v>Open</v>
          </cell>
          <cell r="R342">
            <v>2019</v>
          </cell>
          <cell r="S342" t="str">
            <v>FE</v>
          </cell>
          <cell r="T342" t="str">
            <v>MHT-CET 2019</v>
          </cell>
          <cell r="U342" t="str">
            <v>MHT-CET</v>
          </cell>
          <cell r="V342">
            <v>200</v>
          </cell>
          <cell r="W342">
            <v>93.105233799999993</v>
          </cell>
          <cell r="X342" t="str">
            <v>MI</v>
          </cell>
          <cell r="Y342">
            <v>539</v>
          </cell>
          <cell r="Z342">
            <v>600</v>
          </cell>
          <cell r="AA342">
            <v>89.83</v>
          </cell>
          <cell r="AB342">
            <v>2017</v>
          </cell>
          <cell r="AC342" t="str">
            <v>COUNCIL FOR THE INDIAN SCHOOL CERTIFICATE EXAMINATIONS</v>
          </cell>
          <cell r="AD342" t="str">
            <v>VIDYA VIKASINI SCHOOL ICSE</v>
          </cell>
          <cell r="AE342">
            <v>459</v>
          </cell>
          <cell r="AF342">
            <v>500</v>
          </cell>
          <cell r="AG342">
            <v>91.8</v>
          </cell>
          <cell r="AH342">
            <v>2019</v>
          </cell>
          <cell r="AI342" t="str">
            <v>CENTRAL BOARD OF SECONDARY EDUCATION</v>
          </cell>
          <cell r="AJ342" t="str">
            <v>MULJIBHAI MEHTA INTERNATIONAL SCHOOL</v>
          </cell>
          <cell r="AK342">
            <v>220</v>
          </cell>
          <cell r="AL342">
            <v>23</v>
          </cell>
          <cell r="AM342">
            <v>9.5652173913043477</v>
          </cell>
          <cell r="AN342">
            <v>95.666666666666671</v>
          </cell>
          <cell r="AO342">
            <v>238</v>
          </cell>
          <cell r="AP342">
            <v>25</v>
          </cell>
          <cell r="AQ342">
            <v>9.52</v>
          </cell>
          <cell r="AR342">
            <v>97.67</v>
          </cell>
          <cell r="AS342">
            <v>458</v>
          </cell>
          <cell r="AT342">
            <v>48</v>
          </cell>
          <cell r="AU342">
            <v>9.5416666666666661</v>
          </cell>
          <cell r="AV342">
            <v>249</v>
          </cell>
          <cell r="AW342">
            <v>25</v>
          </cell>
          <cell r="AX342">
            <v>9.9600000000000009</v>
          </cell>
          <cell r="AY342">
            <v>98</v>
          </cell>
          <cell r="AZ342">
            <v>271</v>
          </cell>
          <cell r="BA342">
            <v>29</v>
          </cell>
          <cell r="BB342">
            <v>9.3448275862068968</v>
          </cell>
          <cell r="BC342">
            <v>94</v>
          </cell>
          <cell r="BD342">
            <v>520</v>
          </cell>
          <cell r="BE342">
            <v>54</v>
          </cell>
          <cell r="BF342">
            <v>9.6296296296296298</v>
          </cell>
          <cell r="BG342">
            <v>228</v>
          </cell>
          <cell r="BH342">
            <v>24</v>
          </cell>
          <cell r="BI342">
            <v>9.5</v>
          </cell>
          <cell r="BJ342">
            <v>96.334166666666675</v>
          </cell>
          <cell r="BK342">
            <v>246</v>
          </cell>
          <cell r="BL342">
            <v>29</v>
          </cell>
          <cell r="BM342">
            <v>8.4827586206896548</v>
          </cell>
          <cell r="BN342">
            <v>100</v>
          </cell>
          <cell r="BO342">
            <v>474</v>
          </cell>
          <cell r="BP342">
            <v>53</v>
          </cell>
          <cell r="BQ342">
            <v>8.9433962264150946</v>
          </cell>
          <cell r="BR342">
            <v>193</v>
          </cell>
          <cell r="BS342">
            <v>24</v>
          </cell>
          <cell r="BT342">
            <v>8.0416666666666661</v>
          </cell>
          <cell r="BU342">
            <v>96.945138888888891</v>
          </cell>
          <cell r="BV342">
            <v>193</v>
          </cell>
          <cell r="BW342">
            <v>24</v>
          </cell>
          <cell r="BX342">
            <v>8.0416666666666661</v>
          </cell>
          <cell r="BY342">
            <v>231</v>
          </cell>
          <cell r="BZ342">
            <v>26</v>
          </cell>
          <cell r="CA342">
            <v>8.884615384615385</v>
          </cell>
          <cell r="CB342">
            <v>1876</v>
          </cell>
          <cell r="CC342">
            <v>205</v>
          </cell>
          <cell r="CD342">
            <v>9.1512195121951212</v>
          </cell>
          <cell r="CE342">
            <v>97</v>
          </cell>
          <cell r="CF342"/>
          <cell r="CG342"/>
          <cell r="CH342"/>
          <cell r="CI342"/>
          <cell r="CJ342"/>
          <cell r="CK342"/>
          <cell r="CL342"/>
          <cell r="CM342"/>
          <cell r="CN342">
            <v>59</v>
          </cell>
          <cell r="CO342">
            <v>60</v>
          </cell>
          <cell r="CP342">
            <v>50</v>
          </cell>
          <cell r="CQ342">
            <v>50</v>
          </cell>
          <cell r="CR342">
            <v>20</v>
          </cell>
          <cell r="CS342">
            <v>4</v>
          </cell>
          <cell r="CT342">
            <v>84</v>
          </cell>
          <cell r="CU342">
            <v>13</v>
          </cell>
          <cell r="CV342">
            <v>3</v>
          </cell>
          <cell r="CW342">
            <v>82</v>
          </cell>
          <cell r="CX342">
            <v>673</v>
          </cell>
          <cell r="CY342">
            <v>67.3</v>
          </cell>
          <cell r="CZ342">
            <v>100</v>
          </cell>
          <cell r="DA342">
            <v>10</v>
          </cell>
          <cell r="DB342">
            <v>0</v>
          </cell>
          <cell r="DC342">
            <v>100</v>
          </cell>
          <cell r="DD342">
            <v>17</v>
          </cell>
          <cell r="DE342">
            <v>5</v>
          </cell>
          <cell r="DF342">
            <v>78</v>
          </cell>
          <cell r="DG342">
            <v>10</v>
          </cell>
          <cell r="DH342">
            <v>100</v>
          </cell>
          <cell r="DI342">
            <v>1125</v>
          </cell>
          <cell r="DJ342">
            <v>57</v>
          </cell>
          <cell r="DK342">
            <v>2</v>
          </cell>
          <cell r="DL342">
            <v>0</v>
          </cell>
          <cell r="DM342">
            <v>100</v>
          </cell>
          <cell r="DN342">
            <v>100</v>
          </cell>
          <cell r="DO342" t="str">
            <v>100</v>
          </cell>
          <cell r="DP342">
            <v>90</v>
          </cell>
          <cell r="DQ342" t="str">
            <v>100</v>
          </cell>
          <cell r="DR342">
            <v>95</v>
          </cell>
          <cell r="DS342">
            <v>100</v>
          </cell>
          <cell r="DT342">
            <v>86</v>
          </cell>
          <cell r="DU342">
            <v>92</v>
          </cell>
          <cell r="DV342" t="str">
            <v>Pepperfry/TCS-Ninga/Capgemini/Accenture-(ASE)</v>
          </cell>
          <cell r="DW342"/>
          <cell r="DX342"/>
          <cell r="DY342" t="str">
            <v>Placed</v>
          </cell>
          <cell r="DZ342" t="str">
            <v>10.08/5.75/4.5/3.36</v>
          </cell>
          <cell r="EA342" t="str">
            <v>Placement</v>
          </cell>
          <cell r="EB342" t="str">
            <v>Placement</v>
          </cell>
          <cell r="EC342"/>
          <cell r="ED342" t="str">
            <v>CAT-1</v>
          </cell>
          <cell r="EE342"/>
          <cell r="EF342"/>
          <cell r="EG342"/>
          <cell r="EH342"/>
          <cell r="EI342"/>
          <cell r="EJ342"/>
          <cell r="EK342"/>
          <cell r="EL342"/>
          <cell r="EM342"/>
          <cell r="EN342">
            <v>5</v>
          </cell>
          <cell r="EO342">
            <v>5</v>
          </cell>
          <cell r="EP342">
            <v>5</v>
          </cell>
          <cell r="EQ342">
            <v>15</v>
          </cell>
          <cell r="ER342">
            <v>100</v>
          </cell>
          <cell r="ES342" t="str">
            <v>Yes</v>
          </cell>
          <cell r="ET342" t="str">
            <v>https://drive.google.com/open?id=1DxlhQEjE--MjDFfzE_3b1pi9ymV-uexK</v>
          </cell>
          <cell r="EU342" t="str">
            <v>IT + Core Companies</v>
          </cell>
          <cell r="EV342" t="str">
            <v>Yes</v>
          </cell>
          <cell r="EW342" t="str">
            <v>pay_HyVtg4fKNseu9D</v>
          </cell>
          <cell r="EX342" t="str">
            <v>BIHAR</v>
          </cell>
          <cell r="EY342" t="str">
            <v>Present</v>
          </cell>
          <cell r="EZ342" t="str">
            <v>Golden Batch 1</v>
          </cell>
          <cell r="FA342" t="str">
            <v>19-COMPC35-23</v>
          </cell>
          <cell r="FB342" t="str">
            <v>COMP-C</v>
          </cell>
          <cell r="FC342">
            <v>35</v>
          </cell>
        </row>
        <row r="343">
          <cell r="C343" t="str">
            <v>17-COMPC66-23</v>
          </cell>
          <cell r="D343">
            <v>66</v>
          </cell>
          <cell r="E343" t="str">
            <v>THAKUR MANIKANT KAMALKANT SITA DEVI</v>
          </cell>
          <cell r="F343" t="str">
            <v>17-COMPC66-23</v>
          </cell>
          <cell r="G343" t="str">
            <v>Male</v>
          </cell>
          <cell r="H343">
            <v>35780</v>
          </cell>
          <cell r="I343">
            <v>9768354421</v>
          </cell>
          <cell r="J343"/>
          <cell r="K343" t="str">
            <v>manikantthakur87@yahoo.com</v>
          </cell>
          <cell r="L343"/>
          <cell r="M343" t="str">
            <v>Room No-169,Panghshil Nagar, Bihind Seven hill Hospital,Marol RD, Andheri (E), Mumbai-400059</v>
          </cell>
          <cell r="N343" t="str">
            <v>Service</v>
          </cell>
          <cell r="O343" t="str">
            <v>Below  5 Lacs</v>
          </cell>
          <cell r="P343" t="str">
            <v>Normal</v>
          </cell>
          <cell r="Q343" t="str">
            <v>Open</v>
          </cell>
          <cell r="R343">
            <v>2017</v>
          </cell>
          <cell r="S343" t="str">
            <v>FE</v>
          </cell>
          <cell r="T343" t="str">
            <v>MHT-CET 2017</v>
          </cell>
          <cell r="U343" t="str">
            <v>MHT-CET</v>
          </cell>
          <cell r="V343">
            <v>200</v>
          </cell>
          <cell r="W343">
            <v>95</v>
          </cell>
          <cell r="X343" t="str">
            <v>MI</v>
          </cell>
          <cell r="Y343">
            <v>344</v>
          </cell>
          <cell r="Z343">
            <v>500</v>
          </cell>
          <cell r="AA343">
            <v>68.8</v>
          </cell>
          <cell r="AB343">
            <v>2014</v>
          </cell>
          <cell r="AC343" t="str">
            <v>MAHARASHTRA STATE BOARD OF SECONDARY AND HIGHER SECONDARY EDUCATION</v>
          </cell>
          <cell r="AD343"/>
          <cell r="AE343">
            <v>386</v>
          </cell>
          <cell r="AF343">
            <v>650</v>
          </cell>
          <cell r="AG343">
            <v>59.38</v>
          </cell>
          <cell r="AH343">
            <v>2016</v>
          </cell>
          <cell r="AI343" t="str">
            <v>MAHARASHTRA STATE BOARD OF SECONDARY AND HIGHER SECONDARY EDUCATION</v>
          </cell>
          <cell r="AJ343" t="str">
            <v>MAROL EDUCATION ACADEMY HIGH SCHOOL AND JUNOUR COLLEGE</v>
          </cell>
          <cell r="AK343">
            <v>181</v>
          </cell>
          <cell r="AL343">
            <v>23</v>
          </cell>
          <cell r="AM343">
            <v>7.8695652173913047</v>
          </cell>
          <cell r="AN343">
            <v>88.891156462585045</v>
          </cell>
          <cell r="AO343">
            <v>163</v>
          </cell>
          <cell r="AP343">
            <v>25</v>
          </cell>
          <cell r="AQ343">
            <v>6.52</v>
          </cell>
          <cell r="AR343">
            <v>79.260000000000005</v>
          </cell>
          <cell r="AS343">
            <v>344</v>
          </cell>
          <cell r="AT343">
            <v>48</v>
          </cell>
          <cell r="AU343">
            <v>7.166666666666667</v>
          </cell>
          <cell r="AV343">
            <v>148</v>
          </cell>
          <cell r="AW343">
            <v>25</v>
          </cell>
          <cell r="AX343">
            <v>5.92</v>
          </cell>
          <cell r="AY343">
            <v>75</v>
          </cell>
          <cell r="AZ343">
            <v>257</v>
          </cell>
          <cell r="BA343">
            <v>29</v>
          </cell>
          <cell r="BB343">
            <v>8.862068965517242</v>
          </cell>
          <cell r="BC343">
            <v>100</v>
          </cell>
          <cell r="BD343">
            <v>405</v>
          </cell>
          <cell r="BE343">
            <v>54</v>
          </cell>
          <cell r="BF343">
            <v>7.5</v>
          </cell>
          <cell r="BG343">
            <v>199</v>
          </cell>
          <cell r="BH343">
            <v>24</v>
          </cell>
          <cell r="BI343">
            <v>8.2916666666666661</v>
          </cell>
          <cell r="BJ343">
            <v>90.063905895691619</v>
          </cell>
          <cell r="BK343">
            <v>229</v>
          </cell>
          <cell r="BL343">
            <v>29</v>
          </cell>
          <cell r="BM343">
            <v>7.8965517241379306</v>
          </cell>
          <cell r="BN343">
            <v>91</v>
          </cell>
          <cell r="BO343">
            <v>428</v>
          </cell>
          <cell r="BP343">
            <v>53</v>
          </cell>
          <cell r="BQ343">
            <v>8.0754716981132084</v>
          </cell>
          <cell r="BR343">
            <v>204</v>
          </cell>
          <cell r="BS343">
            <v>24</v>
          </cell>
          <cell r="BT343">
            <v>8.5</v>
          </cell>
          <cell r="BU343">
            <v>87.369177059712783</v>
          </cell>
          <cell r="BV343">
            <v>204</v>
          </cell>
          <cell r="BW343">
            <v>24</v>
          </cell>
          <cell r="BX343">
            <v>8.5</v>
          </cell>
          <cell r="BY343">
            <v>227</v>
          </cell>
          <cell r="BZ343">
            <v>26</v>
          </cell>
          <cell r="CA343">
            <v>8.7307692307692299</v>
          </cell>
          <cell r="CB343">
            <v>1608</v>
          </cell>
          <cell r="CC343">
            <v>205</v>
          </cell>
          <cell r="CD343">
            <v>7.8439024390243901</v>
          </cell>
          <cell r="CE343">
            <v>87</v>
          </cell>
          <cell r="CF343"/>
          <cell r="CG343"/>
          <cell r="CH343"/>
          <cell r="CI343"/>
          <cell r="CJ343"/>
          <cell r="CK343"/>
          <cell r="CL343"/>
          <cell r="CM343"/>
          <cell r="CN343"/>
          <cell r="CO343"/>
          <cell r="CP343"/>
          <cell r="CQ343"/>
          <cell r="CR343"/>
          <cell r="CS343"/>
          <cell r="CT343"/>
          <cell r="CU343"/>
          <cell r="CV343"/>
          <cell r="CW343"/>
          <cell r="CX343"/>
          <cell r="CY343"/>
          <cell r="CZ343"/>
          <cell r="DA343"/>
          <cell r="DB343"/>
          <cell r="DC343"/>
          <cell r="DD343"/>
          <cell r="DE343"/>
          <cell r="DF343"/>
          <cell r="DG343"/>
          <cell r="DH343"/>
          <cell r="DI343"/>
          <cell r="DJ343">
            <v>0</v>
          </cell>
          <cell r="DK343">
            <v>0</v>
          </cell>
          <cell r="DL343">
            <v>2</v>
          </cell>
          <cell r="DM343">
            <v>0</v>
          </cell>
          <cell r="DN343">
            <v>0</v>
          </cell>
          <cell r="DO343">
            <v>0</v>
          </cell>
          <cell r="DP343">
            <v>0</v>
          </cell>
          <cell r="DQ343">
            <v>0</v>
          </cell>
          <cell r="DR343">
            <v>0</v>
          </cell>
          <cell r="DS343">
            <v>0</v>
          </cell>
          <cell r="DT343">
            <v>0</v>
          </cell>
          <cell r="DU343">
            <v>0</v>
          </cell>
          <cell r="DV343"/>
          <cell r="DW343"/>
          <cell r="DX343"/>
          <cell r="DY343"/>
          <cell r="DZ343"/>
          <cell r="EA343" t="str">
            <v>Higher Studies</v>
          </cell>
          <cell r="EB343" t="str">
            <v>Higher Studies</v>
          </cell>
          <cell r="EC343"/>
          <cell r="ED343" t="str">
            <v>CAT-3</v>
          </cell>
          <cell r="EE343"/>
          <cell r="EF343"/>
          <cell r="EG343"/>
          <cell r="EH343"/>
          <cell r="EI343"/>
          <cell r="EJ343"/>
          <cell r="EK343"/>
          <cell r="EL343"/>
          <cell r="EM343"/>
          <cell r="EN343">
            <v>4</v>
          </cell>
          <cell r="EO343">
            <v>0</v>
          </cell>
          <cell r="EP343">
            <v>5</v>
          </cell>
          <cell r="EQ343">
            <v>9</v>
          </cell>
          <cell r="ER343">
            <v>60</v>
          </cell>
          <cell r="ES343" t="str">
            <v>No</v>
          </cell>
          <cell r="ET343"/>
          <cell r="EU343"/>
          <cell r="EV343"/>
          <cell r="EW343"/>
          <cell r="EX343"/>
          <cell r="EY343" t="str">
            <v>Present</v>
          </cell>
          <cell r="EZ343"/>
          <cell r="FA343" t="str">
            <v>17-COMPC66-23</v>
          </cell>
          <cell r="FB343" t="str">
            <v>COMP-C</v>
          </cell>
          <cell r="FC343">
            <v>66</v>
          </cell>
        </row>
        <row r="344">
          <cell r="C344" t="str">
            <v>19-COMPB64-23</v>
          </cell>
          <cell r="D344">
            <v>64</v>
          </cell>
          <cell r="E344" t="str">
            <v>THORAT SIDDHARTH SHEKHAR SAVITA</v>
          </cell>
          <cell r="F344" t="str">
            <v>19-COMPB64-23</v>
          </cell>
          <cell r="G344" t="str">
            <v>Male</v>
          </cell>
          <cell r="H344">
            <v>37223</v>
          </cell>
          <cell r="I344">
            <v>9869396951</v>
          </cell>
          <cell r="J344" t="str">
            <v>9869396951</v>
          </cell>
          <cell r="K344" t="str">
            <v>siddharthsthorat@gmail.com</v>
          </cell>
          <cell r="L344"/>
          <cell r="M344" t="str">
            <v>A-21/5, SHREE DARPAN CHS LTD, KASTURPARK,SHIMPOLI ROAD,,BORIVALI WEST,NEAR VEG TREAT,MUMBAI,400092</v>
          </cell>
          <cell r="N344" t="str">
            <v>Service</v>
          </cell>
          <cell r="O344" t="str">
            <v>10 Lacs to 20Lacs</v>
          </cell>
          <cell r="P344" t="str">
            <v>Normal</v>
          </cell>
          <cell r="Q344" t="str">
            <v>Open</v>
          </cell>
          <cell r="R344">
            <v>2019</v>
          </cell>
          <cell r="S344" t="str">
            <v>FE</v>
          </cell>
          <cell r="T344" t="str">
            <v>MHT-CET 2019</v>
          </cell>
          <cell r="U344" t="str">
            <v>MHT-CET</v>
          </cell>
          <cell r="V344">
            <v>200</v>
          </cell>
          <cell r="W344">
            <v>60.430320899999998</v>
          </cell>
          <cell r="X344" t="str">
            <v>IL</v>
          </cell>
          <cell r="Y344">
            <v>543</v>
          </cell>
          <cell r="Z344">
            <v>600</v>
          </cell>
          <cell r="AA344">
            <v>90.5</v>
          </cell>
          <cell r="AB344">
            <v>2017</v>
          </cell>
          <cell r="AC344" t="str">
            <v>COUNCIL FOR THE INDIAN SCHOOL CERTIFICATE EXAMINATIONS</v>
          </cell>
          <cell r="AD344" t="str">
            <v>PAWAR PUBLIC SCHOOL</v>
          </cell>
          <cell r="AE344">
            <v>421</v>
          </cell>
          <cell r="AF344">
            <v>650</v>
          </cell>
          <cell r="AG344">
            <v>64.77</v>
          </cell>
          <cell r="AH344">
            <v>2019</v>
          </cell>
          <cell r="AI344" t="str">
            <v>MAHARASHTRA STATE BOARD OF SECONDARY AND HIGHER SECONDARY EDUCATION</v>
          </cell>
          <cell r="AJ344" t="str">
            <v>NIRMAL JUNIOR COLLEGE OF COMMERCE AND SCIENCE</v>
          </cell>
          <cell r="AK344">
            <v>198</v>
          </cell>
          <cell r="AL344">
            <v>23</v>
          </cell>
          <cell r="AM344">
            <v>8.6086956521739122</v>
          </cell>
          <cell r="AN344">
            <v>97.986394557823132</v>
          </cell>
          <cell r="AO344">
            <v>203</v>
          </cell>
          <cell r="AP344">
            <v>25</v>
          </cell>
          <cell r="AQ344">
            <v>8.1199999999999992</v>
          </cell>
          <cell r="AR344">
            <v>100</v>
          </cell>
          <cell r="AS344">
            <v>401</v>
          </cell>
          <cell r="AT344">
            <v>48</v>
          </cell>
          <cell r="AU344">
            <v>8.3541666666666661</v>
          </cell>
          <cell r="AV344">
            <v>230</v>
          </cell>
          <cell r="AW344">
            <v>25</v>
          </cell>
          <cell r="AX344">
            <v>9.1999999999999993</v>
          </cell>
          <cell r="AY344">
            <v>93</v>
          </cell>
          <cell r="AZ344">
            <v>276</v>
          </cell>
          <cell r="BA344">
            <v>29</v>
          </cell>
          <cell r="BB344">
            <v>9.5172413793103452</v>
          </cell>
          <cell r="BC344">
            <v>88</v>
          </cell>
          <cell r="BD344">
            <v>506</v>
          </cell>
          <cell r="BE344">
            <v>54</v>
          </cell>
          <cell r="BF344">
            <v>9.3703703703703702</v>
          </cell>
          <cell r="BG344">
            <v>216</v>
          </cell>
          <cell r="BH344">
            <v>24</v>
          </cell>
          <cell r="BI344">
            <v>9</v>
          </cell>
          <cell r="BJ344">
            <v>94.746598639455783</v>
          </cell>
          <cell r="BK344">
            <v>252</v>
          </cell>
          <cell r="BL344">
            <v>29</v>
          </cell>
          <cell r="BM344">
            <v>8.6896551724137936</v>
          </cell>
          <cell r="BN344">
            <v>91</v>
          </cell>
          <cell r="BO344">
            <v>468</v>
          </cell>
          <cell r="BP344">
            <v>53</v>
          </cell>
          <cell r="BQ344">
            <v>8.8301886792452837</v>
          </cell>
          <cell r="BR344">
            <v>192</v>
          </cell>
          <cell r="BS344">
            <v>24</v>
          </cell>
          <cell r="BT344">
            <v>8</v>
          </cell>
          <cell r="BU344">
            <v>94.122165532879819</v>
          </cell>
          <cell r="BV344">
            <v>192</v>
          </cell>
          <cell r="BW344">
            <v>24</v>
          </cell>
          <cell r="BX344">
            <v>8</v>
          </cell>
          <cell r="BY344">
            <v>221</v>
          </cell>
          <cell r="BZ344">
            <v>26</v>
          </cell>
          <cell r="CA344">
            <v>8.5</v>
          </cell>
          <cell r="CB344">
            <v>1788</v>
          </cell>
          <cell r="CC344">
            <v>205</v>
          </cell>
          <cell r="CD344">
            <v>8.7219512195121958</v>
          </cell>
          <cell r="CE344">
            <v>95</v>
          </cell>
          <cell r="CF344"/>
          <cell r="CG344"/>
          <cell r="CH344"/>
          <cell r="CI344"/>
          <cell r="CJ344"/>
          <cell r="CK344"/>
          <cell r="CL344"/>
          <cell r="CM344"/>
          <cell r="CN344">
            <v>20</v>
          </cell>
          <cell r="CO344">
            <v>60</v>
          </cell>
          <cell r="CP344">
            <v>17</v>
          </cell>
          <cell r="CQ344">
            <v>50</v>
          </cell>
          <cell r="CR344">
            <v>17</v>
          </cell>
          <cell r="CS344">
            <v>7</v>
          </cell>
          <cell r="CT344">
            <v>71</v>
          </cell>
          <cell r="CU344">
            <v>3</v>
          </cell>
          <cell r="CV344">
            <v>13</v>
          </cell>
          <cell r="CW344">
            <v>19</v>
          </cell>
          <cell r="CX344">
            <v>82</v>
          </cell>
          <cell r="CY344">
            <v>41</v>
          </cell>
          <cell r="CZ344">
            <v>12.184249628528974</v>
          </cell>
          <cell r="DA344">
            <v>2</v>
          </cell>
          <cell r="DB344">
            <v>8</v>
          </cell>
          <cell r="DC344">
            <v>20</v>
          </cell>
          <cell r="DD344">
            <v>9</v>
          </cell>
          <cell r="DE344">
            <v>13</v>
          </cell>
          <cell r="DF344">
            <v>41</v>
          </cell>
          <cell r="DG344">
            <v>0</v>
          </cell>
          <cell r="DH344">
            <v>0</v>
          </cell>
          <cell r="DI344">
            <v>0</v>
          </cell>
          <cell r="DJ344">
            <v>0</v>
          </cell>
          <cell r="DK344">
            <v>1</v>
          </cell>
          <cell r="DL344">
            <v>1</v>
          </cell>
          <cell r="DM344">
            <v>50</v>
          </cell>
          <cell r="DN344">
            <v>0</v>
          </cell>
          <cell r="DO344" t="str">
            <v>0</v>
          </cell>
          <cell r="DP344">
            <v>0</v>
          </cell>
          <cell r="DQ344">
            <v>0</v>
          </cell>
          <cell r="DR344">
            <v>0</v>
          </cell>
          <cell r="DS344">
            <v>0</v>
          </cell>
          <cell r="DT344">
            <v>5</v>
          </cell>
          <cell r="DU344">
            <v>29</v>
          </cell>
          <cell r="DV344"/>
          <cell r="DW344"/>
          <cell r="DX344"/>
          <cell r="DY344"/>
          <cell r="DZ344"/>
          <cell r="EA344" t="str">
            <v>Higher Studies</v>
          </cell>
          <cell r="EB344" t="str">
            <v>Higher Studies</v>
          </cell>
          <cell r="EC344">
            <v>44746</v>
          </cell>
          <cell r="ED344" t="str">
            <v>CAT-3</v>
          </cell>
          <cell r="EE344"/>
          <cell r="EF344"/>
          <cell r="EG344"/>
          <cell r="EH344"/>
          <cell r="EI344"/>
          <cell r="EJ344"/>
          <cell r="EK344"/>
          <cell r="EL344"/>
          <cell r="EM344"/>
          <cell r="EN344">
            <v>5</v>
          </cell>
          <cell r="EO344">
            <v>1</v>
          </cell>
          <cell r="EP344">
            <v>5</v>
          </cell>
          <cell r="EQ344">
            <v>11</v>
          </cell>
          <cell r="ER344">
            <v>73.333333333333329</v>
          </cell>
          <cell r="ES344" t="str">
            <v>Yes</v>
          </cell>
          <cell r="ET344" t="str">
            <v>https://drive.google.com/open?id=16gy8SGJlHreo2MVagwl9B8XBIJ0Nh0Xe</v>
          </cell>
          <cell r="EU344" t="str">
            <v>IT + Core Companies</v>
          </cell>
          <cell r="EV344" t="str">
            <v>Yes</v>
          </cell>
          <cell r="EW344" t="str">
            <v>pay_HyUjNHYKoZeT5b</v>
          </cell>
          <cell r="EX344" t="str">
            <v>MUMBAI</v>
          </cell>
          <cell r="EY344" t="str">
            <v>Present</v>
          </cell>
          <cell r="EZ344" t="str">
            <v>Batch 2</v>
          </cell>
          <cell r="FA344" t="str">
            <v>19-COMPB64-23</v>
          </cell>
          <cell r="FB344" t="str">
            <v>COMP-B</v>
          </cell>
          <cell r="FC344">
            <v>64</v>
          </cell>
        </row>
        <row r="345">
          <cell r="C345" t="str">
            <v>19-COMPC37-23</v>
          </cell>
          <cell r="D345">
            <v>37</v>
          </cell>
          <cell r="E345" t="str">
            <v>TIWARI BHIMSEN VIJAY SHUBHANGI</v>
          </cell>
          <cell r="F345" t="str">
            <v>19-COMPC37-23</v>
          </cell>
          <cell r="G345" t="str">
            <v>Male</v>
          </cell>
          <cell r="H345">
            <v>36766</v>
          </cell>
          <cell r="I345">
            <v>7666634396</v>
          </cell>
          <cell r="J345"/>
          <cell r="K345" t="str">
            <v>bhimt2000@gmail.com</v>
          </cell>
          <cell r="L345"/>
          <cell r="M345" t="str">
            <v>04/Govindnest Apt. Buldg.-03,Phool Pada Road, Vikash Nagari,Virar(E),Mumbai,401305</v>
          </cell>
          <cell r="N345" t="str">
            <v>Service</v>
          </cell>
          <cell r="O345" t="str">
            <v>Below  5 Lacs</v>
          </cell>
          <cell r="P345" t="str">
            <v>Normal</v>
          </cell>
          <cell r="Q345" t="str">
            <v>Open</v>
          </cell>
          <cell r="R345">
            <v>2019</v>
          </cell>
          <cell r="S345" t="str">
            <v>FE</v>
          </cell>
          <cell r="T345" t="str">
            <v>MHT-CET 2019</v>
          </cell>
          <cell r="U345" t="str">
            <v>MHT-CET</v>
          </cell>
          <cell r="V345">
            <v>200</v>
          </cell>
          <cell r="W345">
            <v>93.390569400000004</v>
          </cell>
          <cell r="X345" t="str">
            <v>MI</v>
          </cell>
          <cell r="Y345">
            <v>436</v>
          </cell>
          <cell r="Z345">
            <v>500</v>
          </cell>
          <cell r="AA345">
            <v>87.2</v>
          </cell>
          <cell r="AB345">
            <v>2016</v>
          </cell>
          <cell r="AC345" t="str">
            <v>MAHARASHTRA STATE BOARD OF SECONDARY AND HIGHER SECONDARY EDUCATION</v>
          </cell>
          <cell r="AD345" t="str">
            <v>BHARTI ACADEMY ENGLISH HIGH SCHOOL</v>
          </cell>
          <cell r="AE345">
            <v>513</v>
          </cell>
          <cell r="AF345">
            <v>650</v>
          </cell>
          <cell r="AG345">
            <v>78.92</v>
          </cell>
          <cell r="AH345">
            <v>2018</v>
          </cell>
          <cell r="AI345" t="str">
            <v>MAHARASHTRA STATE BOARD OF SECONDARY AND HIGHER SECONDARY EDUCATION</v>
          </cell>
          <cell r="AJ345" t="str">
            <v>SARDAR VALLABHBHAI PATEL COLLEGE</v>
          </cell>
          <cell r="AK345">
            <v>219</v>
          </cell>
          <cell r="AL345">
            <v>23</v>
          </cell>
          <cell r="AM345">
            <v>9.5217391304347831</v>
          </cell>
          <cell r="AN345">
            <v>80.666666666666671</v>
          </cell>
          <cell r="AO345">
            <v>232</v>
          </cell>
          <cell r="AP345">
            <v>25</v>
          </cell>
          <cell r="AQ345">
            <v>9.2799999999999994</v>
          </cell>
          <cell r="AR345">
            <v>80.180000000000007</v>
          </cell>
          <cell r="AS345">
            <v>451</v>
          </cell>
          <cell r="AT345">
            <v>48</v>
          </cell>
          <cell r="AU345">
            <v>9.3958333333333339</v>
          </cell>
          <cell r="AV345">
            <v>241</v>
          </cell>
          <cell r="AW345">
            <v>25</v>
          </cell>
          <cell r="AX345">
            <v>9.64</v>
          </cell>
          <cell r="AY345">
            <v>98</v>
          </cell>
          <cell r="AZ345">
            <v>266</v>
          </cell>
          <cell r="BA345">
            <v>29</v>
          </cell>
          <cell r="BB345">
            <v>9.1724137931034484</v>
          </cell>
          <cell r="BC345">
            <v>98</v>
          </cell>
          <cell r="BD345">
            <v>507</v>
          </cell>
          <cell r="BE345">
            <v>54</v>
          </cell>
          <cell r="BF345">
            <v>9.3888888888888893</v>
          </cell>
          <cell r="BG345">
            <v>213</v>
          </cell>
          <cell r="BH345">
            <v>24</v>
          </cell>
          <cell r="BI345">
            <v>8.875</v>
          </cell>
          <cell r="BJ345">
            <v>89.211666666666673</v>
          </cell>
          <cell r="BK345">
            <v>251</v>
          </cell>
          <cell r="BL345">
            <v>29</v>
          </cell>
          <cell r="BM345">
            <v>8.6551724137931032</v>
          </cell>
          <cell r="BN345">
            <v>100</v>
          </cell>
          <cell r="BO345">
            <v>464</v>
          </cell>
          <cell r="BP345">
            <v>53</v>
          </cell>
          <cell r="BQ345">
            <v>8.7547169811320753</v>
          </cell>
          <cell r="BR345">
            <v>193</v>
          </cell>
          <cell r="BS345">
            <v>24</v>
          </cell>
          <cell r="BT345">
            <v>8.0416666666666661</v>
          </cell>
          <cell r="BU345">
            <v>91.009722222222237</v>
          </cell>
          <cell r="BV345">
            <v>193</v>
          </cell>
          <cell r="BW345">
            <v>24</v>
          </cell>
          <cell r="BX345">
            <v>8.0416666666666661</v>
          </cell>
          <cell r="BY345">
            <v>254</v>
          </cell>
          <cell r="BZ345">
            <v>26</v>
          </cell>
          <cell r="CA345">
            <v>9.7692307692307701</v>
          </cell>
          <cell r="CB345">
            <v>1869</v>
          </cell>
          <cell r="CC345">
            <v>205</v>
          </cell>
          <cell r="CD345">
            <v>9.1170731707317074</v>
          </cell>
          <cell r="CE345">
            <v>90</v>
          </cell>
          <cell r="CF345"/>
          <cell r="CG345"/>
          <cell r="CH345"/>
          <cell r="CI345"/>
          <cell r="CJ345"/>
          <cell r="CK345"/>
          <cell r="CL345"/>
          <cell r="CM345"/>
          <cell r="CN345">
            <v>58</v>
          </cell>
          <cell r="CO345">
            <v>60</v>
          </cell>
          <cell r="CP345">
            <v>40</v>
          </cell>
          <cell r="CQ345">
            <v>50</v>
          </cell>
          <cell r="CR345">
            <v>17</v>
          </cell>
          <cell r="CS345">
            <v>7</v>
          </cell>
          <cell r="CT345">
            <v>71</v>
          </cell>
          <cell r="CU345">
            <v>15</v>
          </cell>
          <cell r="CV345">
            <v>1</v>
          </cell>
          <cell r="CW345">
            <v>94</v>
          </cell>
          <cell r="CX345">
            <v>646</v>
          </cell>
          <cell r="CY345">
            <v>64.599999999999994</v>
          </cell>
          <cell r="CZ345">
            <v>95.988112927191679</v>
          </cell>
          <cell r="DA345">
            <v>10</v>
          </cell>
          <cell r="DB345">
            <v>0</v>
          </cell>
          <cell r="DC345">
            <v>100</v>
          </cell>
          <cell r="DD345">
            <v>12</v>
          </cell>
          <cell r="DE345">
            <v>10</v>
          </cell>
          <cell r="DF345">
            <v>55</v>
          </cell>
          <cell r="DG345">
            <v>9</v>
          </cell>
          <cell r="DH345">
            <v>90</v>
          </cell>
          <cell r="DI345">
            <v>829</v>
          </cell>
          <cell r="DJ345">
            <v>42</v>
          </cell>
          <cell r="DK345">
            <v>1</v>
          </cell>
          <cell r="DL345">
            <v>1</v>
          </cell>
          <cell r="DM345">
            <v>50</v>
          </cell>
          <cell r="DN345">
            <v>100</v>
          </cell>
          <cell r="DO345" t="str">
            <v>100</v>
          </cell>
          <cell r="DP345">
            <v>70</v>
          </cell>
          <cell r="DQ345" t="str">
            <v>100</v>
          </cell>
          <cell r="DR345">
            <v>85</v>
          </cell>
          <cell r="DS345">
            <v>100</v>
          </cell>
          <cell r="DT345">
            <v>80</v>
          </cell>
          <cell r="DU345">
            <v>80</v>
          </cell>
          <cell r="DV345" t="str">
            <v>Adform/Tech Mahindra</v>
          </cell>
          <cell r="DW345"/>
          <cell r="DX345"/>
          <cell r="DY345" t="str">
            <v>Placed</v>
          </cell>
          <cell r="DZ345" t="str">
            <v>8.00/3.25</v>
          </cell>
          <cell r="EA345" t="str">
            <v>Placement</v>
          </cell>
          <cell r="EB345" t="str">
            <v>Placement</v>
          </cell>
          <cell r="EC345"/>
          <cell r="ED345" t="str">
            <v>CAT-1</v>
          </cell>
          <cell r="EE345"/>
          <cell r="EF345"/>
          <cell r="EG345"/>
          <cell r="EH345"/>
          <cell r="EI345"/>
          <cell r="EJ345"/>
          <cell r="EK345"/>
          <cell r="EL345"/>
          <cell r="EM345"/>
          <cell r="EN345">
            <v>5</v>
          </cell>
          <cell r="EO345">
            <v>4</v>
          </cell>
          <cell r="EP345">
            <v>5</v>
          </cell>
          <cell r="EQ345">
            <v>14</v>
          </cell>
          <cell r="ER345">
            <v>93.333333333333329</v>
          </cell>
          <cell r="ES345" t="str">
            <v>Yes</v>
          </cell>
          <cell r="ET345" t="str">
            <v>https://drive.google.com/open?id=1ICZPe_hMHnD44SoEteRLw90-N_nwrFGT</v>
          </cell>
          <cell r="EU345" t="str">
            <v>IT + Core Companies</v>
          </cell>
          <cell r="EV345" t="str">
            <v>Yes</v>
          </cell>
          <cell r="EW345">
            <v>126046264749</v>
          </cell>
          <cell r="EX345" t="str">
            <v>Mumbai</v>
          </cell>
          <cell r="EY345" t="str">
            <v>Present</v>
          </cell>
          <cell r="EZ345" t="str">
            <v>Golden Batch 1</v>
          </cell>
          <cell r="FA345" t="str">
            <v>19-COMPC37-23</v>
          </cell>
          <cell r="FB345" t="str">
            <v>COMP-C</v>
          </cell>
          <cell r="FC345">
            <v>37</v>
          </cell>
        </row>
        <row r="346">
          <cell r="C346" t="str">
            <v>19-COMPC38-23</v>
          </cell>
          <cell r="D346">
            <v>38</v>
          </cell>
          <cell r="E346" t="str">
            <v>TIWARI KHUSHI RAKESH REETA</v>
          </cell>
          <cell r="F346" t="str">
            <v>19-COMPC38-23</v>
          </cell>
          <cell r="G346" t="str">
            <v>Female</v>
          </cell>
          <cell r="H346">
            <v>36821</v>
          </cell>
          <cell r="I346">
            <v>8879800904</v>
          </cell>
          <cell r="J346" t="str">
            <v>8879800904</v>
          </cell>
          <cell r="K346" t="str">
            <v>khushit2210@gmail.com</v>
          </cell>
          <cell r="L346"/>
          <cell r="M346" t="str">
            <v>Sankal-2, A wing-203, Poonam Sagar Complex, Mira Road (E) Pin-401107</v>
          </cell>
          <cell r="N346" t="str">
            <v>Self-employed</v>
          </cell>
          <cell r="O346" t="str">
            <v>Below  5 Lacs</v>
          </cell>
          <cell r="P346" t="str">
            <v>Normal</v>
          </cell>
          <cell r="Q346" t="str">
            <v>Open</v>
          </cell>
          <cell r="R346">
            <v>2019</v>
          </cell>
          <cell r="S346" t="str">
            <v>FE</v>
          </cell>
          <cell r="T346" t="str">
            <v>MHT-CET 2019</v>
          </cell>
          <cell r="U346" t="str">
            <v>MHT-CET</v>
          </cell>
          <cell r="V346">
            <v>200</v>
          </cell>
          <cell r="W346">
            <v>94.657561000000001</v>
          </cell>
          <cell r="X346" t="str">
            <v>MI</v>
          </cell>
          <cell r="Y346">
            <v>441</v>
          </cell>
          <cell r="Z346">
            <v>500</v>
          </cell>
          <cell r="AA346">
            <v>88.2</v>
          </cell>
          <cell r="AB346">
            <v>2016</v>
          </cell>
          <cell r="AC346" t="str">
            <v>MAHARASHTRA STATE BOARD OF SECONDARY AND HIGHER SECONDARY EDUCATION</v>
          </cell>
          <cell r="AD346" t="str">
            <v>Holly Cross Convent School, Mira Road</v>
          </cell>
          <cell r="AE346">
            <v>481</v>
          </cell>
          <cell r="AF346">
            <v>650</v>
          </cell>
          <cell r="AG346">
            <v>74</v>
          </cell>
          <cell r="AH346">
            <v>2018</v>
          </cell>
          <cell r="AI346" t="str">
            <v>MAHARASHTRA STATE BOARD OF SECONDARY AND HIGHER SECONDARY EDUCATION</v>
          </cell>
          <cell r="AJ346" t="str">
            <v>ROYAL COLLEGE OF ARTS SCIENCE AND COMMERCE</v>
          </cell>
          <cell r="AK346">
            <v>181</v>
          </cell>
          <cell r="AL346">
            <v>23</v>
          </cell>
          <cell r="AM346">
            <v>7.8695652173913047</v>
          </cell>
          <cell r="AN346">
            <v>89.666666666666671</v>
          </cell>
          <cell r="AO346">
            <v>224</v>
          </cell>
          <cell r="AP346">
            <v>25</v>
          </cell>
          <cell r="AQ346">
            <v>8.9600000000000009</v>
          </cell>
          <cell r="AR346">
            <v>94.93</v>
          </cell>
          <cell r="AS346">
            <v>405</v>
          </cell>
          <cell r="AT346">
            <v>48</v>
          </cell>
          <cell r="AU346">
            <v>8.4375</v>
          </cell>
          <cell r="AV346">
            <v>250</v>
          </cell>
          <cell r="AW346">
            <v>25</v>
          </cell>
          <cell r="AX346">
            <v>10</v>
          </cell>
          <cell r="AY346">
            <v>99</v>
          </cell>
          <cell r="AZ346">
            <v>279</v>
          </cell>
          <cell r="BA346">
            <v>29</v>
          </cell>
          <cell r="BB346">
            <v>9.6206896551724146</v>
          </cell>
          <cell r="BC346">
            <v>94</v>
          </cell>
          <cell r="BD346">
            <v>529</v>
          </cell>
          <cell r="BE346">
            <v>54</v>
          </cell>
          <cell r="BF346">
            <v>9.7962962962962958</v>
          </cell>
          <cell r="BG346">
            <v>231</v>
          </cell>
          <cell r="BH346">
            <v>24</v>
          </cell>
          <cell r="BI346">
            <v>9.625</v>
          </cell>
          <cell r="BJ346">
            <v>94.399166666666673</v>
          </cell>
          <cell r="BK346">
            <v>241</v>
          </cell>
          <cell r="BL346">
            <v>29</v>
          </cell>
          <cell r="BM346">
            <v>8.3103448275862064</v>
          </cell>
          <cell r="BN346">
            <v>100</v>
          </cell>
          <cell r="BO346">
            <v>472</v>
          </cell>
          <cell r="BP346">
            <v>53</v>
          </cell>
          <cell r="BQ346">
            <v>8.9056603773584904</v>
          </cell>
          <cell r="BR346">
            <v>197</v>
          </cell>
          <cell r="BS346">
            <v>24</v>
          </cell>
          <cell r="BT346">
            <v>8.2083333333333339</v>
          </cell>
          <cell r="BU346">
            <v>95.332638888888894</v>
          </cell>
          <cell r="BV346">
            <v>197</v>
          </cell>
          <cell r="BW346">
            <v>24</v>
          </cell>
          <cell r="BX346">
            <v>8.2083333333333339</v>
          </cell>
          <cell r="BY346">
            <v>233</v>
          </cell>
          <cell r="BZ346">
            <v>26</v>
          </cell>
          <cell r="CA346">
            <v>8.9615384615384617</v>
          </cell>
          <cell r="CB346">
            <v>1836</v>
          </cell>
          <cell r="CC346">
            <v>205</v>
          </cell>
          <cell r="CD346">
            <v>8.9560975609756106</v>
          </cell>
          <cell r="CE346">
            <v>95</v>
          </cell>
          <cell r="CF346"/>
          <cell r="CG346"/>
          <cell r="CH346"/>
          <cell r="CI346"/>
          <cell r="CJ346"/>
          <cell r="CK346"/>
          <cell r="CL346"/>
          <cell r="CM346"/>
          <cell r="CN346">
            <v>55</v>
          </cell>
          <cell r="CO346">
            <v>60</v>
          </cell>
          <cell r="CP346">
            <v>41</v>
          </cell>
          <cell r="CQ346">
            <v>50</v>
          </cell>
          <cell r="CR346">
            <v>10</v>
          </cell>
          <cell r="CS346">
            <v>14</v>
          </cell>
          <cell r="CT346">
            <v>42</v>
          </cell>
          <cell r="CU346">
            <v>13</v>
          </cell>
          <cell r="CV346">
            <v>3</v>
          </cell>
          <cell r="CW346">
            <v>82</v>
          </cell>
          <cell r="CX346">
            <v>609</v>
          </cell>
          <cell r="CY346">
            <v>60.9</v>
          </cell>
          <cell r="CZ346">
            <v>90.490341753343245</v>
          </cell>
          <cell r="DA346">
            <v>10</v>
          </cell>
          <cell r="DB346">
            <v>0</v>
          </cell>
          <cell r="DC346">
            <v>100</v>
          </cell>
          <cell r="DD346">
            <v>10</v>
          </cell>
          <cell r="DE346">
            <v>12</v>
          </cell>
          <cell r="DF346">
            <v>46</v>
          </cell>
          <cell r="DG346">
            <v>9</v>
          </cell>
          <cell r="DH346">
            <v>90</v>
          </cell>
          <cell r="DI346">
            <v>852</v>
          </cell>
          <cell r="DJ346">
            <v>43</v>
          </cell>
          <cell r="DK346">
            <v>2</v>
          </cell>
          <cell r="DL346">
            <v>0</v>
          </cell>
          <cell r="DM346">
            <v>100</v>
          </cell>
          <cell r="DN346">
            <v>0</v>
          </cell>
          <cell r="DO346" t="str">
            <v>0</v>
          </cell>
          <cell r="DP346">
            <v>0</v>
          </cell>
          <cell r="DQ346">
            <v>0</v>
          </cell>
          <cell r="DR346">
            <v>0</v>
          </cell>
          <cell r="DS346">
            <v>0</v>
          </cell>
          <cell r="DT346">
            <v>45</v>
          </cell>
          <cell r="DU346">
            <v>66</v>
          </cell>
          <cell r="DV346" t="str">
            <v>Jio Platform</v>
          </cell>
          <cell r="DW346"/>
          <cell r="DX346"/>
          <cell r="DY346" t="str">
            <v>Placed</v>
          </cell>
          <cell r="DZ346">
            <v>5</v>
          </cell>
          <cell r="EA346" t="str">
            <v>Placement</v>
          </cell>
          <cell r="EB346" t="str">
            <v>Placement</v>
          </cell>
          <cell r="EC346"/>
          <cell r="ED346" t="str">
            <v>CAT-2</v>
          </cell>
          <cell r="EE346"/>
          <cell r="EF346"/>
          <cell r="EG346"/>
          <cell r="EH346"/>
          <cell r="EI346"/>
          <cell r="EJ346"/>
          <cell r="EK346"/>
          <cell r="EL346"/>
          <cell r="EM346"/>
          <cell r="EN346">
            <v>5</v>
          </cell>
          <cell r="EO346">
            <v>3</v>
          </cell>
          <cell r="EP346">
            <v>5</v>
          </cell>
          <cell r="EQ346">
            <v>13</v>
          </cell>
          <cell r="ER346">
            <v>86.666666666666671</v>
          </cell>
          <cell r="ES346" t="str">
            <v>Yes</v>
          </cell>
          <cell r="ET346" t="str">
            <v>https://drive.google.com/open?id=1U6VH0H034VFlGQ4-xLhfrYZGtDAA2tJD</v>
          </cell>
          <cell r="EU346" t="str">
            <v>IT + Core Companies</v>
          </cell>
          <cell r="EV346" t="str">
            <v>Yes</v>
          </cell>
          <cell r="EW346" t="str">
            <v>pay_HyUhA1gqbDfjiE</v>
          </cell>
          <cell r="EX346" t="str">
            <v>MUMBAI</v>
          </cell>
          <cell r="EY346" t="str">
            <v>AB</v>
          </cell>
          <cell r="EZ346" t="str">
            <v>Golden Batch 2</v>
          </cell>
          <cell r="FA346" t="str">
            <v>19-COMPC38-23</v>
          </cell>
          <cell r="FB346" t="str">
            <v>COMP-C</v>
          </cell>
          <cell r="FC346">
            <v>38</v>
          </cell>
        </row>
        <row r="347">
          <cell r="C347" t="str">
            <v>19-COMPC39-23</v>
          </cell>
          <cell r="D347">
            <v>39</v>
          </cell>
          <cell r="E347" t="str">
            <v>TIWARI RUPESH RAJESH RITA</v>
          </cell>
          <cell r="F347" t="str">
            <v>19-COMPC39-23</v>
          </cell>
          <cell r="G347" t="str">
            <v>Male</v>
          </cell>
          <cell r="H347">
            <v>36883</v>
          </cell>
          <cell r="I347">
            <v>8855911130</v>
          </cell>
          <cell r="J347" t="str">
            <v>8855911130</v>
          </cell>
          <cell r="K347" t="str">
            <v>rupesh.rr.tiwari@gmail.com</v>
          </cell>
          <cell r="L347"/>
          <cell r="M347" t="str">
            <v>Room no.5,chawl no.15,laxmi nagar,Virar road,Nallasopara (east),Durgamata mandir,Nallasopara(east),401209</v>
          </cell>
          <cell r="N347" t="str">
            <v>Service</v>
          </cell>
          <cell r="O347" t="str">
            <v>Below  5 Lacs</v>
          </cell>
          <cell r="P347" t="str">
            <v>Normal</v>
          </cell>
          <cell r="Q347" t="str">
            <v>Open</v>
          </cell>
          <cell r="R347">
            <v>2019</v>
          </cell>
          <cell r="S347" t="str">
            <v>FE</v>
          </cell>
          <cell r="T347" t="str">
            <v>MHT-CET 2019</v>
          </cell>
          <cell r="U347" t="str">
            <v>MHT-CET</v>
          </cell>
          <cell r="V347">
            <v>200</v>
          </cell>
          <cell r="W347">
            <v>93.8536967</v>
          </cell>
          <cell r="X347" t="str">
            <v>MI</v>
          </cell>
          <cell r="Y347">
            <v>424</v>
          </cell>
          <cell r="Z347">
            <v>500</v>
          </cell>
          <cell r="AA347">
            <v>84.8</v>
          </cell>
          <cell r="AB347">
            <v>2016</v>
          </cell>
          <cell r="AC347" t="str">
            <v>MAHARASHTRA STATE BOARD OF SECONDARY AND HIGHER SECONDARY EDUCATION</v>
          </cell>
          <cell r="AD347" t="str">
            <v>LOKMANYA ENGLISH HIGH SCHOOL</v>
          </cell>
          <cell r="AE347">
            <v>463</v>
          </cell>
          <cell r="AF347">
            <v>650</v>
          </cell>
          <cell r="AG347">
            <v>71.23</v>
          </cell>
          <cell r="AH347">
            <v>2018</v>
          </cell>
          <cell r="AI347" t="str">
            <v>MAHARASHTRA STATE BOARD OF SECONDARY AND HIGHER SECONDARY EDUCATION</v>
          </cell>
          <cell r="AJ347" t="str">
            <v>KIRAN PATIL JR. COLLEGE OF ARTS COMMERCE AND SCIENCE</v>
          </cell>
          <cell r="AK347">
            <v>205</v>
          </cell>
          <cell r="AL347">
            <v>23</v>
          </cell>
          <cell r="AM347">
            <v>8.9130434782608692</v>
          </cell>
          <cell r="AN347">
            <v>75</v>
          </cell>
          <cell r="AO347">
            <v>229</v>
          </cell>
          <cell r="AP347">
            <v>25</v>
          </cell>
          <cell r="AQ347">
            <v>9.16</v>
          </cell>
          <cell r="AR347">
            <v>92.63</v>
          </cell>
          <cell r="AS347">
            <v>434</v>
          </cell>
          <cell r="AT347">
            <v>48</v>
          </cell>
          <cell r="AU347">
            <v>9.0416666666666661</v>
          </cell>
          <cell r="AV347">
            <v>247</v>
          </cell>
          <cell r="AW347">
            <v>25</v>
          </cell>
          <cell r="AX347">
            <v>9.8800000000000008</v>
          </cell>
          <cell r="AY347">
            <v>87</v>
          </cell>
          <cell r="AZ347">
            <v>280</v>
          </cell>
          <cell r="BA347">
            <v>29</v>
          </cell>
          <cell r="BB347">
            <v>9.6551724137931032</v>
          </cell>
          <cell r="BC347">
            <v>100</v>
          </cell>
          <cell r="BD347">
            <v>527</v>
          </cell>
          <cell r="BE347">
            <v>54</v>
          </cell>
          <cell r="BF347">
            <v>9.7592592592592595</v>
          </cell>
          <cell r="BG347">
            <v>212</v>
          </cell>
          <cell r="BH347">
            <v>24</v>
          </cell>
          <cell r="BI347">
            <v>8.8333333333333339</v>
          </cell>
          <cell r="BJ347">
            <v>88.657499999999999</v>
          </cell>
          <cell r="BK347">
            <v>252</v>
          </cell>
          <cell r="BL347">
            <v>29</v>
          </cell>
          <cell r="BM347">
            <v>8.6896551724137936</v>
          </cell>
          <cell r="BN347">
            <v>94</v>
          </cell>
          <cell r="BO347">
            <v>464</v>
          </cell>
          <cell r="BP347">
            <v>53</v>
          </cell>
          <cell r="BQ347">
            <v>8.7547169811320753</v>
          </cell>
          <cell r="BR347">
            <v>196</v>
          </cell>
          <cell r="BS347">
            <v>24</v>
          </cell>
          <cell r="BT347">
            <v>8.1666666666666661</v>
          </cell>
          <cell r="BU347">
            <v>89.547916666666666</v>
          </cell>
          <cell r="BV347">
            <v>196</v>
          </cell>
          <cell r="BW347">
            <v>24</v>
          </cell>
          <cell r="BX347">
            <v>8.1666666666666661</v>
          </cell>
          <cell r="BY347">
            <v>234</v>
          </cell>
          <cell r="BZ347">
            <v>26</v>
          </cell>
          <cell r="CA347">
            <v>9</v>
          </cell>
          <cell r="CB347">
            <v>1855</v>
          </cell>
          <cell r="CC347">
            <v>205</v>
          </cell>
          <cell r="CD347">
            <v>9.0487804878048781</v>
          </cell>
          <cell r="CE347">
            <v>89</v>
          </cell>
          <cell r="CF347"/>
          <cell r="CG347"/>
          <cell r="CH347"/>
          <cell r="CI347"/>
          <cell r="CJ347"/>
          <cell r="CK347"/>
          <cell r="CL347"/>
          <cell r="CM347"/>
          <cell r="CN347">
            <v>59</v>
          </cell>
          <cell r="CO347">
            <v>60</v>
          </cell>
          <cell r="CP347">
            <v>43</v>
          </cell>
          <cell r="CQ347">
            <v>50</v>
          </cell>
          <cell r="CR347">
            <v>23</v>
          </cell>
          <cell r="CS347">
            <v>1</v>
          </cell>
          <cell r="CT347">
            <v>96</v>
          </cell>
          <cell r="CU347">
            <v>16</v>
          </cell>
          <cell r="CV347">
            <v>0</v>
          </cell>
          <cell r="CW347">
            <v>100</v>
          </cell>
          <cell r="CX347">
            <v>587</v>
          </cell>
          <cell r="CY347">
            <v>58.7</v>
          </cell>
          <cell r="CZ347">
            <v>87.22139673105498</v>
          </cell>
          <cell r="DA347">
            <v>10</v>
          </cell>
          <cell r="DB347">
            <v>0</v>
          </cell>
          <cell r="DC347">
            <v>100</v>
          </cell>
          <cell r="DD347">
            <v>17</v>
          </cell>
          <cell r="DE347">
            <v>5</v>
          </cell>
          <cell r="DF347">
            <v>78</v>
          </cell>
          <cell r="DG347">
            <v>10</v>
          </cell>
          <cell r="DH347">
            <v>100</v>
          </cell>
          <cell r="DI347">
            <v>706</v>
          </cell>
          <cell r="DJ347">
            <v>36</v>
          </cell>
          <cell r="DK347">
            <v>2</v>
          </cell>
          <cell r="DL347">
            <v>0</v>
          </cell>
          <cell r="DM347">
            <v>100</v>
          </cell>
          <cell r="DN347">
            <v>100</v>
          </cell>
          <cell r="DO347" t="str">
            <v>100</v>
          </cell>
          <cell r="DP347">
            <v>90</v>
          </cell>
          <cell r="DQ347" t="str">
            <v>100</v>
          </cell>
          <cell r="DR347">
            <v>95</v>
          </cell>
          <cell r="DS347">
            <v>100</v>
          </cell>
          <cell r="DT347">
            <v>75</v>
          </cell>
          <cell r="DU347">
            <v>97</v>
          </cell>
          <cell r="DV347" t="str">
            <v>Kotak Life Insurance/C2L BIZ Solutions Pvt.Ltd.</v>
          </cell>
          <cell r="DW347"/>
          <cell r="DX347"/>
          <cell r="DY347" t="str">
            <v>Placed</v>
          </cell>
          <cell r="DZ347" t="str">
            <v>5.25/3.6</v>
          </cell>
          <cell r="EA347" t="str">
            <v>Placement</v>
          </cell>
          <cell r="EB347" t="str">
            <v>Placement</v>
          </cell>
          <cell r="EC347"/>
          <cell r="ED347" t="str">
            <v>CAT-1</v>
          </cell>
          <cell r="EE347"/>
          <cell r="EF347"/>
          <cell r="EG347"/>
          <cell r="EH347"/>
          <cell r="EI347"/>
          <cell r="EJ347"/>
          <cell r="EK347"/>
          <cell r="EL347"/>
          <cell r="EM347"/>
          <cell r="EN347">
            <v>5</v>
          </cell>
          <cell r="EO347">
            <v>5</v>
          </cell>
          <cell r="EP347">
            <v>5</v>
          </cell>
          <cell r="EQ347">
            <v>15</v>
          </cell>
          <cell r="ER347">
            <v>100</v>
          </cell>
          <cell r="ES347" t="str">
            <v>Yes</v>
          </cell>
          <cell r="ET347" t="str">
            <v>https://drive.google.com/open?id=1gG8wNlcgcmpWIyd0yWna8x8ouyQDO3Be</v>
          </cell>
          <cell r="EU347" t="str">
            <v>IT + Core Companies</v>
          </cell>
          <cell r="EV347" t="str">
            <v>Yes</v>
          </cell>
          <cell r="EW347" t="str">
            <v>YES</v>
          </cell>
          <cell r="EX347" t="str">
            <v>Virar Maharashtra</v>
          </cell>
          <cell r="EY347" t="str">
            <v>Present</v>
          </cell>
          <cell r="EZ347" t="str">
            <v>Golden Batch 1</v>
          </cell>
          <cell r="FA347" t="str">
            <v>19-COMPC39-23</v>
          </cell>
          <cell r="FB347" t="str">
            <v>COMP-C</v>
          </cell>
          <cell r="FC347">
            <v>39</v>
          </cell>
        </row>
        <row r="348">
          <cell r="C348" t="str">
            <v>19-COMPC40-23</v>
          </cell>
          <cell r="D348">
            <v>40</v>
          </cell>
          <cell r="E348" t="str">
            <v>TIWARI SANKALP MANOJKUMAR ANNU</v>
          </cell>
          <cell r="F348" t="str">
            <v>19-COMPC40-23</v>
          </cell>
          <cell r="G348" t="str">
            <v>Male</v>
          </cell>
          <cell r="H348">
            <v>37363</v>
          </cell>
          <cell r="I348">
            <v>8237534855</v>
          </cell>
          <cell r="J348"/>
          <cell r="K348" t="str">
            <v>sankalptiwari1718@gmail.com</v>
          </cell>
          <cell r="L348"/>
          <cell r="M348" t="str">
            <v>B-607,Om Datta Chile Park,Pratibha Nagar,Near Vishwakarma Park,Rajarampuri,416008</v>
          </cell>
          <cell r="N348" t="str">
            <v>Service</v>
          </cell>
          <cell r="O348" t="str">
            <v>5 Lacs to  10Lacs</v>
          </cell>
          <cell r="P348" t="str">
            <v>Normal</v>
          </cell>
          <cell r="Q348" t="str">
            <v>Open</v>
          </cell>
          <cell r="R348">
            <v>2019</v>
          </cell>
          <cell r="S348" t="str">
            <v>FE</v>
          </cell>
          <cell r="T348" t="str">
            <v>MHT-CET 2019</v>
          </cell>
          <cell r="U348" t="str">
            <v>MHT-CET</v>
          </cell>
          <cell r="V348">
            <v>200</v>
          </cell>
          <cell r="W348">
            <v>93.268903499999993</v>
          </cell>
          <cell r="X348" t="str">
            <v>MI</v>
          </cell>
          <cell r="Y348"/>
          <cell r="Z348"/>
          <cell r="AA348">
            <v>90.6</v>
          </cell>
          <cell r="AB348">
            <v>2017</v>
          </cell>
          <cell r="AC348" t="str">
            <v>CENTRAL BOARD OF SECONDARY EDUCATION</v>
          </cell>
          <cell r="AD348" t="str">
            <v>SHANTINIKETAN</v>
          </cell>
          <cell r="AE348">
            <v>445</v>
          </cell>
          <cell r="AF348">
            <v>650</v>
          </cell>
          <cell r="AG348">
            <v>68.459999999999994</v>
          </cell>
          <cell r="AH348">
            <v>2019</v>
          </cell>
          <cell r="AI348" t="str">
            <v>MAHARASHTRA STATE BOARD OF SECONDARY AND HIGHER SECONDARY EDUCATION</v>
          </cell>
          <cell r="AJ348" t="str">
            <v>DR. D.Y. PATIL JUNIOR COLLEGE</v>
          </cell>
          <cell r="AK348">
            <v>179</v>
          </cell>
          <cell r="AL348">
            <v>23</v>
          </cell>
          <cell r="AM348">
            <v>7.7826086956521738</v>
          </cell>
          <cell r="AN348">
            <v>97.64625850340137</v>
          </cell>
          <cell r="AO348">
            <v>184</v>
          </cell>
          <cell r="AP348">
            <v>25</v>
          </cell>
          <cell r="AQ348">
            <v>7.36</v>
          </cell>
          <cell r="AR348">
            <v>89.86</v>
          </cell>
          <cell r="AS348">
            <v>363</v>
          </cell>
          <cell r="AT348">
            <v>48</v>
          </cell>
          <cell r="AU348">
            <v>7.5625</v>
          </cell>
          <cell r="AV348">
            <v>176</v>
          </cell>
          <cell r="AW348">
            <v>25</v>
          </cell>
          <cell r="AX348">
            <v>7.04</v>
          </cell>
          <cell r="AY348">
            <v>75</v>
          </cell>
          <cell r="AZ348">
            <v>214</v>
          </cell>
          <cell r="BA348">
            <v>29</v>
          </cell>
          <cell r="BB348">
            <v>7.3793103448275863</v>
          </cell>
          <cell r="BC348">
            <v>100</v>
          </cell>
          <cell r="BD348">
            <v>390</v>
          </cell>
          <cell r="BE348">
            <v>54</v>
          </cell>
          <cell r="BF348">
            <v>7.2222222222222223</v>
          </cell>
          <cell r="BG348">
            <v>182</v>
          </cell>
          <cell r="BH348">
            <v>24</v>
          </cell>
          <cell r="BI348">
            <v>7.583333333333333</v>
          </cell>
          <cell r="BJ348">
            <v>90.626564625850335</v>
          </cell>
          <cell r="BK348">
            <v>223</v>
          </cell>
          <cell r="BL348">
            <v>29</v>
          </cell>
          <cell r="BM348">
            <v>7.6896551724137927</v>
          </cell>
          <cell r="BN348">
            <v>98</v>
          </cell>
          <cell r="BO348">
            <v>405</v>
          </cell>
          <cell r="BP348">
            <v>53</v>
          </cell>
          <cell r="BQ348">
            <v>7.6415094339622645</v>
          </cell>
          <cell r="BR348">
            <v>194</v>
          </cell>
          <cell r="BS348">
            <v>24</v>
          </cell>
          <cell r="BT348">
            <v>8.0833333333333339</v>
          </cell>
          <cell r="BU348">
            <v>91.855470521541932</v>
          </cell>
          <cell r="BV348">
            <v>194</v>
          </cell>
          <cell r="BW348">
            <v>24</v>
          </cell>
          <cell r="BX348">
            <v>8.0833333333333339</v>
          </cell>
          <cell r="BY348">
            <v>234</v>
          </cell>
          <cell r="BZ348">
            <v>26</v>
          </cell>
          <cell r="CA348">
            <v>9</v>
          </cell>
          <cell r="CB348">
            <v>1586</v>
          </cell>
          <cell r="CC348">
            <v>205</v>
          </cell>
          <cell r="CD348">
            <v>7.7365853658536583</v>
          </cell>
          <cell r="CE348">
            <v>91</v>
          </cell>
          <cell r="CF348"/>
          <cell r="CG348"/>
          <cell r="CH348"/>
          <cell r="CI348"/>
          <cell r="CJ348"/>
          <cell r="CK348"/>
          <cell r="CL348"/>
          <cell r="CM348"/>
          <cell r="CN348">
            <v>13</v>
          </cell>
          <cell r="CO348">
            <v>60</v>
          </cell>
          <cell r="CP348">
            <v>20</v>
          </cell>
          <cell r="CQ348">
            <v>50</v>
          </cell>
          <cell r="CR348">
            <v>24</v>
          </cell>
          <cell r="CS348">
            <v>0</v>
          </cell>
          <cell r="CT348">
            <v>100</v>
          </cell>
          <cell r="CU348">
            <v>5</v>
          </cell>
          <cell r="CV348">
            <v>11</v>
          </cell>
          <cell r="CW348">
            <v>32</v>
          </cell>
          <cell r="CX348">
            <v>150</v>
          </cell>
          <cell r="CY348">
            <v>25</v>
          </cell>
          <cell r="CZ348">
            <v>22.288261515601786</v>
          </cell>
          <cell r="DA348">
            <v>6</v>
          </cell>
          <cell r="DB348">
            <v>4</v>
          </cell>
          <cell r="DC348">
            <v>60</v>
          </cell>
          <cell r="DD348">
            <v>21</v>
          </cell>
          <cell r="DE348">
            <v>1</v>
          </cell>
          <cell r="DF348">
            <v>96</v>
          </cell>
          <cell r="DG348">
            <v>8</v>
          </cell>
          <cell r="DH348">
            <v>80</v>
          </cell>
          <cell r="DI348">
            <v>390</v>
          </cell>
          <cell r="DJ348">
            <v>20</v>
          </cell>
          <cell r="DK348">
            <v>2</v>
          </cell>
          <cell r="DL348">
            <v>0</v>
          </cell>
          <cell r="DM348">
            <v>100</v>
          </cell>
          <cell r="DN348">
            <v>0</v>
          </cell>
          <cell r="DO348" t="str">
            <v>0</v>
          </cell>
          <cell r="DP348">
            <v>0</v>
          </cell>
          <cell r="DQ348">
            <v>0</v>
          </cell>
          <cell r="DR348">
            <v>0</v>
          </cell>
          <cell r="DS348">
            <v>0</v>
          </cell>
          <cell r="DT348">
            <v>15</v>
          </cell>
          <cell r="DU348">
            <v>67</v>
          </cell>
          <cell r="DV348"/>
          <cell r="DW348"/>
          <cell r="DX348"/>
          <cell r="DY348"/>
          <cell r="DZ348"/>
          <cell r="EA348" t="str">
            <v>Higher Studies</v>
          </cell>
          <cell r="EB348" t="str">
            <v>Higher Studies</v>
          </cell>
          <cell r="EC348">
            <v>44746</v>
          </cell>
          <cell r="ED348" t="str">
            <v>CAT-2</v>
          </cell>
          <cell r="EE348"/>
          <cell r="EF348"/>
          <cell r="EG348"/>
          <cell r="EH348"/>
          <cell r="EI348"/>
          <cell r="EJ348"/>
          <cell r="EK348"/>
          <cell r="EL348"/>
          <cell r="EM348"/>
          <cell r="EN348">
            <v>4</v>
          </cell>
          <cell r="EO348">
            <v>3</v>
          </cell>
          <cell r="EP348">
            <v>5</v>
          </cell>
          <cell r="EQ348">
            <v>12</v>
          </cell>
          <cell r="ER348">
            <v>80</v>
          </cell>
          <cell r="ES348" t="str">
            <v>Yes</v>
          </cell>
          <cell r="ET348" t="str">
            <v>https://drive.google.com/open?id=1Z_owL6mryIVKxnvV1E3Mh5fE9L_U0jI-</v>
          </cell>
          <cell r="EU348" t="str">
            <v>IT + Core Companies</v>
          </cell>
          <cell r="EV348" t="str">
            <v>Yes</v>
          </cell>
          <cell r="EW348" t="str">
            <v>pay_HyWoQ39h1eP29W</v>
          </cell>
          <cell r="EX348" t="str">
            <v>Bhanaipur</v>
          </cell>
          <cell r="EY348" t="str">
            <v>AB</v>
          </cell>
          <cell r="EZ348" t="str">
            <v>Batch 1</v>
          </cell>
          <cell r="FA348" t="str">
            <v>19-COMPC40-23</v>
          </cell>
          <cell r="FB348" t="str">
            <v>COMP-C</v>
          </cell>
          <cell r="FC348">
            <v>40</v>
          </cell>
        </row>
        <row r="349">
          <cell r="C349" t="str">
            <v>19-COMPC41-23</v>
          </cell>
          <cell r="D349">
            <v>41</v>
          </cell>
          <cell r="E349" t="str">
            <v>TODI PRIYAL PAWAN HEMLATA</v>
          </cell>
          <cell r="F349" t="str">
            <v>19-COMPC41-23</v>
          </cell>
          <cell r="G349" t="str">
            <v>Female</v>
          </cell>
          <cell r="H349">
            <v>36659</v>
          </cell>
          <cell r="I349">
            <v>7021016953</v>
          </cell>
          <cell r="J349" t="str">
            <v>7021016953</v>
          </cell>
          <cell r="K349" t="str">
            <v>Priyaltodi2@gmail.com</v>
          </cell>
          <cell r="L349"/>
          <cell r="M349" t="str">
            <v>908 gracia b dosti imperia ,Manpada gb rd,Thane,Opp rmall,Thane,400607</v>
          </cell>
          <cell r="N349" t="str">
            <v>Any other</v>
          </cell>
          <cell r="O349" t="str">
            <v>Below  5 Lacs</v>
          </cell>
          <cell r="P349" t="str">
            <v>Normal</v>
          </cell>
          <cell r="Q349" t="str">
            <v>Open</v>
          </cell>
          <cell r="R349">
            <v>2019</v>
          </cell>
          <cell r="S349" t="str">
            <v>FE</v>
          </cell>
          <cell r="T349" t="str">
            <v>MHT-CET 2019</v>
          </cell>
          <cell r="U349" t="str">
            <v>MHT-CET</v>
          </cell>
          <cell r="V349">
            <v>200</v>
          </cell>
          <cell r="W349">
            <v>41.994307800000001</v>
          </cell>
          <cell r="X349" t="str">
            <v>ACAP</v>
          </cell>
          <cell r="Y349"/>
          <cell r="Z349"/>
          <cell r="AA349">
            <v>75</v>
          </cell>
          <cell r="AB349">
            <v>2016</v>
          </cell>
          <cell r="AC349" t="str">
            <v>CENTRAL BOARD OF SECONDARY EDUCATION</v>
          </cell>
          <cell r="AD349" t="str">
            <v>LOK PURAM PUBLIC SCHOOL</v>
          </cell>
          <cell r="AE349">
            <v>488</v>
          </cell>
          <cell r="AF349">
            <v>650</v>
          </cell>
          <cell r="AG349">
            <v>75.08</v>
          </cell>
          <cell r="AH349">
            <v>2018</v>
          </cell>
          <cell r="AI349" t="str">
            <v>MAHARASHTRA STATE BOARD OF SECONDARY AND HIGHER SECONDARY EDUCATION</v>
          </cell>
          <cell r="AJ349" t="str">
            <v>PACE JUNIOR SCIENCE COLLEGE</v>
          </cell>
          <cell r="AK349">
            <v>154</v>
          </cell>
          <cell r="AL349">
            <v>23</v>
          </cell>
          <cell r="AM349">
            <v>6.6956521739130439</v>
          </cell>
          <cell r="AN349">
            <v>98.64625850340137</v>
          </cell>
          <cell r="AO349">
            <v>192</v>
          </cell>
          <cell r="AP349">
            <v>25</v>
          </cell>
          <cell r="AQ349">
            <v>7.68</v>
          </cell>
          <cell r="AR349">
            <v>87.1</v>
          </cell>
          <cell r="AS349">
            <v>346</v>
          </cell>
          <cell r="AT349">
            <v>48</v>
          </cell>
          <cell r="AU349">
            <v>7.208333333333333</v>
          </cell>
          <cell r="AV349">
            <v>197</v>
          </cell>
          <cell r="AW349">
            <v>25</v>
          </cell>
          <cell r="AX349">
            <v>7.88</v>
          </cell>
          <cell r="AY349">
            <v>82</v>
          </cell>
          <cell r="AZ349">
            <v>231</v>
          </cell>
          <cell r="BA349">
            <v>29</v>
          </cell>
          <cell r="BB349">
            <v>7.9655172413793105</v>
          </cell>
          <cell r="BC349">
            <v>94</v>
          </cell>
          <cell r="BD349">
            <v>428</v>
          </cell>
          <cell r="BE349">
            <v>54</v>
          </cell>
          <cell r="BF349">
            <v>7.9259259259259256</v>
          </cell>
          <cell r="BG349">
            <v>204</v>
          </cell>
          <cell r="BH349">
            <v>24</v>
          </cell>
          <cell r="BI349">
            <v>8.5</v>
          </cell>
          <cell r="BJ349">
            <v>90.436564625850338</v>
          </cell>
          <cell r="BK349">
            <v>252</v>
          </cell>
          <cell r="BL349">
            <v>29</v>
          </cell>
          <cell r="BM349">
            <v>8.6896551724137936</v>
          </cell>
          <cell r="BN349">
            <v>97</v>
          </cell>
          <cell r="BO349">
            <v>456</v>
          </cell>
          <cell r="BP349">
            <v>53</v>
          </cell>
          <cell r="BQ349">
            <v>8.6037735849056602</v>
          </cell>
          <cell r="BR349">
            <v>211</v>
          </cell>
          <cell r="BS349">
            <v>24</v>
          </cell>
          <cell r="BT349">
            <v>8.7916666666666661</v>
          </cell>
          <cell r="BU349">
            <v>91.530470521541943</v>
          </cell>
          <cell r="BV349">
            <v>211</v>
          </cell>
          <cell r="BW349">
            <v>24</v>
          </cell>
          <cell r="BX349">
            <v>8.7916666666666661</v>
          </cell>
          <cell r="BY349">
            <v>220</v>
          </cell>
          <cell r="BZ349">
            <v>26</v>
          </cell>
          <cell r="CA349">
            <v>8.4615384615384617</v>
          </cell>
          <cell r="CB349">
            <v>1661</v>
          </cell>
          <cell r="CC349">
            <v>205</v>
          </cell>
          <cell r="CD349">
            <v>8.1024390243902431</v>
          </cell>
          <cell r="CE349">
            <v>91</v>
          </cell>
          <cell r="CF349"/>
          <cell r="CG349"/>
          <cell r="CH349"/>
          <cell r="CI349"/>
          <cell r="CJ349"/>
          <cell r="CK349"/>
          <cell r="CL349"/>
          <cell r="CM349"/>
          <cell r="CN349">
            <v>21</v>
          </cell>
          <cell r="CO349">
            <v>60</v>
          </cell>
          <cell r="CP349">
            <v>30</v>
          </cell>
          <cell r="CQ349">
            <v>50</v>
          </cell>
          <cell r="CR349">
            <v>20</v>
          </cell>
          <cell r="CS349">
            <v>4</v>
          </cell>
          <cell r="CT349">
            <v>84</v>
          </cell>
          <cell r="CU349">
            <v>12</v>
          </cell>
          <cell r="CV349">
            <v>4</v>
          </cell>
          <cell r="CW349">
            <v>75</v>
          </cell>
          <cell r="CX349">
            <v>459</v>
          </cell>
          <cell r="CY349">
            <v>57.375</v>
          </cell>
          <cell r="CZ349">
            <v>68.202080237741455</v>
          </cell>
          <cell r="DA349">
            <v>8</v>
          </cell>
          <cell r="DB349">
            <v>2</v>
          </cell>
          <cell r="DC349">
            <v>80</v>
          </cell>
          <cell r="DD349">
            <v>11</v>
          </cell>
          <cell r="DE349">
            <v>11</v>
          </cell>
          <cell r="DF349">
            <v>50</v>
          </cell>
          <cell r="DG349">
            <v>9</v>
          </cell>
          <cell r="DH349">
            <v>90</v>
          </cell>
          <cell r="DI349">
            <v>475</v>
          </cell>
          <cell r="DJ349">
            <v>24</v>
          </cell>
          <cell r="DK349">
            <v>2</v>
          </cell>
          <cell r="DL349">
            <v>0</v>
          </cell>
          <cell r="DM349">
            <v>100</v>
          </cell>
          <cell r="DN349">
            <v>70</v>
          </cell>
          <cell r="DO349" t="str">
            <v>100</v>
          </cell>
          <cell r="DP349">
            <v>90</v>
          </cell>
          <cell r="DQ349" t="str">
            <v>100</v>
          </cell>
          <cell r="DR349">
            <v>80</v>
          </cell>
          <cell r="DS349">
            <v>100</v>
          </cell>
          <cell r="DT349">
            <v>55</v>
          </cell>
          <cell r="DU349">
            <v>83</v>
          </cell>
          <cell r="DV349" t="str">
            <v>TCS-Ninga/Capgemini</v>
          </cell>
          <cell r="DW349"/>
          <cell r="DX349"/>
          <cell r="DY349" t="str">
            <v>Placed</v>
          </cell>
          <cell r="DZ349" t="str">
            <v>5.75/3.06/3.36</v>
          </cell>
          <cell r="EA349" t="str">
            <v>Placement</v>
          </cell>
          <cell r="EB349" t="str">
            <v>Placement</v>
          </cell>
          <cell r="EC349"/>
          <cell r="ED349" t="str">
            <v>CAT-1</v>
          </cell>
          <cell r="EE349"/>
          <cell r="EF349"/>
          <cell r="EG349"/>
          <cell r="EH349"/>
          <cell r="EI349"/>
          <cell r="EJ349"/>
          <cell r="EK349"/>
          <cell r="EL349"/>
          <cell r="EM349"/>
          <cell r="EN349">
            <v>5</v>
          </cell>
          <cell r="EO349">
            <v>5</v>
          </cell>
          <cell r="EP349">
            <v>5</v>
          </cell>
          <cell r="EQ349">
            <v>15</v>
          </cell>
          <cell r="ER349">
            <v>100</v>
          </cell>
          <cell r="ES349" t="str">
            <v>Yes</v>
          </cell>
          <cell r="ET349" t="str">
            <v>https://drive.google.com/open?id=1taFwiMEiZ02Umo2RtwkHlbNm2dZvymZ_</v>
          </cell>
          <cell r="EU349" t="str">
            <v>IT + Core Companies</v>
          </cell>
          <cell r="EV349" t="str">
            <v>Yes</v>
          </cell>
          <cell r="EW349" t="str">
            <v>0209966446</v>
          </cell>
          <cell r="EX349" t="str">
            <v>Thane</v>
          </cell>
          <cell r="EY349" t="str">
            <v>Present</v>
          </cell>
          <cell r="EZ349" t="str">
            <v>Golden Batch 1</v>
          </cell>
          <cell r="FA349" t="str">
            <v>19-COMPC41-23</v>
          </cell>
          <cell r="FB349" t="str">
            <v>COMP-C</v>
          </cell>
          <cell r="FC349">
            <v>41</v>
          </cell>
        </row>
        <row r="350">
          <cell r="C350" t="str">
            <v>19-COMPC42-23</v>
          </cell>
          <cell r="D350">
            <v>42</v>
          </cell>
          <cell r="E350" t="str">
            <v>UMATIA  SAFA RAHIM  YASMIN</v>
          </cell>
          <cell r="F350" t="str">
            <v>19-COMPC42-23</v>
          </cell>
          <cell r="G350" t="str">
            <v>Female</v>
          </cell>
          <cell r="H350">
            <v>37083</v>
          </cell>
          <cell r="I350">
            <v>7738332425</v>
          </cell>
          <cell r="J350" t="str">
            <v>7738332425</v>
          </cell>
          <cell r="K350" t="str">
            <v>safaumatia@gmail.com</v>
          </cell>
          <cell r="L350"/>
          <cell r="M350" t="str">
            <v>H-402, Green park , nr shantivan mhada ,New link road,Andheri West ,Near shantivan mhada ,Mumbai ,400053</v>
          </cell>
          <cell r="N350" t="str">
            <v>Family Business</v>
          </cell>
          <cell r="O350" t="str">
            <v>20 Lacs &amp; above</v>
          </cell>
          <cell r="P350" t="str">
            <v>Normal</v>
          </cell>
          <cell r="Q350" t="str">
            <v>Open</v>
          </cell>
          <cell r="R350">
            <v>2019</v>
          </cell>
          <cell r="S350" t="str">
            <v>FE</v>
          </cell>
          <cell r="T350" t="str">
            <v>MHT-CET 2019</v>
          </cell>
          <cell r="U350" t="str">
            <v>MHT-CET</v>
          </cell>
          <cell r="V350">
            <v>200</v>
          </cell>
          <cell r="W350">
            <v>96.712846600000006</v>
          </cell>
          <cell r="X350" t="str">
            <v>LOPENS</v>
          </cell>
          <cell r="Y350">
            <v>577</v>
          </cell>
          <cell r="Z350">
            <v>700</v>
          </cell>
          <cell r="AA350">
            <v>82.43</v>
          </cell>
          <cell r="AB350">
            <v>2016</v>
          </cell>
          <cell r="AC350" t="str">
            <v>International Board</v>
          </cell>
          <cell r="AD350" t="str">
            <v>BILLABONG HIGH INTERNATIONAL SCHOOL</v>
          </cell>
          <cell r="AE350">
            <v>507</v>
          </cell>
          <cell r="AF350">
            <v>650</v>
          </cell>
          <cell r="AG350">
            <v>78</v>
          </cell>
          <cell r="AH350">
            <v>2019</v>
          </cell>
          <cell r="AI350" t="str">
            <v>MAHARASHTRA STATE BOARD OF SECONDARY AND HIGHER SECONDARY EDUCATION</v>
          </cell>
          <cell r="AJ350" t="str">
            <v>SHRI GPM JUNIOR COLLEGE</v>
          </cell>
          <cell r="AK350">
            <v>228</v>
          </cell>
          <cell r="AL350">
            <v>23</v>
          </cell>
          <cell r="AM350">
            <v>9.9130434782608692</v>
          </cell>
          <cell r="AN350">
            <v>81.712018140589564</v>
          </cell>
          <cell r="AO350">
            <v>247</v>
          </cell>
          <cell r="AP350">
            <v>25</v>
          </cell>
          <cell r="AQ350">
            <v>9.8800000000000008</v>
          </cell>
          <cell r="AR350">
            <v>99.54</v>
          </cell>
          <cell r="AS350">
            <v>475</v>
          </cell>
          <cell r="AT350">
            <v>48</v>
          </cell>
          <cell r="AU350">
            <v>9.8958333333333339</v>
          </cell>
          <cell r="AV350">
            <v>247</v>
          </cell>
          <cell r="AW350">
            <v>25</v>
          </cell>
          <cell r="AX350">
            <v>9.8800000000000008</v>
          </cell>
          <cell r="AY350">
            <v>100</v>
          </cell>
          <cell r="AZ350">
            <v>287</v>
          </cell>
          <cell r="BA350">
            <v>29</v>
          </cell>
          <cell r="BB350">
            <v>9.8965517241379306</v>
          </cell>
          <cell r="BC350">
            <v>94</v>
          </cell>
          <cell r="BD350">
            <v>534</v>
          </cell>
          <cell r="BE350">
            <v>54</v>
          </cell>
          <cell r="BF350">
            <v>9.8888888888888893</v>
          </cell>
          <cell r="BG350">
            <v>231</v>
          </cell>
          <cell r="BH350">
            <v>24</v>
          </cell>
          <cell r="BI350">
            <v>9.625</v>
          </cell>
          <cell r="BJ350">
            <v>93.8130045351474</v>
          </cell>
          <cell r="BK350">
            <v>287</v>
          </cell>
          <cell r="BL350">
            <v>29</v>
          </cell>
          <cell r="BM350">
            <v>9.8965517241379306</v>
          </cell>
          <cell r="BN350">
            <v>75</v>
          </cell>
          <cell r="BO350">
            <v>518</v>
          </cell>
          <cell r="BP350">
            <v>53</v>
          </cell>
          <cell r="BQ350">
            <v>9.7735849056603765</v>
          </cell>
          <cell r="BR350">
            <v>231</v>
          </cell>
          <cell r="BS350">
            <v>24</v>
          </cell>
          <cell r="BT350">
            <v>9.625</v>
          </cell>
          <cell r="BU350">
            <v>90.677503779289509</v>
          </cell>
          <cell r="BV350">
            <v>231</v>
          </cell>
          <cell r="BW350">
            <v>24</v>
          </cell>
          <cell r="BX350">
            <v>9.625</v>
          </cell>
          <cell r="BY350">
            <v>251</v>
          </cell>
          <cell r="BZ350">
            <v>26</v>
          </cell>
          <cell r="CA350">
            <v>9.6538461538461533</v>
          </cell>
          <cell r="CB350">
            <v>2009</v>
          </cell>
          <cell r="CC350">
            <v>205</v>
          </cell>
          <cell r="CD350">
            <v>9.8000000000000007</v>
          </cell>
          <cell r="CE350">
            <v>94</v>
          </cell>
          <cell r="CF350"/>
          <cell r="CG350"/>
          <cell r="CH350"/>
          <cell r="CI350"/>
          <cell r="CJ350"/>
          <cell r="CK350"/>
          <cell r="CL350"/>
          <cell r="CM350"/>
          <cell r="CN350">
            <v>12</v>
          </cell>
          <cell r="CO350">
            <v>60</v>
          </cell>
          <cell r="CP350">
            <v>17</v>
          </cell>
          <cell r="CQ350">
            <v>50</v>
          </cell>
          <cell r="CR350">
            <v>22</v>
          </cell>
          <cell r="CS350">
            <v>2</v>
          </cell>
          <cell r="CT350">
            <v>92</v>
          </cell>
          <cell r="CU350">
            <v>9</v>
          </cell>
          <cell r="CV350">
            <v>7</v>
          </cell>
          <cell r="CW350">
            <v>57</v>
          </cell>
          <cell r="CX350">
            <v>481</v>
          </cell>
          <cell r="CY350">
            <v>60.125</v>
          </cell>
          <cell r="CZ350">
            <v>71.47102526002972</v>
          </cell>
          <cell r="DA350">
            <v>8</v>
          </cell>
          <cell r="DB350">
            <v>2</v>
          </cell>
          <cell r="DC350">
            <v>80</v>
          </cell>
          <cell r="DD350">
            <v>22</v>
          </cell>
          <cell r="DE350">
            <v>0</v>
          </cell>
          <cell r="DF350">
            <v>100</v>
          </cell>
          <cell r="DG350">
            <v>0</v>
          </cell>
          <cell r="DH350">
            <v>0</v>
          </cell>
          <cell r="DI350">
            <v>0</v>
          </cell>
          <cell r="DJ350">
            <v>0</v>
          </cell>
          <cell r="DK350">
            <v>1</v>
          </cell>
          <cell r="DL350">
            <v>1</v>
          </cell>
          <cell r="DM350">
            <v>50</v>
          </cell>
          <cell r="DN350">
            <v>80</v>
          </cell>
          <cell r="DO350" t="str">
            <v>100</v>
          </cell>
          <cell r="DP350">
            <v>0</v>
          </cell>
          <cell r="DQ350">
            <v>0</v>
          </cell>
          <cell r="DR350">
            <v>40</v>
          </cell>
          <cell r="DS350">
            <v>50</v>
          </cell>
          <cell r="DT350">
            <v>51</v>
          </cell>
          <cell r="DU350">
            <v>62</v>
          </cell>
          <cell r="DV350"/>
          <cell r="DW350"/>
          <cell r="DX350"/>
          <cell r="DY350"/>
          <cell r="DZ350"/>
          <cell r="EA350" t="str">
            <v>Higher Studies</v>
          </cell>
          <cell r="EB350" t="str">
            <v>Higher Studies</v>
          </cell>
          <cell r="EC350"/>
          <cell r="ED350" t="str">
            <v>CAT-3</v>
          </cell>
          <cell r="EE350"/>
          <cell r="EF350"/>
          <cell r="EG350"/>
          <cell r="EH350"/>
          <cell r="EI350"/>
          <cell r="EJ350"/>
          <cell r="EK350"/>
          <cell r="EL350"/>
          <cell r="EM350"/>
          <cell r="EN350">
            <v>5</v>
          </cell>
          <cell r="EO350">
            <v>3</v>
          </cell>
          <cell r="EP350">
            <v>5</v>
          </cell>
          <cell r="EQ350">
            <v>13</v>
          </cell>
          <cell r="ER350">
            <v>86.666666666666671</v>
          </cell>
          <cell r="ES350" t="str">
            <v>Yes</v>
          </cell>
          <cell r="ET350" t="str">
            <v>https://drive.google.com/open?id=1sNOrGHBYr8NWA6PtlbjwRhYcmADtqltG</v>
          </cell>
          <cell r="EU350" t="str">
            <v>IT + Core Companies</v>
          </cell>
          <cell r="EV350" t="str">
            <v>Yes</v>
          </cell>
          <cell r="EW350" t="str">
            <v>pay_HyTZ2MTLA4gQqu</v>
          </cell>
          <cell r="EX350" t="str">
            <v>Maharashtra</v>
          </cell>
          <cell r="EY350" t="str">
            <v>Present</v>
          </cell>
          <cell r="EZ350" t="str">
            <v>Golden Batch 1</v>
          </cell>
          <cell r="FA350" t="str">
            <v>19-COMPC42-23</v>
          </cell>
          <cell r="FB350" t="str">
            <v>COMP-C</v>
          </cell>
          <cell r="FC350">
            <v>42</v>
          </cell>
        </row>
        <row r="351">
          <cell r="C351" t="str">
            <v>19-COMPC43-23</v>
          </cell>
          <cell r="D351">
            <v>43</v>
          </cell>
          <cell r="E351" t="str">
            <v>VALERA DHYEY CHETAN KALPANA</v>
          </cell>
          <cell r="F351" t="str">
            <v>19-COMPC43-23</v>
          </cell>
          <cell r="G351" t="str">
            <v>Male</v>
          </cell>
          <cell r="H351">
            <v>37487</v>
          </cell>
          <cell r="I351">
            <v>8690187105</v>
          </cell>
          <cell r="J351">
            <v>9824214427</v>
          </cell>
          <cell r="K351" t="str">
            <v>dhyeyvalera9@gmail.com</v>
          </cell>
          <cell r="L351"/>
          <cell r="M351" t="str">
            <v>24, Sheetal Apartment,Limda lane,Jamnagar,Nr . Congress bhavan,Jamnagar,361001</v>
          </cell>
          <cell r="N351" t="str">
            <v>Self-employed</v>
          </cell>
          <cell r="O351" t="str">
            <v>5 Lacs to  10Lacs</v>
          </cell>
          <cell r="P351" t="str">
            <v>Normal</v>
          </cell>
          <cell r="Q351" t="str">
            <v>Open</v>
          </cell>
          <cell r="R351">
            <v>2019</v>
          </cell>
          <cell r="S351" t="str">
            <v>FE</v>
          </cell>
          <cell r="T351" t="str">
            <v xml:space="preserve">JEE(Main)-2019 </v>
          </cell>
          <cell r="U351" t="str">
            <v>JEE-Main</v>
          </cell>
          <cell r="V351">
            <v>360</v>
          </cell>
          <cell r="W351">
            <v>40.802909499999998</v>
          </cell>
          <cell r="X351" t="str">
            <v>ACAP</v>
          </cell>
          <cell r="Y351">
            <v>473</v>
          </cell>
          <cell r="Z351">
            <v>600</v>
          </cell>
          <cell r="AA351">
            <v>78.83</v>
          </cell>
          <cell r="AB351">
            <v>2017</v>
          </cell>
          <cell r="AC351" t="str">
            <v>GUJARAT SECONDARY AND HIGHER SECONDARY EDUCATION BOARD, GANDHINAGAR</v>
          </cell>
          <cell r="AD351" t="str">
            <v>SHREE SATYA SAI VIDYALAYA</v>
          </cell>
          <cell r="AE351">
            <v>367</v>
          </cell>
          <cell r="AF351">
            <v>650</v>
          </cell>
          <cell r="AG351">
            <v>56.46</v>
          </cell>
          <cell r="AH351">
            <v>2019</v>
          </cell>
          <cell r="AI351" t="str">
            <v>GUJARAT SECONDARY AND HIGHER SECONDARY EDUCATION BOARD, GANDHINAGAR</v>
          </cell>
          <cell r="AJ351" t="str">
            <v>SHREE SATYA SAI VIDYALAYA</v>
          </cell>
          <cell r="AK351">
            <v>159</v>
          </cell>
          <cell r="AL351">
            <v>23</v>
          </cell>
          <cell r="AM351">
            <v>6.9130434782608692</v>
          </cell>
          <cell r="AN351">
            <v>78.351473922902485</v>
          </cell>
          <cell r="AO351">
            <v>190</v>
          </cell>
          <cell r="AP351">
            <v>25</v>
          </cell>
          <cell r="AQ351">
            <v>7.6</v>
          </cell>
          <cell r="AR351">
            <v>91.24</v>
          </cell>
          <cell r="AS351">
            <v>349</v>
          </cell>
          <cell r="AT351">
            <v>48</v>
          </cell>
          <cell r="AU351">
            <v>7.270833333333333</v>
          </cell>
          <cell r="AV351">
            <v>226</v>
          </cell>
          <cell r="AW351">
            <v>25</v>
          </cell>
          <cell r="AX351">
            <v>9.0399999999999991</v>
          </cell>
          <cell r="AY351">
            <v>93</v>
          </cell>
          <cell r="AZ351">
            <v>271</v>
          </cell>
          <cell r="BA351">
            <v>29</v>
          </cell>
          <cell r="BB351">
            <v>9.3448275862068968</v>
          </cell>
          <cell r="BC351">
            <v>98</v>
          </cell>
          <cell r="BD351">
            <v>497</v>
          </cell>
          <cell r="BE351">
            <v>54</v>
          </cell>
          <cell r="BF351">
            <v>9.2037037037037042</v>
          </cell>
          <cell r="BG351">
            <v>215</v>
          </cell>
          <cell r="BH351">
            <v>24</v>
          </cell>
          <cell r="BI351">
            <v>8.9583333333333339</v>
          </cell>
          <cell r="BJ351">
            <v>90.14786848072562</v>
          </cell>
          <cell r="BK351">
            <v>239</v>
          </cell>
          <cell r="BL351">
            <v>29</v>
          </cell>
          <cell r="BM351">
            <v>8.2413793103448274</v>
          </cell>
          <cell r="BN351">
            <v>100</v>
          </cell>
          <cell r="BO351">
            <v>454</v>
          </cell>
          <cell r="BP351">
            <v>53</v>
          </cell>
          <cell r="BQ351">
            <v>8.566037735849056</v>
          </cell>
          <cell r="BR351">
            <v>210</v>
          </cell>
          <cell r="BS351">
            <v>24</v>
          </cell>
          <cell r="BT351">
            <v>8.75</v>
          </cell>
          <cell r="BU351">
            <v>91.789890400604691</v>
          </cell>
          <cell r="BV351">
            <v>210</v>
          </cell>
          <cell r="BW351">
            <v>24</v>
          </cell>
          <cell r="BX351">
            <v>8.75</v>
          </cell>
          <cell r="BY351">
            <v>233</v>
          </cell>
          <cell r="BZ351">
            <v>26</v>
          </cell>
          <cell r="CA351">
            <v>8.9615384615384617</v>
          </cell>
          <cell r="CB351">
            <v>1743</v>
          </cell>
          <cell r="CC351">
            <v>205</v>
          </cell>
          <cell r="CD351">
            <v>8.5024390243902435</v>
          </cell>
          <cell r="CE351">
            <v>91</v>
          </cell>
          <cell r="CF351"/>
          <cell r="CG351"/>
          <cell r="CH351"/>
          <cell r="CI351"/>
          <cell r="CJ351"/>
          <cell r="CK351"/>
          <cell r="CL351"/>
          <cell r="CM351"/>
          <cell r="CN351">
            <v>0</v>
          </cell>
          <cell r="CO351">
            <v>60</v>
          </cell>
          <cell r="CP351">
            <v>28</v>
          </cell>
          <cell r="CQ351">
            <v>50</v>
          </cell>
          <cell r="CR351">
            <v>21</v>
          </cell>
          <cell r="CS351">
            <v>3</v>
          </cell>
          <cell r="CT351">
            <v>88</v>
          </cell>
          <cell r="CU351">
            <v>9</v>
          </cell>
          <cell r="CV351">
            <v>7</v>
          </cell>
          <cell r="CW351">
            <v>57</v>
          </cell>
          <cell r="CX351">
            <v>156</v>
          </cell>
          <cell r="CY351">
            <v>52</v>
          </cell>
          <cell r="CZ351">
            <v>23.179791976225854</v>
          </cell>
          <cell r="DA351">
            <v>3</v>
          </cell>
          <cell r="DB351">
            <v>7</v>
          </cell>
          <cell r="DC351">
            <v>30</v>
          </cell>
          <cell r="DD351">
            <v>16</v>
          </cell>
          <cell r="DE351">
            <v>6</v>
          </cell>
          <cell r="DF351">
            <v>73</v>
          </cell>
          <cell r="DG351">
            <v>3</v>
          </cell>
          <cell r="DH351">
            <v>30</v>
          </cell>
          <cell r="DI351">
            <v>0</v>
          </cell>
          <cell r="DJ351">
            <v>0</v>
          </cell>
          <cell r="DK351">
            <v>0</v>
          </cell>
          <cell r="DL351">
            <v>2</v>
          </cell>
          <cell r="DM351">
            <v>0</v>
          </cell>
          <cell r="DN351">
            <v>0</v>
          </cell>
          <cell r="DO351" t="str">
            <v>0</v>
          </cell>
          <cell r="DP351">
            <v>50</v>
          </cell>
          <cell r="DQ351" t="str">
            <v>100</v>
          </cell>
          <cell r="DR351">
            <v>25</v>
          </cell>
          <cell r="DS351">
            <v>50</v>
          </cell>
          <cell r="DT351">
            <v>8</v>
          </cell>
          <cell r="DU351">
            <v>47</v>
          </cell>
          <cell r="DV351" t="str">
            <v>Capgemini (Paid Fine Rs.5000/- Dated 17012023 reciept no 10657)</v>
          </cell>
          <cell r="DW351"/>
          <cell r="DX351"/>
          <cell r="DY351" t="str">
            <v>Placed</v>
          </cell>
          <cell r="DZ351">
            <v>4.25</v>
          </cell>
          <cell r="EA351" t="str">
            <v>Placement</v>
          </cell>
          <cell r="EB351" t="str">
            <v>Placement</v>
          </cell>
          <cell r="EC351"/>
          <cell r="ED351" t="str">
            <v>CAT-3</v>
          </cell>
          <cell r="EE351"/>
          <cell r="EF351"/>
          <cell r="EG351"/>
          <cell r="EH351"/>
          <cell r="EI351"/>
          <cell r="EJ351"/>
          <cell r="EK351"/>
          <cell r="EL351"/>
          <cell r="EM351"/>
          <cell r="EN351">
            <v>5</v>
          </cell>
          <cell r="EO351">
            <v>1</v>
          </cell>
          <cell r="EP351">
            <v>5</v>
          </cell>
          <cell r="EQ351">
            <v>11</v>
          </cell>
          <cell r="ER351">
            <v>73.333333333333329</v>
          </cell>
          <cell r="ES351" t="str">
            <v>Yes</v>
          </cell>
          <cell r="ET351" t="str">
            <v>https://drive.google.com/open?id=1Dt6U4QchKqs-vFsml4i2IrZdFgNaVyYo</v>
          </cell>
          <cell r="EU351" t="str">
            <v>IT + Core Companies</v>
          </cell>
          <cell r="EV351" t="str">
            <v>Yes</v>
          </cell>
          <cell r="EW351" t="str">
            <v>pay_HyUmedepy2K3Id</v>
          </cell>
          <cell r="EX351" t="str">
            <v>Jamnagar</v>
          </cell>
          <cell r="EY351" t="str">
            <v>Present</v>
          </cell>
          <cell r="EZ351" t="str">
            <v>Golden Batch 2</v>
          </cell>
          <cell r="FA351" t="str">
            <v>19-COMPC43-23</v>
          </cell>
          <cell r="FB351" t="str">
            <v>COMP-C</v>
          </cell>
          <cell r="FC351">
            <v>43</v>
          </cell>
        </row>
        <row r="352">
          <cell r="C352" t="str">
            <v>19-COMPC45-23</v>
          </cell>
          <cell r="D352">
            <v>45</v>
          </cell>
          <cell r="E352" t="str">
            <v>VARMA ADITI GULABCHAND REKHA</v>
          </cell>
          <cell r="F352" t="str">
            <v>19-COMPC45-23</v>
          </cell>
          <cell r="G352" t="str">
            <v>Female</v>
          </cell>
          <cell r="H352">
            <v>37194</v>
          </cell>
          <cell r="I352">
            <v>9527851650</v>
          </cell>
          <cell r="J352"/>
          <cell r="K352" t="str">
            <v>aditi3010varma@gmail.com</v>
          </cell>
          <cell r="L352"/>
          <cell r="M352" t="str">
            <v>D/203, Bldg.No.6, Vinay Unique Residency,Gokul Township,Near Muljibhai Mehta School,Virar (west),401303</v>
          </cell>
          <cell r="N352" t="str">
            <v>Service</v>
          </cell>
          <cell r="O352" t="str">
            <v>5 Lacs to  10Lacs</v>
          </cell>
          <cell r="P352" t="str">
            <v>Normal</v>
          </cell>
          <cell r="Q352" t="str">
            <v>Open</v>
          </cell>
          <cell r="R352">
            <v>2019</v>
          </cell>
          <cell r="S352" t="str">
            <v>FE</v>
          </cell>
          <cell r="T352" t="str">
            <v>MHT-CET 2019</v>
          </cell>
          <cell r="U352" t="str">
            <v>MHT-CET</v>
          </cell>
          <cell r="V352">
            <v>200</v>
          </cell>
          <cell r="W352">
            <v>89.981025900000006</v>
          </cell>
          <cell r="X352" t="str">
            <v>MI</v>
          </cell>
          <cell r="Y352">
            <v>451</v>
          </cell>
          <cell r="Z352">
            <v>500</v>
          </cell>
          <cell r="AA352">
            <v>90.2</v>
          </cell>
          <cell r="AB352">
            <v>2017</v>
          </cell>
          <cell r="AC352" t="str">
            <v>MAHARASHTRA STATE BOARD OF SECONDARY AND HIGHER SECONDARY EDUCATION</v>
          </cell>
          <cell r="AD352" t="str">
            <v>ST. XAVIER'S HIGH SCHOOL</v>
          </cell>
          <cell r="AE352">
            <v>484</v>
          </cell>
          <cell r="AF352">
            <v>650</v>
          </cell>
          <cell r="AG352">
            <v>74.459999999999994</v>
          </cell>
          <cell r="AH352">
            <v>2019</v>
          </cell>
          <cell r="AI352" t="str">
            <v>MAHARASHTRA STATE BOARD OF SECONDARY AND HIGHER SECONDARY EDUCATION</v>
          </cell>
          <cell r="AJ352" t="str">
            <v>ST. STANISLAUS JUNIOR COLLEGE</v>
          </cell>
          <cell r="AK352">
            <v>226</v>
          </cell>
          <cell r="AL352">
            <v>23</v>
          </cell>
          <cell r="AM352">
            <v>9.8260869565217384</v>
          </cell>
          <cell r="AN352">
            <v>75</v>
          </cell>
          <cell r="AO352">
            <v>250</v>
          </cell>
          <cell r="AP352">
            <v>25</v>
          </cell>
          <cell r="AQ352">
            <v>10</v>
          </cell>
          <cell r="AR352">
            <v>82.49</v>
          </cell>
          <cell r="AS352">
            <v>476</v>
          </cell>
          <cell r="AT352">
            <v>48</v>
          </cell>
          <cell r="AU352">
            <v>9.9166666666666661</v>
          </cell>
          <cell r="AV352">
            <v>248</v>
          </cell>
          <cell r="AW352">
            <v>25</v>
          </cell>
          <cell r="AX352">
            <v>9.92</v>
          </cell>
          <cell r="AY352">
            <v>92</v>
          </cell>
          <cell r="AZ352">
            <v>282</v>
          </cell>
          <cell r="BA352">
            <v>29</v>
          </cell>
          <cell r="BB352">
            <v>9.7241379310344822</v>
          </cell>
          <cell r="BC352">
            <v>100</v>
          </cell>
          <cell r="BD352">
            <v>530</v>
          </cell>
          <cell r="BE352">
            <v>54</v>
          </cell>
          <cell r="BF352">
            <v>9.8148148148148149</v>
          </cell>
          <cell r="BG352">
            <v>237</v>
          </cell>
          <cell r="BH352">
            <v>24</v>
          </cell>
          <cell r="BI352">
            <v>9.875</v>
          </cell>
          <cell r="BJ352">
            <v>90.81</v>
          </cell>
          <cell r="BK352">
            <v>287</v>
          </cell>
          <cell r="BL352">
            <v>29</v>
          </cell>
          <cell r="BM352">
            <v>9.8965517241379306</v>
          </cell>
          <cell r="BN352">
            <v>95</v>
          </cell>
          <cell r="BO352">
            <v>524</v>
          </cell>
          <cell r="BP352">
            <v>53</v>
          </cell>
          <cell r="BQ352">
            <v>9.8867924528301891</v>
          </cell>
          <cell r="BR352">
            <v>234</v>
          </cell>
          <cell r="BS352">
            <v>24</v>
          </cell>
          <cell r="BT352">
            <v>9.75</v>
          </cell>
          <cell r="BU352">
            <v>89.216666666666654</v>
          </cell>
          <cell r="BV352">
            <v>234</v>
          </cell>
          <cell r="BW352">
            <v>24</v>
          </cell>
          <cell r="BX352">
            <v>9.75</v>
          </cell>
          <cell r="BY352">
            <v>246</v>
          </cell>
          <cell r="BZ352">
            <v>26</v>
          </cell>
          <cell r="CA352">
            <v>9.4615384615384617</v>
          </cell>
          <cell r="CB352">
            <v>2010</v>
          </cell>
          <cell r="CC352">
            <v>205</v>
          </cell>
          <cell r="CD352">
            <v>9.8048780487804876</v>
          </cell>
          <cell r="CE352">
            <v>89</v>
          </cell>
          <cell r="CF352"/>
          <cell r="CG352"/>
          <cell r="CH352"/>
          <cell r="CI352"/>
          <cell r="CJ352"/>
          <cell r="CK352"/>
          <cell r="CL352"/>
          <cell r="CM352"/>
          <cell r="CN352">
            <v>15</v>
          </cell>
          <cell r="CO352">
            <v>60</v>
          </cell>
          <cell r="CP352">
            <v>42</v>
          </cell>
          <cell r="CQ352">
            <v>50</v>
          </cell>
          <cell r="CR352">
            <v>17</v>
          </cell>
          <cell r="CS352">
            <v>7</v>
          </cell>
          <cell r="CT352">
            <v>71</v>
          </cell>
          <cell r="CU352">
            <v>7</v>
          </cell>
          <cell r="CV352">
            <v>9</v>
          </cell>
          <cell r="CW352">
            <v>44</v>
          </cell>
          <cell r="CX352">
            <v>310</v>
          </cell>
          <cell r="CY352">
            <v>51.666666666666664</v>
          </cell>
          <cell r="CZ352">
            <v>46.062407132243685</v>
          </cell>
          <cell r="DA352">
            <v>6</v>
          </cell>
          <cell r="DB352">
            <v>4</v>
          </cell>
          <cell r="DC352">
            <v>60</v>
          </cell>
          <cell r="DD352">
            <v>22</v>
          </cell>
          <cell r="DE352">
            <v>0</v>
          </cell>
          <cell r="DF352">
            <v>100</v>
          </cell>
          <cell r="DG352">
            <v>6</v>
          </cell>
          <cell r="DH352">
            <v>60</v>
          </cell>
          <cell r="DI352">
            <v>448</v>
          </cell>
          <cell r="DJ352">
            <v>23</v>
          </cell>
          <cell r="DK352">
            <v>2</v>
          </cell>
          <cell r="DL352">
            <v>0</v>
          </cell>
          <cell r="DM352">
            <v>100</v>
          </cell>
          <cell r="DN352">
            <v>0</v>
          </cell>
          <cell r="DO352" t="str">
            <v>0</v>
          </cell>
          <cell r="DP352">
            <v>0</v>
          </cell>
          <cell r="DQ352">
            <v>0</v>
          </cell>
          <cell r="DR352">
            <v>0</v>
          </cell>
          <cell r="DS352">
            <v>0</v>
          </cell>
          <cell r="DT352">
            <v>24</v>
          </cell>
          <cell r="DU352">
            <v>63</v>
          </cell>
          <cell r="DV352"/>
          <cell r="DW352"/>
          <cell r="DX352"/>
          <cell r="DY352"/>
          <cell r="DZ352"/>
          <cell r="EA352" t="str">
            <v>Higher Studies</v>
          </cell>
          <cell r="EB352" t="str">
            <v>Higher Studies</v>
          </cell>
          <cell r="EC352">
            <v>44746</v>
          </cell>
          <cell r="ED352" t="str">
            <v>CAT-2</v>
          </cell>
          <cell r="EE352"/>
          <cell r="EF352"/>
          <cell r="EG352"/>
          <cell r="EH352"/>
          <cell r="EI352"/>
          <cell r="EJ352"/>
          <cell r="EK352"/>
          <cell r="EL352"/>
          <cell r="EM352"/>
          <cell r="EN352">
            <v>5</v>
          </cell>
          <cell r="EO352">
            <v>3</v>
          </cell>
          <cell r="EP352">
            <v>5</v>
          </cell>
          <cell r="EQ352">
            <v>13</v>
          </cell>
          <cell r="ER352">
            <v>86.666666666666671</v>
          </cell>
          <cell r="ES352" t="str">
            <v>Yes</v>
          </cell>
          <cell r="ET352" t="str">
            <v>https://drive.google.com/open?id=14o2g5H3HgiyhXjDSatd976tMZ4tHYtL2</v>
          </cell>
          <cell r="EU352" t="str">
            <v>IT + Core Companies</v>
          </cell>
          <cell r="EV352" t="str">
            <v>Yes</v>
          </cell>
          <cell r="EW352" t="str">
            <v>pay_HyQuhxX8e1vhWT</v>
          </cell>
          <cell r="EX352" t="str">
            <v>-</v>
          </cell>
          <cell r="EY352" t="str">
            <v>Present</v>
          </cell>
          <cell r="EZ352" t="str">
            <v>Golden Batch 1</v>
          </cell>
          <cell r="FA352" t="str">
            <v>19-COMPC45-23</v>
          </cell>
          <cell r="FB352" t="str">
            <v>COMP-C</v>
          </cell>
          <cell r="FC352">
            <v>45</v>
          </cell>
        </row>
        <row r="353">
          <cell r="C353" t="str">
            <v>19-COMPC46-23</v>
          </cell>
          <cell r="D353">
            <v>46</v>
          </cell>
          <cell r="E353" t="str">
            <v>VARSHNEY TANISHA RAJEEV</v>
          </cell>
          <cell r="F353" t="str">
            <v>19-COMPC46-23</v>
          </cell>
          <cell r="G353" t="str">
            <v>Female</v>
          </cell>
          <cell r="H353">
            <v>37342</v>
          </cell>
          <cell r="I353">
            <v>9920709533</v>
          </cell>
          <cell r="J353" t="str">
            <v>9920709533</v>
          </cell>
          <cell r="K353" t="str">
            <v>tanisha.v2001@gmail.com</v>
          </cell>
          <cell r="L353"/>
          <cell r="M353" t="str">
            <v>A-602, PRAJAKTA BUILDING C,,OPPOSITE AMAR JUICE CENTER,J B NAGAR, ANDHERI (EAST),OPPOSITE AMAR JUICE CENTER,MUMBAI,400059</v>
          </cell>
          <cell r="N353" t="str">
            <v>Service</v>
          </cell>
          <cell r="O353" t="str">
            <v>10 Lacs to 20Lacs</v>
          </cell>
          <cell r="P353" t="str">
            <v>Normal</v>
          </cell>
          <cell r="Q353" t="str">
            <v>Open</v>
          </cell>
          <cell r="R353">
            <v>2019</v>
          </cell>
          <cell r="S353" t="str">
            <v>FE</v>
          </cell>
          <cell r="T353" t="str">
            <v>MHT-CET 2019</v>
          </cell>
          <cell r="U353" t="str">
            <v>MHT-CET</v>
          </cell>
          <cell r="V353">
            <v>200</v>
          </cell>
          <cell r="W353">
            <v>82.707502000000005</v>
          </cell>
          <cell r="X353" t="str">
            <v>IL</v>
          </cell>
          <cell r="Y353"/>
          <cell r="Z353"/>
          <cell r="AA353">
            <v>89.8</v>
          </cell>
          <cell r="AB353">
            <v>2017</v>
          </cell>
          <cell r="AC353" t="str">
            <v>CENTRAL BOARD OF SECONDARY EDUCATION</v>
          </cell>
          <cell r="AD353" t="str">
            <v>R N PODAR</v>
          </cell>
          <cell r="AE353">
            <v>521</v>
          </cell>
          <cell r="AF353">
            <v>650</v>
          </cell>
          <cell r="AG353">
            <v>80.150000000000006</v>
          </cell>
          <cell r="AH353">
            <v>2019</v>
          </cell>
          <cell r="AI353" t="str">
            <v>MAHARASHTRA STATE BOARD OF SECONDARY AND HIGHER SECONDARY EDUCATION</v>
          </cell>
          <cell r="AJ353" t="str">
            <v>PACE JUNIOR COLLEGE</v>
          </cell>
          <cell r="AK353">
            <v>230</v>
          </cell>
          <cell r="AL353">
            <v>23</v>
          </cell>
          <cell r="AM353">
            <v>10</v>
          </cell>
          <cell r="AN353">
            <v>75</v>
          </cell>
          <cell r="AO353">
            <v>249</v>
          </cell>
          <cell r="AP353">
            <v>25</v>
          </cell>
          <cell r="AQ353">
            <v>9.9600000000000009</v>
          </cell>
          <cell r="AR353">
            <v>91.24</v>
          </cell>
          <cell r="AS353">
            <v>479</v>
          </cell>
          <cell r="AT353">
            <v>48</v>
          </cell>
          <cell r="AU353">
            <v>9.9791666666666661</v>
          </cell>
          <cell r="AV353">
            <v>250</v>
          </cell>
          <cell r="AW353">
            <v>25</v>
          </cell>
          <cell r="AX353">
            <v>10</v>
          </cell>
          <cell r="AY353">
            <v>100</v>
          </cell>
          <cell r="AZ353">
            <v>287</v>
          </cell>
          <cell r="BA353">
            <v>29</v>
          </cell>
          <cell r="BB353">
            <v>9.8965517241379306</v>
          </cell>
          <cell r="BC353">
            <v>97</v>
          </cell>
          <cell r="BD353">
            <v>537</v>
          </cell>
          <cell r="BE353">
            <v>54</v>
          </cell>
          <cell r="BF353">
            <v>9.9444444444444446</v>
          </cell>
          <cell r="BG353">
            <v>234</v>
          </cell>
          <cell r="BH353">
            <v>24</v>
          </cell>
          <cell r="BI353">
            <v>9.75</v>
          </cell>
          <cell r="BJ353">
            <v>91.592879818594099</v>
          </cell>
          <cell r="BK353">
            <v>284</v>
          </cell>
          <cell r="BL353">
            <v>29</v>
          </cell>
          <cell r="BM353">
            <v>9.7931034482758612</v>
          </cell>
          <cell r="BN353">
            <v>100</v>
          </cell>
          <cell r="BO353">
            <v>518</v>
          </cell>
          <cell r="BP353">
            <v>53</v>
          </cell>
          <cell r="BQ353">
            <v>9.7735849056603765</v>
          </cell>
          <cell r="BR353">
            <v>237</v>
          </cell>
          <cell r="BS353">
            <v>24</v>
          </cell>
          <cell r="BT353">
            <v>9.875</v>
          </cell>
          <cell r="BU353">
            <v>92.472146636432356</v>
          </cell>
          <cell r="BV353">
            <v>237</v>
          </cell>
          <cell r="BW353">
            <v>24</v>
          </cell>
          <cell r="BX353">
            <v>9.875</v>
          </cell>
          <cell r="BY353">
            <v>249</v>
          </cell>
          <cell r="BZ353">
            <v>26</v>
          </cell>
          <cell r="CA353">
            <v>9.5769230769230766</v>
          </cell>
          <cell r="CB353">
            <v>2020</v>
          </cell>
          <cell r="CC353">
            <v>205</v>
          </cell>
          <cell r="CD353">
            <v>9.8536585365853657</v>
          </cell>
          <cell r="CE353">
            <v>91</v>
          </cell>
          <cell r="CF353"/>
          <cell r="CG353"/>
          <cell r="CH353"/>
          <cell r="CI353"/>
          <cell r="CJ353"/>
          <cell r="CK353"/>
          <cell r="CL353"/>
          <cell r="CM353"/>
          <cell r="CN353">
            <v>18</v>
          </cell>
          <cell r="CO353">
            <v>60</v>
          </cell>
          <cell r="CP353">
            <v>35</v>
          </cell>
          <cell r="CQ353">
            <v>50</v>
          </cell>
          <cell r="CR353">
            <v>22</v>
          </cell>
          <cell r="CS353">
            <v>2</v>
          </cell>
          <cell r="CT353">
            <v>92</v>
          </cell>
          <cell r="CU353">
            <v>14</v>
          </cell>
          <cell r="CV353">
            <v>2</v>
          </cell>
          <cell r="CW353">
            <v>88</v>
          </cell>
          <cell r="CX353">
            <v>307</v>
          </cell>
          <cell r="CY353">
            <v>51.166666666666664</v>
          </cell>
          <cell r="CZ353">
            <v>45.616641901931651</v>
          </cell>
          <cell r="DA353">
            <v>6</v>
          </cell>
          <cell r="DB353">
            <v>4</v>
          </cell>
          <cell r="DC353">
            <v>60</v>
          </cell>
          <cell r="DD353">
            <v>21</v>
          </cell>
          <cell r="DE353">
            <v>1</v>
          </cell>
          <cell r="DF353">
            <v>96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2</v>
          </cell>
          <cell r="DL353">
            <v>0</v>
          </cell>
          <cell r="DM353">
            <v>100</v>
          </cell>
          <cell r="DN353">
            <v>0</v>
          </cell>
          <cell r="DO353" t="str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16</v>
          </cell>
          <cell r="DU353">
            <v>63</v>
          </cell>
          <cell r="DV353"/>
          <cell r="DW353"/>
          <cell r="DX353"/>
          <cell r="DY353"/>
          <cell r="DZ353"/>
          <cell r="EA353" t="str">
            <v>Higher Studies</v>
          </cell>
          <cell r="EB353" t="str">
            <v>Higher Studies</v>
          </cell>
          <cell r="EC353"/>
          <cell r="ED353" t="str">
            <v>CAT-2</v>
          </cell>
          <cell r="EE353"/>
          <cell r="EF353"/>
          <cell r="EG353"/>
          <cell r="EH353"/>
          <cell r="EI353"/>
          <cell r="EJ353"/>
          <cell r="EK353"/>
          <cell r="EL353"/>
          <cell r="EM353"/>
          <cell r="EN353">
            <v>5</v>
          </cell>
          <cell r="EO353">
            <v>3</v>
          </cell>
          <cell r="EP353">
            <v>5</v>
          </cell>
          <cell r="EQ353">
            <v>13</v>
          </cell>
          <cell r="ER353">
            <v>86.666666666666671</v>
          </cell>
          <cell r="ES353" t="str">
            <v>Yes</v>
          </cell>
          <cell r="ET353" t="str">
            <v>https://drive.google.com/open?id=1XBBByhNXJels3PdApZ_7Dcl9B9UFL2mS</v>
          </cell>
          <cell r="EU353" t="str">
            <v>IT + Core Companies</v>
          </cell>
          <cell r="EV353" t="str">
            <v>Yes</v>
          </cell>
          <cell r="EW353" t="str">
            <v>pay_HyU2djzGn6iViw</v>
          </cell>
          <cell r="EX353" t="str">
            <v>HARIDWAR</v>
          </cell>
          <cell r="EY353" t="str">
            <v>Present</v>
          </cell>
          <cell r="EZ353" t="str">
            <v>Golden Batch 1</v>
          </cell>
          <cell r="FA353" t="str">
            <v>19-COMPC46-23</v>
          </cell>
          <cell r="FB353" t="str">
            <v>COMP-C</v>
          </cell>
          <cell r="FC353">
            <v>46</v>
          </cell>
        </row>
        <row r="354">
          <cell r="C354" t="str">
            <v>20-COMPC70-23</v>
          </cell>
          <cell r="D354">
            <v>70</v>
          </cell>
          <cell r="E354" t="str">
            <v>VERMA PREETI JANARDAN ARCHANA</v>
          </cell>
          <cell r="F354" t="str">
            <v>20-COMPC70-23</v>
          </cell>
          <cell r="G354" t="str">
            <v>Female</v>
          </cell>
          <cell r="H354">
            <v>36039</v>
          </cell>
          <cell r="I354">
            <v>7887694605</v>
          </cell>
          <cell r="J354" t="str">
            <v>7887694605</v>
          </cell>
          <cell r="K354" t="str">
            <v>preetijverma98@gmail.com</v>
          </cell>
          <cell r="L354"/>
          <cell r="M354" t="str">
            <v>Kalavati Sadan Plot No-11, Khaira Pada, Boisar (East), Mumbai-401501</v>
          </cell>
          <cell r="N354" t="str">
            <v>Family Business</v>
          </cell>
          <cell r="O354" t="str">
            <v>5 Lacs to  10Lacs</v>
          </cell>
          <cell r="P354" t="str">
            <v>Normal</v>
          </cell>
          <cell r="Q354" t="str">
            <v>Open</v>
          </cell>
          <cell r="R354">
            <v>2019</v>
          </cell>
          <cell r="S354" t="str">
            <v>DSE</v>
          </cell>
          <cell r="T354" t="str">
            <v>NA</v>
          </cell>
          <cell r="U354" t="str">
            <v>DSE</v>
          </cell>
          <cell r="V354" t="str">
            <v>NA</v>
          </cell>
          <cell r="W354" t="str">
            <v>NA</v>
          </cell>
          <cell r="X354" t="str">
            <v>CAP-Minority</v>
          </cell>
          <cell r="Y354">
            <v>426</v>
          </cell>
          <cell r="Z354">
            <v>500</v>
          </cell>
          <cell r="AA354">
            <v>85.2</v>
          </cell>
          <cell r="AB354">
            <v>2014</v>
          </cell>
          <cell r="AC354" t="str">
            <v>MAHARASHTRA STATE BOARD OF SECONDARY AND HIGHER SECONDARY EDUCATION</v>
          </cell>
          <cell r="AD354"/>
          <cell r="AE354">
            <v>1637</v>
          </cell>
          <cell r="AF354">
            <v>1750</v>
          </cell>
          <cell r="AG354">
            <v>93.542857142857144</v>
          </cell>
          <cell r="AH354">
            <v>2020</v>
          </cell>
          <cell r="AI354" t="str">
            <v>Maharashtra State Board of Technical Education</v>
          </cell>
          <cell r="AJ354" t="str">
            <v>Theem Collage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 t="str">
            <v>o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232</v>
          </cell>
          <cell r="AW354">
            <v>25</v>
          </cell>
          <cell r="AX354">
            <v>9.2799999999999994</v>
          </cell>
          <cell r="AY354">
            <v>85</v>
          </cell>
          <cell r="AZ354">
            <v>272</v>
          </cell>
          <cell r="BA354">
            <v>29</v>
          </cell>
          <cell r="BB354">
            <v>9.3793103448275854</v>
          </cell>
          <cell r="BC354">
            <v>88</v>
          </cell>
          <cell r="BD354">
            <v>504</v>
          </cell>
          <cell r="BE354">
            <v>54</v>
          </cell>
          <cell r="BF354">
            <v>9.3333333333333339</v>
          </cell>
          <cell r="BG354">
            <v>206</v>
          </cell>
          <cell r="BH354">
            <v>24</v>
          </cell>
          <cell r="BI354">
            <v>8.5833333333333339</v>
          </cell>
          <cell r="BJ354">
            <v>85.5</v>
          </cell>
          <cell r="BK354">
            <v>268</v>
          </cell>
          <cell r="BL354">
            <v>29</v>
          </cell>
          <cell r="BM354">
            <v>9.2413793103448274</v>
          </cell>
          <cell r="BN354">
            <v>95</v>
          </cell>
          <cell r="BO354">
            <v>474</v>
          </cell>
          <cell r="BP354">
            <v>53</v>
          </cell>
          <cell r="BQ354">
            <v>8.9433962264150946</v>
          </cell>
          <cell r="BR354">
            <v>200</v>
          </cell>
          <cell r="BS354">
            <v>24</v>
          </cell>
          <cell r="BT354">
            <v>8.3333333333333339</v>
          </cell>
          <cell r="BU354">
            <v>88.375</v>
          </cell>
          <cell r="BV354">
            <v>200</v>
          </cell>
          <cell r="BW354">
            <v>24</v>
          </cell>
          <cell r="BX354">
            <v>8.3333333333333339</v>
          </cell>
          <cell r="BY354">
            <v>247</v>
          </cell>
          <cell r="BZ354">
            <v>26</v>
          </cell>
          <cell r="CA354">
            <v>9.5</v>
          </cell>
          <cell r="CB354">
            <v>1425</v>
          </cell>
          <cell r="CC354">
            <v>157</v>
          </cell>
          <cell r="CD354">
            <v>9.0764331210191092</v>
          </cell>
          <cell r="CE354">
            <v>87</v>
          </cell>
          <cell r="CF354"/>
          <cell r="CG354"/>
          <cell r="CH354"/>
          <cell r="CI354"/>
          <cell r="CJ354"/>
          <cell r="CK354"/>
          <cell r="CL354"/>
          <cell r="CM354"/>
          <cell r="CN354">
            <v>22</v>
          </cell>
          <cell r="CO354">
            <v>60</v>
          </cell>
          <cell r="CP354">
            <v>29</v>
          </cell>
          <cell r="CQ354">
            <v>50</v>
          </cell>
          <cell r="CR354">
            <v>23</v>
          </cell>
          <cell r="CS354">
            <v>1</v>
          </cell>
          <cell r="CT354">
            <v>96</v>
          </cell>
          <cell r="CU354">
            <v>12</v>
          </cell>
          <cell r="CV354">
            <v>4</v>
          </cell>
          <cell r="CW354">
            <v>75</v>
          </cell>
          <cell r="CX354">
            <v>434</v>
          </cell>
          <cell r="CY354">
            <v>54.25</v>
          </cell>
          <cell r="CZ354">
            <v>64.487369985141157</v>
          </cell>
          <cell r="DA354">
            <v>8</v>
          </cell>
          <cell r="DB354">
            <v>2</v>
          </cell>
          <cell r="DC354">
            <v>80</v>
          </cell>
          <cell r="DD354">
            <v>18</v>
          </cell>
          <cell r="DE354">
            <v>4</v>
          </cell>
          <cell r="DF354">
            <v>82</v>
          </cell>
          <cell r="DG354">
            <v>7</v>
          </cell>
          <cell r="DH354">
            <v>70</v>
          </cell>
          <cell r="DI354">
            <v>456</v>
          </cell>
          <cell r="DJ354">
            <v>23</v>
          </cell>
          <cell r="DK354">
            <v>1</v>
          </cell>
          <cell r="DL354">
            <v>1</v>
          </cell>
          <cell r="DM354">
            <v>50</v>
          </cell>
          <cell r="DN354">
            <v>90</v>
          </cell>
          <cell r="DO354" t="str">
            <v>100</v>
          </cell>
          <cell r="DP354">
            <v>100</v>
          </cell>
          <cell r="DQ354" t="str">
            <v>100</v>
          </cell>
          <cell r="DR354">
            <v>95</v>
          </cell>
          <cell r="DS354">
            <v>100</v>
          </cell>
          <cell r="DT354">
            <v>60</v>
          </cell>
          <cell r="DU354">
            <v>79</v>
          </cell>
          <cell r="DV354" t="str">
            <v>Capgemini</v>
          </cell>
          <cell r="DW354"/>
          <cell r="DX354"/>
          <cell r="DY354" t="str">
            <v>Placed</v>
          </cell>
          <cell r="DZ354">
            <v>4.25</v>
          </cell>
          <cell r="EA354" t="str">
            <v>Placement</v>
          </cell>
          <cell r="EB354" t="str">
            <v>Placement</v>
          </cell>
          <cell r="EC354"/>
          <cell r="ED354" t="str">
            <v>CAT-1</v>
          </cell>
          <cell r="EE354"/>
          <cell r="EF354"/>
          <cell r="EG354"/>
          <cell r="EH354"/>
          <cell r="EI354"/>
          <cell r="EJ354"/>
          <cell r="EK354"/>
          <cell r="EL354"/>
          <cell r="EM354"/>
          <cell r="EN354">
            <v>5</v>
          </cell>
          <cell r="EO354">
            <v>4</v>
          </cell>
          <cell r="EP354">
            <v>5</v>
          </cell>
          <cell r="EQ354">
            <v>14</v>
          </cell>
          <cell r="ER354">
            <v>93.333333333333329</v>
          </cell>
          <cell r="ES354" t="str">
            <v>Yes</v>
          </cell>
          <cell r="ET354" t="str">
            <v>https://drive.google.com/open?id=1rJbDtGpcezhybaK3_OXYcmbmLiAVA8U6</v>
          </cell>
          <cell r="EU354" t="str">
            <v>IT + Core Companies</v>
          </cell>
          <cell r="EV354" t="str">
            <v>Yes</v>
          </cell>
          <cell r="EW354">
            <v>126025683503</v>
          </cell>
          <cell r="EX354"/>
          <cell r="EY354" t="str">
            <v>AB</v>
          </cell>
          <cell r="EZ354" t="str">
            <v>Golden Batch 1</v>
          </cell>
          <cell r="FA354" t="str">
            <v>20-COMPC70-23</v>
          </cell>
          <cell r="FB354" t="str">
            <v>COMP-C</v>
          </cell>
          <cell r="FC354">
            <v>70</v>
          </cell>
        </row>
        <row r="355">
          <cell r="C355" t="str">
            <v>19-COMPC48-23</v>
          </cell>
          <cell r="D355">
            <v>48</v>
          </cell>
          <cell r="E355" t="str">
            <v>VISHWAKARMA AAKASH KRISHNA PHOOLMATI</v>
          </cell>
          <cell r="F355" t="str">
            <v>19-COMPC48-23</v>
          </cell>
          <cell r="G355" t="str">
            <v>Male</v>
          </cell>
          <cell r="H355">
            <v>37186</v>
          </cell>
          <cell r="I355">
            <v>8879053593</v>
          </cell>
          <cell r="J355" t="str">
            <v>8879053593</v>
          </cell>
          <cell r="K355" t="str">
            <v>av055988@gmail.com</v>
          </cell>
          <cell r="L355"/>
          <cell r="M355" t="str">
            <v>Room no 255 ,Cama estate Ganesh Nagar,Near Wacker company,Mumbai,400063</v>
          </cell>
          <cell r="N355" t="str">
            <v>Family Business</v>
          </cell>
          <cell r="O355" t="str">
            <v>Below  5 Lacs</v>
          </cell>
          <cell r="P355" t="str">
            <v>Normal</v>
          </cell>
          <cell r="Q355" t="str">
            <v>Open</v>
          </cell>
          <cell r="R355">
            <v>2019</v>
          </cell>
          <cell r="S355" t="str">
            <v>FE</v>
          </cell>
          <cell r="T355" t="str">
            <v>MHT-CET 2019</v>
          </cell>
          <cell r="U355" t="str">
            <v>MHT-CET</v>
          </cell>
          <cell r="V355">
            <v>200</v>
          </cell>
          <cell r="W355">
            <v>96.111034700000005</v>
          </cell>
          <cell r="X355" t="str">
            <v>MI</v>
          </cell>
          <cell r="Y355">
            <v>459</v>
          </cell>
          <cell r="Z355">
            <v>500</v>
          </cell>
          <cell r="AA355">
            <v>91.8</v>
          </cell>
          <cell r="AB355">
            <v>2017</v>
          </cell>
          <cell r="AC355" t="str">
            <v>MAHARASHTRA STATE BOARD OF SECONDARY AND HIGHER SECONDARY EDUCATION</v>
          </cell>
          <cell r="AD355" t="str">
            <v>PRAGNYA BODHINI HIGH SCHOOL</v>
          </cell>
          <cell r="AE355">
            <v>557</v>
          </cell>
          <cell r="AF355">
            <v>650</v>
          </cell>
          <cell r="AG355">
            <v>85.69</v>
          </cell>
          <cell r="AH355">
            <v>2019</v>
          </cell>
          <cell r="AI355" t="str">
            <v>MAHARASHTRA STATE BOARD OF SECONDARY AND HIGHER SECONDARY EDUCATION</v>
          </cell>
          <cell r="AJ355" t="str">
            <v>PATKAR VARDE COLLEGE</v>
          </cell>
          <cell r="AK355">
            <v>228</v>
          </cell>
          <cell r="AL355">
            <v>23</v>
          </cell>
          <cell r="AM355">
            <v>9.9130434782608692</v>
          </cell>
          <cell r="AN355">
            <v>86.13151927437643</v>
          </cell>
          <cell r="AO355">
            <v>246</v>
          </cell>
          <cell r="AP355">
            <v>25</v>
          </cell>
          <cell r="AQ355">
            <v>9.84</v>
          </cell>
          <cell r="AR355">
            <v>97.24</v>
          </cell>
          <cell r="AS355">
            <v>474</v>
          </cell>
          <cell r="AT355">
            <v>48</v>
          </cell>
          <cell r="AU355">
            <v>9.875</v>
          </cell>
          <cell r="AV355">
            <v>229</v>
          </cell>
          <cell r="AW355">
            <v>25</v>
          </cell>
          <cell r="AX355">
            <v>9.16</v>
          </cell>
          <cell r="AY355">
            <v>97</v>
          </cell>
          <cell r="AZ355">
            <v>247</v>
          </cell>
          <cell r="BA355">
            <v>29</v>
          </cell>
          <cell r="BB355">
            <v>8.5172413793103452</v>
          </cell>
          <cell r="BC355">
            <v>86</v>
          </cell>
          <cell r="BD355">
            <v>476</v>
          </cell>
          <cell r="BE355">
            <v>54</v>
          </cell>
          <cell r="BF355">
            <v>8.8148148148148149</v>
          </cell>
          <cell r="BG355">
            <v>214</v>
          </cell>
          <cell r="BH355">
            <v>24</v>
          </cell>
          <cell r="BI355">
            <v>8.9166666666666661</v>
          </cell>
          <cell r="BJ355">
            <v>85.20274376417234</v>
          </cell>
          <cell r="BK355">
            <v>250</v>
          </cell>
          <cell r="BL355">
            <v>29</v>
          </cell>
          <cell r="BM355">
            <v>8.6206896551724146</v>
          </cell>
          <cell r="BN355">
            <v>95</v>
          </cell>
          <cell r="BO355">
            <v>464</v>
          </cell>
          <cell r="BP355">
            <v>53</v>
          </cell>
          <cell r="BQ355">
            <v>8.7547169811320753</v>
          </cell>
          <cell r="BR355">
            <v>199</v>
          </cell>
          <cell r="BS355">
            <v>24</v>
          </cell>
          <cell r="BT355">
            <v>8.2916666666666661</v>
          </cell>
          <cell r="BU355">
            <v>91.09571050642478</v>
          </cell>
          <cell r="BV355">
            <v>199</v>
          </cell>
          <cell r="BW355">
            <v>24</v>
          </cell>
          <cell r="BX355">
            <v>8.2916666666666661</v>
          </cell>
          <cell r="BY355">
            <v>222</v>
          </cell>
          <cell r="BZ355">
            <v>26</v>
          </cell>
          <cell r="CA355">
            <v>8.5384615384615383</v>
          </cell>
          <cell r="CB355">
            <v>1835</v>
          </cell>
          <cell r="CC355">
            <v>205</v>
          </cell>
          <cell r="CD355">
            <v>8.9512195121951219</v>
          </cell>
          <cell r="CE355">
            <v>91</v>
          </cell>
          <cell r="CF355"/>
          <cell r="CG355"/>
          <cell r="CH355"/>
          <cell r="CI355"/>
          <cell r="CJ355"/>
          <cell r="CK355"/>
          <cell r="CL355"/>
          <cell r="CM355"/>
          <cell r="CN355">
            <v>20</v>
          </cell>
          <cell r="CO355">
            <v>60</v>
          </cell>
          <cell r="CP355">
            <v>10</v>
          </cell>
          <cell r="CQ355">
            <v>50</v>
          </cell>
          <cell r="CR355">
            <v>13</v>
          </cell>
          <cell r="CS355">
            <v>11</v>
          </cell>
          <cell r="CT355">
            <v>55</v>
          </cell>
          <cell r="CU355">
            <v>6</v>
          </cell>
          <cell r="CV355">
            <v>10</v>
          </cell>
          <cell r="CW355">
            <v>38</v>
          </cell>
          <cell r="CX355">
            <v>408</v>
          </cell>
          <cell r="CY355">
            <v>45.333333333333336</v>
          </cell>
          <cell r="CZ355">
            <v>60.624071322436848</v>
          </cell>
          <cell r="DA355">
            <v>9</v>
          </cell>
          <cell r="DB355">
            <v>1</v>
          </cell>
          <cell r="DC355">
            <v>90</v>
          </cell>
          <cell r="DD355">
            <v>15</v>
          </cell>
          <cell r="DE355">
            <v>7</v>
          </cell>
          <cell r="DF355">
            <v>69</v>
          </cell>
          <cell r="DG355">
            <v>4</v>
          </cell>
          <cell r="DH355">
            <v>40</v>
          </cell>
          <cell r="DI355">
            <v>290</v>
          </cell>
          <cell r="DJ355">
            <v>15</v>
          </cell>
          <cell r="DK355">
            <v>0</v>
          </cell>
          <cell r="DL355">
            <v>2</v>
          </cell>
          <cell r="DM355">
            <v>0</v>
          </cell>
          <cell r="DN355">
            <v>0</v>
          </cell>
          <cell r="DO355" t="str">
            <v>0</v>
          </cell>
          <cell r="DP355">
            <v>0</v>
          </cell>
          <cell r="DQ355">
            <v>0</v>
          </cell>
          <cell r="DR355">
            <v>0</v>
          </cell>
          <cell r="DS355">
            <v>0</v>
          </cell>
          <cell r="DT355">
            <v>26</v>
          </cell>
          <cell r="DU355">
            <v>42</v>
          </cell>
          <cell r="DV355"/>
          <cell r="DW355"/>
          <cell r="DX355"/>
          <cell r="DY355"/>
          <cell r="DZ355"/>
          <cell r="EA355" t="str">
            <v>Placement</v>
          </cell>
          <cell r="EB355" t="str">
            <v>Placement</v>
          </cell>
          <cell r="EC355"/>
          <cell r="ED355" t="str">
            <v>CAT-3</v>
          </cell>
          <cell r="EE355"/>
          <cell r="EF355"/>
          <cell r="EG355"/>
          <cell r="EH355"/>
          <cell r="EI355"/>
          <cell r="EJ355"/>
          <cell r="EK355"/>
          <cell r="EL355"/>
          <cell r="EM355"/>
          <cell r="EN355">
            <v>5</v>
          </cell>
          <cell r="EO355">
            <v>1</v>
          </cell>
          <cell r="EP355">
            <v>5</v>
          </cell>
          <cell r="EQ355">
            <v>11</v>
          </cell>
          <cell r="ER355">
            <v>73.333333333333329</v>
          </cell>
          <cell r="ES355" t="str">
            <v>Yes</v>
          </cell>
          <cell r="ET355" t="str">
            <v>https://drive.google.com/open?id=1xdf-GJEAbMYaUQjq0rmBSjXY47E_9etT</v>
          </cell>
          <cell r="EU355" t="str">
            <v>IT + Core Companies</v>
          </cell>
          <cell r="EV355" t="str">
            <v>Yes</v>
          </cell>
          <cell r="EW355" t="str">
            <v>pay_HyUi246SuSqz0r</v>
          </cell>
          <cell r="EX355" t="str">
            <v>MUMBAI</v>
          </cell>
          <cell r="EY355" t="str">
            <v>Present</v>
          </cell>
          <cell r="EZ355" t="str">
            <v>Batch 2</v>
          </cell>
          <cell r="FA355" t="str">
            <v>19-COMPC48-23</v>
          </cell>
          <cell r="FB355" t="str">
            <v>COMP-C</v>
          </cell>
          <cell r="FC355">
            <v>48</v>
          </cell>
        </row>
        <row r="356">
          <cell r="C356" t="str">
            <v>19-COMPC49-23</v>
          </cell>
          <cell r="D356">
            <v>49</v>
          </cell>
          <cell r="E356" t="str">
            <v>VISHWAKARMA AMIT ANIL SUSHMA</v>
          </cell>
          <cell r="F356" t="str">
            <v>19-COMPC49-23</v>
          </cell>
          <cell r="G356" t="str">
            <v>Male</v>
          </cell>
          <cell r="H356">
            <v>37175</v>
          </cell>
          <cell r="I356">
            <v>9653428545</v>
          </cell>
          <cell r="J356"/>
          <cell r="K356" t="str">
            <v>amitvishwakarma11102001@gmail.com</v>
          </cell>
          <cell r="L356"/>
          <cell r="M356" t="str">
            <v>Box 44B, Bissimillah chawl, Anand nagar,,Appapada,Kurar village,Maharashtra,Mumbai,400097</v>
          </cell>
          <cell r="N356" t="str">
            <v>Self-employed</v>
          </cell>
          <cell r="O356" t="str">
            <v>Below  5 Lacs</v>
          </cell>
          <cell r="P356" t="str">
            <v>Normal</v>
          </cell>
          <cell r="Q356" t="str">
            <v>Open</v>
          </cell>
          <cell r="R356">
            <v>2019</v>
          </cell>
          <cell r="S356" t="str">
            <v>FE</v>
          </cell>
          <cell r="T356" t="str">
            <v>MHT-CET 2019</v>
          </cell>
          <cell r="U356" t="str">
            <v>MHT-CET</v>
          </cell>
          <cell r="V356">
            <v>200</v>
          </cell>
          <cell r="W356">
            <v>90.9673892</v>
          </cell>
          <cell r="X356" t="str">
            <v>MI</v>
          </cell>
          <cell r="Y356">
            <v>451</v>
          </cell>
          <cell r="Z356">
            <v>500</v>
          </cell>
          <cell r="AA356">
            <v>90.2</v>
          </cell>
          <cell r="AB356">
            <v>2017</v>
          </cell>
          <cell r="AC356" t="str">
            <v>MAHARASHTRA STATE BOARD OF SECONDARY AND HIGHER SECONDARY EDUCATION</v>
          </cell>
          <cell r="AD356" t="str">
            <v>SHIVAJI VIDYA MANDIR HIGH SCHOOL</v>
          </cell>
          <cell r="AE356">
            <v>484</v>
          </cell>
          <cell r="AF356">
            <v>650</v>
          </cell>
          <cell r="AG356">
            <v>74.459999999999994</v>
          </cell>
          <cell r="AH356">
            <v>2019</v>
          </cell>
          <cell r="AI356" t="str">
            <v>MAHARASHTRA STATE BOARD OF SECONDARY AND HIGHER SECONDARY EDUCATION</v>
          </cell>
          <cell r="AJ356" t="str">
            <v>PATKAR VARDE COLLEGE</v>
          </cell>
          <cell r="AK356">
            <v>207</v>
          </cell>
          <cell r="AL356">
            <v>23</v>
          </cell>
          <cell r="AM356">
            <v>9</v>
          </cell>
          <cell r="AN356">
            <v>75.770975056689338</v>
          </cell>
          <cell r="AO356">
            <v>235</v>
          </cell>
          <cell r="AP356">
            <v>25</v>
          </cell>
          <cell r="AQ356">
            <v>9.4</v>
          </cell>
          <cell r="AR356">
            <v>76.040000000000006</v>
          </cell>
          <cell r="AS356">
            <v>442</v>
          </cell>
          <cell r="AT356">
            <v>48</v>
          </cell>
          <cell r="AU356">
            <v>9.2083333333333339</v>
          </cell>
          <cell r="AV356">
            <v>211</v>
          </cell>
          <cell r="AW356">
            <v>25</v>
          </cell>
          <cell r="AX356">
            <v>8.44</v>
          </cell>
          <cell r="AY356">
            <v>94</v>
          </cell>
          <cell r="AZ356">
            <v>268</v>
          </cell>
          <cell r="BA356">
            <v>29</v>
          </cell>
          <cell r="BB356">
            <v>9.2413793103448274</v>
          </cell>
          <cell r="BC356">
            <v>95</v>
          </cell>
          <cell r="BD356">
            <v>479</v>
          </cell>
          <cell r="BE356">
            <v>54</v>
          </cell>
          <cell r="BF356">
            <v>8.8703703703703702</v>
          </cell>
          <cell r="BG356">
            <v>210</v>
          </cell>
          <cell r="BH356">
            <v>24</v>
          </cell>
          <cell r="BI356">
            <v>8.75</v>
          </cell>
          <cell r="BJ356">
            <v>90.746831065759636</v>
          </cell>
          <cell r="BK356">
            <v>250</v>
          </cell>
          <cell r="BL356">
            <v>29</v>
          </cell>
          <cell r="BM356">
            <v>8.6206896551724146</v>
          </cell>
          <cell r="BN356">
            <v>93</v>
          </cell>
          <cell r="BO356">
            <v>460</v>
          </cell>
          <cell r="BP356">
            <v>53</v>
          </cell>
          <cell r="BQ356">
            <v>8.6792452830188687</v>
          </cell>
          <cell r="BR356">
            <v>197</v>
          </cell>
          <cell r="BS356">
            <v>24</v>
          </cell>
          <cell r="BT356">
            <v>8.2083333333333339</v>
          </cell>
          <cell r="BU356">
            <v>87.426301020408161</v>
          </cell>
          <cell r="BV356">
            <v>197</v>
          </cell>
          <cell r="BW356">
            <v>24</v>
          </cell>
          <cell r="BX356">
            <v>8.2083333333333339</v>
          </cell>
          <cell r="BY356">
            <v>250</v>
          </cell>
          <cell r="BZ356">
            <v>26</v>
          </cell>
          <cell r="CA356">
            <v>9.615384615384615</v>
          </cell>
          <cell r="CB356">
            <v>1828</v>
          </cell>
          <cell r="CC356">
            <v>205</v>
          </cell>
          <cell r="CD356">
            <v>8.9170731707317081</v>
          </cell>
          <cell r="CE356">
            <v>87</v>
          </cell>
          <cell r="CF356"/>
          <cell r="CG356"/>
          <cell r="CH356"/>
          <cell r="CI356"/>
          <cell r="CJ356"/>
          <cell r="CK356"/>
          <cell r="CL356"/>
          <cell r="CM356"/>
          <cell r="CN356">
            <v>15</v>
          </cell>
          <cell r="CO356">
            <v>60</v>
          </cell>
          <cell r="CP356">
            <v>22</v>
          </cell>
          <cell r="CQ356">
            <v>50</v>
          </cell>
          <cell r="CR356">
            <v>24</v>
          </cell>
          <cell r="CS356">
            <v>0</v>
          </cell>
          <cell r="CT356">
            <v>100</v>
          </cell>
          <cell r="CU356">
            <v>14</v>
          </cell>
          <cell r="CV356">
            <v>2</v>
          </cell>
          <cell r="CW356">
            <v>88</v>
          </cell>
          <cell r="CX356">
            <v>393</v>
          </cell>
          <cell r="CY356">
            <v>49.125</v>
          </cell>
          <cell r="CZ356">
            <v>58.395245170876677</v>
          </cell>
          <cell r="DA356">
            <v>8</v>
          </cell>
          <cell r="DB356">
            <v>2</v>
          </cell>
          <cell r="DC356">
            <v>80</v>
          </cell>
          <cell r="DD356">
            <v>22</v>
          </cell>
          <cell r="DE356">
            <v>0</v>
          </cell>
          <cell r="DF356">
            <v>100</v>
          </cell>
          <cell r="DG356">
            <v>9</v>
          </cell>
          <cell r="DH356">
            <v>90</v>
          </cell>
          <cell r="DI356">
            <v>737</v>
          </cell>
          <cell r="DJ356">
            <v>37</v>
          </cell>
          <cell r="DK356">
            <v>2</v>
          </cell>
          <cell r="DL356">
            <v>0</v>
          </cell>
          <cell r="DM356">
            <v>100</v>
          </cell>
          <cell r="DN356">
            <v>50</v>
          </cell>
          <cell r="DO356" t="str">
            <v>100</v>
          </cell>
          <cell r="DP356">
            <v>80</v>
          </cell>
          <cell r="DQ356" t="str">
            <v>100</v>
          </cell>
          <cell r="DR356">
            <v>65</v>
          </cell>
          <cell r="DS356">
            <v>100</v>
          </cell>
          <cell r="DT356">
            <v>49</v>
          </cell>
          <cell r="DU356">
            <v>94</v>
          </cell>
          <cell r="DV356" t="str">
            <v>Jio Platform</v>
          </cell>
          <cell r="DW356"/>
          <cell r="DX356"/>
          <cell r="DY356" t="str">
            <v>Placed</v>
          </cell>
          <cell r="DZ356">
            <v>5</v>
          </cell>
          <cell r="EA356" t="str">
            <v>Placement</v>
          </cell>
          <cell r="EB356" t="str">
            <v>Placement</v>
          </cell>
          <cell r="EC356"/>
          <cell r="ED356" t="str">
            <v>CAT-1</v>
          </cell>
          <cell r="EE356"/>
          <cell r="EF356"/>
          <cell r="EG356"/>
          <cell r="EH356"/>
          <cell r="EI356"/>
          <cell r="EJ356"/>
          <cell r="EK356"/>
          <cell r="EL356"/>
          <cell r="EM356"/>
          <cell r="EN356">
            <v>5</v>
          </cell>
          <cell r="EO356">
            <v>5</v>
          </cell>
          <cell r="EP356">
            <v>5</v>
          </cell>
          <cell r="EQ356">
            <v>15</v>
          </cell>
          <cell r="ER356">
            <v>100</v>
          </cell>
          <cell r="ES356" t="str">
            <v>Yes</v>
          </cell>
          <cell r="ET356" t="str">
            <v>https://drive.google.com/open?id=1PXOnzA0jwfLMFAg27LjVNP_cCLoJZqXy</v>
          </cell>
          <cell r="EU356" t="str">
            <v>IT + Core Companies</v>
          </cell>
          <cell r="EV356" t="str">
            <v>Yes</v>
          </cell>
          <cell r="EW356" t="str">
            <v>pay_HyT2XSbJl9myEK</v>
          </cell>
          <cell r="EX356" t="str">
            <v>Uttar pradesh</v>
          </cell>
          <cell r="EY356" t="str">
            <v>Present</v>
          </cell>
          <cell r="EZ356" t="str">
            <v>Batch 1</v>
          </cell>
          <cell r="FA356" t="str">
            <v>19-COMPC49-23</v>
          </cell>
          <cell r="FB356" t="str">
            <v>COMP-C</v>
          </cell>
          <cell r="FC356">
            <v>49</v>
          </cell>
        </row>
        <row r="357">
          <cell r="C357" t="str">
            <v>19-COMPC50-23</v>
          </cell>
          <cell r="D357">
            <v>50</v>
          </cell>
          <cell r="E357" t="str">
            <v>VISHWAKARMA ANIKET NAGENDRA  PADMAVATI</v>
          </cell>
          <cell r="F357" t="str">
            <v>19-COMPC50-23</v>
          </cell>
          <cell r="G357" t="str">
            <v>Male</v>
          </cell>
          <cell r="H357">
            <v>37399</v>
          </cell>
          <cell r="I357">
            <v>9167104167</v>
          </cell>
          <cell r="J357" t="str">
            <v>9167104167</v>
          </cell>
          <cell r="K357" t="str">
            <v>aniket2461q@gmail.com</v>
          </cell>
          <cell r="L357"/>
          <cell r="M357" t="str">
            <v>no 3,essakchawl,asalfa village,link road,mumbai,400084</v>
          </cell>
          <cell r="N357" t="str">
            <v>Family Business</v>
          </cell>
          <cell r="O357" t="str">
            <v>5 Lacs to  10Lacs</v>
          </cell>
          <cell r="P357" t="str">
            <v>Normal</v>
          </cell>
          <cell r="Q357" t="str">
            <v>Open</v>
          </cell>
          <cell r="R357">
            <v>2019</v>
          </cell>
          <cell r="S357" t="str">
            <v>FE</v>
          </cell>
          <cell r="T357" t="str">
            <v>MHT-CET 2019</v>
          </cell>
          <cell r="U357" t="str">
            <v>MHT-CET</v>
          </cell>
          <cell r="V357">
            <v>200</v>
          </cell>
          <cell r="W357">
            <v>95.883997300000004</v>
          </cell>
          <cell r="X357" t="str">
            <v>MI</v>
          </cell>
          <cell r="Y357">
            <v>410</v>
          </cell>
          <cell r="Z357">
            <v>500</v>
          </cell>
          <cell r="AA357">
            <v>82</v>
          </cell>
          <cell r="AB357">
            <v>2017</v>
          </cell>
          <cell r="AC357" t="str">
            <v>MAHARASHTRA STATE BOARD OF SECONDARY AND HIGHER SECONDARY EDUCATION</v>
          </cell>
          <cell r="AD357" t="str">
            <v>HBVM</v>
          </cell>
          <cell r="AE357">
            <v>424</v>
          </cell>
          <cell r="AF357">
            <v>650</v>
          </cell>
          <cell r="AG357">
            <v>65.23</v>
          </cell>
          <cell r="AH357">
            <v>2019</v>
          </cell>
          <cell r="AI357" t="str">
            <v>MAHARASHTRA STATE BOARD OF SECONDARY AND HIGHER SECONDARY EDUCATION</v>
          </cell>
          <cell r="AJ357" t="str">
            <v>R.J. COLLEGE</v>
          </cell>
          <cell r="AK357">
            <v>190</v>
          </cell>
          <cell r="AL357">
            <v>23</v>
          </cell>
          <cell r="AM357">
            <v>8.2608695652173907</v>
          </cell>
          <cell r="AN357">
            <v>76.977324263038554</v>
          </cell>
          <cell r="AO357">
            <v>194</v>
          </cell>
          <cell r="AP357">
            <v>25</v>
          </cell>
          <cell r="AQ357">
            <v>7.76</v>
          </cell>
          <cell r="AR357">
            <v>94.01</v>
          </cell>
          <cell r="AS357">
            <v>384</v>
          </cell>
          <cell r="AT357">
            <v>48</v>
          </cell>
          <cell r="AU357">
            <v>8</v>
          </cell>
          <cell r="AV357">
            <v>243</v>
          </cell>
          <cell r="AW357">
            <v>25</v>
          </cell>
          <cell r="AX357">
            <v>9.7200000000000006</v>
          </cell>
          <cell r="AY357">
            <v>96</v>
          </cell>
          <cell r="AZ357">
            <v>276</v>
          </cell>
          <cell r="BA357">
            <v>29</v>
          </cell>
          <cell r="BB357">
            <v>9.5172413793103452</v>
          </cell>
          <cell r="BC357">
            <v>96</v>
          </cell>
          <cell r="BD357">
            <v>519</v>
          </cell>
          <cell r="BE357">
            <v>54</v>
          </cell>
          <cell r="BF357">
            <v>9.6111111111111107</v>
          </cell>
          <cell r="BG357">
            <v>213</v>
          </cell>
          <cell r="BH357">
            <v>24</v>
          </cell>
          <cell r="BI357">
            <v>8.875</v>
          </cell>
          <cell r="BJ357">
            <v>89.133219954648524</v>
          </cell>
          <cell r="BK357">
            <v>255</v>
          </cell>
          <cell r="BL357">
            <v>29</v>
          </cell>
          <cell r="BM357">
            <v>8.7931034482758612</v>
          </cell>
          <cell r="BN357">
            <v>99</v>
          </cell>
          <cell r="BO357">
            <v>468</v>
          </cell>
          <cell r="BP357">
            <v>53</v>
          </cell>
          <cell r="BQ357">
            <v>8.8301886792452837</v>
          </cell>
          <cell r="BR357">
            <v>213</v>
          </cell>
          <cell r="BS357">
            <v>24</v>
          </cell>
          <cell r="BT357">
            <v>8.875</v>
          </cell>
          <cell r="BU357">
            <v>91.853424036281183</v>
          </cell>
          <cell r="BV357">
            <v>213</v>
          </cell>
          <cell r="BW357">
            <v>24</v>
          </cell>
          <cell r="BX357">
            <v>8.875</v>
          </cell>
          <cell r="BY357">
            <v>251</v>
          </cell>
          <cell r="BZ357">
            <v>26</v>
          </cell>
          <cell r="CA357">
            <v>9.6538461538461533</v>
          </cell>
          <cell r="CB357">
            <v>1835</v>
          </cell>
          <cell r="CC357">
            <v>205</v>
          </cell>
          <cell r="CD357">
            <v>8.9512195121951219</v>
          </cell>
          <cell r="CE357">
            <v>91</v>
          </cell>
          <cell r="CF357"/>
          <cell r="CG357"/>
          <cell r="CH357"/>
          <cell r="CI357"/>
          <cell r="CJ357"/>
          <cell r="CK357"/>
          <cell r="CL357"/>
          <cell r="CM357"/>
          <cell r="CN357">
            <v>59</v>
          </cell>
          <cell r="CO357">
            <v>60</v>
          </cell>
          <cell r="CP357">
            <v>23</v>
          </cell>
          <cell r="CQ357">
            <v>50</v>
          </cell>
          <cell r="CR357">
            <v>21</v>
          </cell>
          <cell r="CS357">
            <v>3</v>
          </cell>
          <cell r="CT357">
            <v>88</v>
          </cell>
          <cell r="CU357">
            <v>13</v>
          </cell>
          <cell r="CV357">
            <v>3</v>
          </cell>
          <cell r="CW357">
            <v>82</v>
          </cell>
          <cell r="CX357">
            <v>404</v>
          </cell>
          <cell r="CY357">
            <v>44.888888888888886</v>
          </cell>
          <cell r="CZ357">
            <v>60.029717682020802</v>
          </cell>
          <cell r="DA357">
            <v>9</v>
          </cell>
          <cell r="DB357">
            <v>1</v>
          </cell>
          <cell r="DC357">
            <v>90</v>
          </cell>
          <cell r="DD357">
            <v>17</v>
          </cell>
          <cell r="DE357">
            <v>5</v>
          </cell>
          <cell r="DF357">
            <v>78</v>
          </cell>
          <cell r="DG357">
            <v>10</v>
          </cell>
          <cell r="DH357">
            <v>100</v>
          </cell>
          <cell r="DI357">
            <v>768</v>
          </cell>
          <cell r="DJ357">
            <v>39</v>
          </cell>
          <cell r="DK357">
            <v>2</v>
          </cell>
          <cell r="DL357">
            <v>0</v>
          </cell>
          <cell r="DM357">
            <v>100</v>
          </cell>
          <cell r="DN357">
            <v>90</v>
          </cell>
          <cell r="DO357" t="str">
            <v>100</v>
          </cell>
          <cell r="DP357">
            <v>0</v>
          </cell>
          <cell r="DQ357">
            <v>0</v>
          </cell>
          <cell r="DR357">
            <v>45</v>
          </cell>
          <cell r="DS357">
            <v>50</v>
          </cell>
          <cell r="DT357">
            <v>64</v>
          </cell>
          <cell r="DU357">
            <v>84</v>
          </cell>
          <cell r="DV357" t="str">
            <v>J.P. Morgan</v>
          </cell>
          <cell r="DW357"/>
          <cell r="DX357"/>
          <cell r="DY357" t="str">
            <v>Placed</v>
          </cell>
          <cell r="DZ357">
            <v>17.75</v>
          </cell>
          <cell r="EA357" t="str">
            <v>Placement</v>
          </cell>
          <cell r="EB357" t="str">
            <v>Placement</v>
          </cell>
          <cell r="EC357"/>
          <cell r="ED357" t="str">
            <v>CAT-1</v>
          </cell>
          <cell r="EE357"/>
          <cell r="EF357"/>
          <cell r="EG357"/>
          <cell r="EH357"/>
          <cell r="EI357"/>
          <cell r="EJ357"/>
          <cell r="EK357"/>
          <cell r="EL357"/>
          <cell r="EM357"/>
          <cell r="EN357">
            <v>5</v>
          </cell>
          <cell r="EO357">
            <v>5</v>
          </cell>
          <cell r="EP357">
            <v>5</v>
          </cell>
          <cell r="EQ357">
            <v>15</v>
          </cell>
          <cell r="ER357">
            <v>100</v>
          </cell>
          <cell r="ES357" t="str">
            <v>Yes</v>
          </cell>
          <cell r="ET357" t="str">
            <v>https://drive.google.com/open?id=1l4s1IJnqv7P0RAFYMSyioIYzwc9trYNe</v>
          </cell>
          <cell r="EU357" t="str">
            <v>IT + Core Companies</v>
          </cell>
          <cell r="EV357" t="str">
            <v>Yes</v>
          </cell>
          <cell r="EW357" t="str">
            <v>pay_HySC3LRy1DqmJG</v>
          </cell>
          <cell r="EX357" t="str">
            <v>up</v>
          </cell>
          <cell r="EY357" t="str">
            <v>Present</v>
          </cell>
          <cell r="EZ357" t="str">
            <v>Golden Batch 1</v>
          </cell>
          <cell r="FA357" t="str">
            <v>19-COMPC50-23</v>
          </cell>
          <cell r="FB357" t="str">
            <v>COMP-C</v>
          </cell>
          <cell r="FC357">
            <v>50</v>
          </cell>
        </row>
        <row r="358">
          <cell r="C358" t="str">
            <v>19-COMPC51-23</v>
          </cell>
          <cell r="D358">
            <v>51</v>
          </cell>
          <cell r="E358" t="str">
            <v>VISHWAKARMA MANISHKUMAR NANDKISHOR SAVITA</v>
          </cell>
          <cell r="F358" t="str">
            <v>19-COMPC51-23</v>
          </cell>
          <cell r="G358" t="str">
            <v>Male</v>
          </cell>
          <cell r="H358">
            <v>36777</v>
          </cell>
          <cell r="I358">
            <v>7498183940</v>
          </cell>
          <cell r="J358"/>
          <cell r="K358" t="str">
            <v>vmanish1313@gmail.com</v>
          </cell>
          <cell r="L358"/>
          <cell r="M358" t="str">
            <v>204, C WING, SHIVAM BLDG,,KANYAPADA, Gokuldham,,GOREGAON EAST,NEAR MAHARAJA TOWER,MUMBAI,400063</v>
          </cell>
          <cell r="N358" t="str">
            <v>Any other</v>
          </cell>
          <cell r="O358" t="str">
            <v>Below  5 Lacs</v>
          </cell>
          <cell r="P358" t="str">
            <v>Normal</v>
          </cell>
          <cell r="Q358" t="str">
            <v>Open</v>
          </cell>
          <cell r="R358">
            <v>2019</v>
          </cell>
          <cell r="S358" t="str">
            <v>FE</v>
          </cell>
          <cell r="T358" t="str">
            <v>MHT-CET 2019</v>
          </cell>
          <cell r="U358" t="str">
            <v>MHT-CET</v>
          </cell>
          <cell r="V358">
            <v>200</v>
          </cell>
          <cell r="W358">
            <v>51.200002900000001</v>
          </cell>
          <cell r="X358" t="str">
            <v>MI</v>
          </cell>
          <cell r="Y358">
            <v>418</v>
          </cell>
          <cell r="Z358">
            <v>500</v>
          </cell>
          <cell r="AA358">
            <v>83.6</v>
          </cell>
          <cell r="AB358">
            <v>2015</v>
          </cell>
          <cell r="AC358" t="str">
            <v>MAHARASHTRA STATE BOARD OF SECONDARY AND HIGHER SECONDARY EDUCATION</v>
          </cell>
          <cell r="AD358" t="str">
            <v>DIVINE CHILD HIGH SCHOOL</v>
          </cell>
          <cell r="AE358">
            <v>489</v>
          </cell>
          <cell r="AF358">
            <v>650</v>
          </cell>
          <cell r="AG358">
            <v>75.23</v>
          </cell>
          <cell r="AH358">
            <v>2017</v>
          </cell>
          <cell r="AI358" t="str">
            <v>MAHARASHTRA STATE BOARD OF SECONDARY AND HIGHER SECONDARY EDUCATION</v>
          </cell>
          <cell r="AJ358" t="str">
            <v>NIRMALA MEMORIAL FOUNDATION JUNIOR COLLEGE OF COMMERCE AND SCIENCE</v>
          </cell>
          <cell r="AK358">
            <v>209</v>
          </cell>
          <cell r="AL358">
            <v>23</v>
          </cell>
          <cell r="AM358">
            <v>9.0869565217391308</v>
          </cell>
          <cell r="AN358">
            <v>97.532879818594097</v>
          </cell>
          <cell r="AO358">
            <v>230</v>
          </cell>
          <cell r="AP358">
            <v>25</v>
          </cell>
          <cell r="AQ358">
            <v>9.1999999999999993</v>
          </cell>
          <cell r="AR358">
            <v>75</v>
          </cell>
          <cell r="AS358">
            <v>439</v>
          </cell>
          <cell r="AT358">
            <v>48</v>
          </cell>
          <cell r="AU358">
            <v>9.1458333333333339</v>
          </cell>
          <cell r="AV358">
            <v>234</v>
          </cell>
          <cell r="AW358">
            <v>25</v>
          </cell>
          <cell r="AX358">
            <v>9.36</v>
          </cell>
          <cell r="AY358">
            <v>92</v>
          </cell>
          <cell r="AZ358">
            <v>283</v>
          </cell>
          <cell r="BA358">
            <v>29</v>
          </cell>
          <cell r="BB358">
            <v>9.7586206896551726</v>
          </cell>
          <cell r="BC358">
            <v>92</v>
          </cell>
          <cell r="BD358">
            <v>517</v>
          </cell>
          <cell r="BE358">
            <v>54</v>
          </cell>
          <cell r="BF358">
            <v>9.5740740740740744</v>
          </cell>
          <cell r="BG358">
            <v>214</v>
          </cell>
          <cell r="BH358">
            <v>24</v>
          </cell>
          <cell r="BI358">
            <v>8.9166666666666661</v>
          </cell>
          <cell r="BJ358">
            <v>97.3931746031746</v>
          </cell>
          <cell r="BK358">
            <v>272</v>
          </cell>
          <cell r="BL358">
            <v>29</v>
          </cell>
          <cell r="BM358">
            <v>9.3793103448275854</v>
          </cell>
          <cell r="BN358">
            <v>94</v>
          </cell>
          <cell r="BO358">
            <v>486</v>
          </cell>
          <cell r="BP358">
            <v>53</v>
          </cell>
          <cell r="BQ358">
            <v>9.1698113207547163</v>
          </cell>
          <cell r="BR358">
            <v>212</v>
          </cell>
          <cell r="BS358">
            <v>24</v>
          </cell>
          <cell r="BT358">
            <v>8.8333333333333339</v>
          </cell>
          <cell r="BU358">
            <v>91.321009070294778</v>
          </cell>
          <cell r="BV358">
            <v>212</v>
          </cell>
          <cell r="BW358">
            <v>24</v>
          </cell>
          <cell r="BX358">
            <v>8.8333333333333339</v>
          </cell>
          <cell r="BY358">
            <v>253</v>
          </cell>
          <cell r="BZ358">
            <v>26</v>
          </cell>
          <cell r="CA358">
            <v>9.7307692307692299</v>
          </cell>
          <cell r="CB358">
            <v>1907</v>
          </cell>
          <cell r="CC358">
            <v>205</v>
          </cell>
          <cell r="CD358">
            <v>9.3024390243902442</v>
          </cell>
          <cell r="CE358">
            <v>91</v>
          </cell>
          <cell r="CF358"/>
          <cell r="CG358"/>
          <cell r="CH358"/>
          <cell r="CI358"/>
          <cell r="CJ358"/>
          <cell r="CK358"/>
          <cell r="CL358"/>
          <cell r="CM358"/>
          <cell r="CN358">
            <v>18</v>
          </cell>
          <cell r="CO358">
            <v>60</v>
          </cell>
          <cell r="CP358">
            <v>16</v>
          </cell>
          <cell r="CQ358">
            <v>50</v>
          </cell>
          <cell r="CR358">
            <v>23</v>
          </cell>
          <cell r="CS358">
            <v>1</v>
          </cell>
          <cell r="CT358">
            <v>96</v>
          </cell>
          <cell r="CU358">
            <v>15</v>
          </cell>
          <cell r="CV358">
            <v>1</v>
          </cell>
          <cell r="CW358">
            <v>94</v>
          </cell>
          <cell r="CX358">
            <v>527</v>
          </cell>
          <cell r="CY358">
            <v>52.7</v>
          </cell>
          <cell r="CZ358">
            <v>78.306092124814271</v>
          </cell>
          <cell r="DA358">
            <v>10</v>
          </cell>
          <cell r="DB358">
            <v>0</v>
          </cell>
          <cell r="DC358">
            <v>100</v>
          </cell>
          <cell r="DD358">
            <v>22</v>
          </cell>
          <cell r="DE358">
            <v>0</v>
          </cell>
          <cell r="DF358">
            <v>100</v>
          </cell>
          <cell r="DG358">
            <v>10</v>
          </cell>
          <cell r="DH358">
            <v>100</v>
          </cell>
          <cell r="DI358">
            <v>1192</v>
          </cell>
          <cell r="DJ358">
            <v>60</v>
          </cell>
          <cell r="DK358">
            <v>2</v>
          </cell>
          <cell r="DL358">
            <v>0</v>
          </cell>
          <cell r="DM358">
            <v>100</v>
          </cell>
          <cell r="DN358">
            <v>90</v>
          </cell>
          <cell r="DO358" t="str">
            <v>100</v>
          </cell>
          <cell r="DP358">
            <v>70</v>
          </cell>
          <cell r="DQ358" t="str">
            <v>100</v>
          </cell>
          <cell r="DR358">
            <v>80</v>
          </cell>
          <cell r="DS358">
            <v>100</v>
          </cell>
          <cell r="DT358">
            <v>77</v>
          </cell>
          <cell r="DU358">
            <v>99</v>
          </cell>
          <cell r="DV358" t="str">
            <v>TCS-Ninga/Capgemini/Accenture-(ASE)</v>
          </cell>
          <cell r="DW358"/>
          <cell r="DX358"/>
          <cell r="DY358" t="str">
            <v>Placed</v>
          </cell>
          <cell r="DZ358" t="str">
            <v>5.75/4.5/3.36</v>
          </cell>
          <cell r="EA358" t="str">
            <v>Placement</v>
          </cell>
          <cell r="EB358" t="str">
            <v>Placement</v>
          </cell>
          <cell r="EC358"/>
          <cell r="ED358" t="str">
            <v>CAT-1</v>
          </cell>
          <cell r="EE358"/>
          <cell r="EF358"/>
          <cell r="EG358"/>
          <cell r="EH358"/>
          <cell r="EI358"/>
          <cell r="EJ358"/>
          <cell r="EK358"/>
          <cell r="EL358"/>
          <cell r="EM358"/>
          <cell r="EN358">
            <v>5</v>
          </cell>
          <cell r="EO358">
            <v>5</v>
          </cell>
          <cell r="EP358">
            <v>5</v>
          </cell>
          <cell r="EQ358">
            <v>15</v>
          </cell>
          <cell r="ER358">
            <v>100</v>
          </cell>
          <cell r="ES358" t="str">
            <v>Yes</v>
          </cell>
          <cell r="ET358" t="str">
            <v>https://drive.google.com/open?id=1MNJb24qTcFtNYQMjuMhh0Ybt9IqEBKsP</v>
          </cell>
          <cell r="EU358" t="str">
            <v>IT + Core Companies</v>
          </cell>
          <cell r="EV358" t="str">
            <v>Yes</v>
          </cell>
          <cell r="EW358">
            <v>126080760206</v>
          </cell>
          <cell r="EX358" t="str">
            <v>Uttar Pradesh</v>
          </cell>
          <cell r="EY358" t="str">
            <v>Present</v>
          </cell>
          <cell r="EZ358" t="str">
            <v>Batch 2</v>
          </cell>
          <cell r="FA358" t="str">
            <v>19-COMPC51-23</v>
          </cell>
          <cell r="FB358" t="str">
            <v>COMP-C</v>
          </cell>
          <cell r="FC358">
            <v>51</v>
          </cell>
        </row>
        <row r="359">
          <cell r="C359" t="str">
            <v>19-COMPC52-23</v>
          </cell>
          <cell r="D359">
            <v>52</v>
          </cell>
          <cell r="E359" t="str">
            <v>VISHWAKARMA PALLAVI DAYANAND GAYATRI</v>
          </cell>
          <cell r="F359" t="str">
            <v>19-COMPC52-23</v>
          </cell>
          <cell r="G359" t="str">
            <v>Female</v>
          </cell>
          <cell r="H359">
            <v>37122</v>
          </cell>
          <cell r="I359">
            <v>8691816759</v>
          </cell>
          <cell r="J359" t="str">
            <v>8691816759</v>
          </cell>
          <cell r="K359" t="str">
            <v>pallavivishwakarma999@gmail.com</v>
          </cell>
          <cell r="L359"/>
          <cell r="M359" t="str">
            <v>New ambewadi chawl, rathodi village,Marve road,Rathodi village,Near kamal talao,Mumbai,400095</v>
          </cell>
          <cell r="N359" t="str">
            <v>Self-employed</v>
          </cell>
          <cell r="O359" t="str">
            <v>Below  5 Lacs</v>
          </cell>
          <cell r="P359" t="str">
            <v>Normal</v>
          </cell>
          <cell r="Q359" t="str">
            <v>Open</v>
          </cell>
          <cell r="R359">
            <v>2019</v>
          </cell>
          <cell r="S359" t="str">
            <v>FE</v>
          </cell>
          <cell r="T359" t="str">
            <v>MHT-CET 2019</v>
          </cell>
          <cell r="U359" t="str">
            <v>MHT-CET</v>
          </cell>
          <cell r="V359">
            <v>200</v>
          </cell>
          <cell r="W359">
            <v>95.592868100000004</v>
          </cell>
          <cell r="X359" t="str">
            <v>MI</v>
          </cell>
          <cell r="Y359">
            <v>443</v>
          </cell>
          <cell r="Z359">
            <v>500</v>
          </cell>
          <cell r="AA359">
            <v>88.6</v>
          </cell>
          <cell r="AB359">
            <v>2016</v>
          </cell>
          <cell r="AC359" t="str">
            <v>MAHARASHTRA STATE BOARD OF SECONDARY AND HIGHER SECONDARY EDUCATION</v>
          </cell>
          <cell r="AD359" t="str">
            <v>SIR JP HIGH SCHOOL</v>
          </cell>
          <cell r="AE359">
            <v>512</v>
          </cell>
          <cell r="AF359">
            <v>650</v>
          </cell>
          <cell r="AG359">
            <v>78.77</v>
          </cell>
          <cell r="AH359">
            <v>2018</v>
          </cell>
          <cell r="AI359" t="str">
            <v>MAHARASHTRA STATE BOARD OF SECONDARY AND HIGHER SECONDARY EDUCATION</v>
          </cell>
          <cell r="AJ359" t="str">
            <v>ATMODAY VIDYAMANDIR JR COLLEGE OF SCIENCE</v>
          </cell>
          <cell r="AK359">
            <v>226</v>
          </cell>
          <cell r="AL359">
            <v>23</v>
          </cell>
          <cell r="AM359">
            <v>9.8260869565217384</v>
          </cell>
          <cell r="AN359">
            <v>93.412698412698418</v>
          </cell>
          <cell r="AO359">
            <v>241</v>
          </cell>
          <cell r="AP359">
            <v>25</v>
          </cell>
          <cell r="AQ359">
            <v>9.64</v>
          </cell>
          <cell r="AR359">
            <v>98.16</v>
          </cell>
          <cell r="AS359">
            <v>467</v>
          </cell>
          <cell r="AT359">
            <v>48</v>
          </cell>
          <cell r="AU359">
            <v>9.7291666666666661</v>
          </cell>
          <cell r="AV359">
            <v>250</v>
          </cell>
          <cell r="AW359">
            <v>25</v>
          </cell>
          <cell r="AX359">
            <v>10</v>
          </cell>
          <cell r="AY359">
            <v>98</v>
          </cell>
          <cell r="AZ359">
            <v>290</v>
          </cell>
          <cell r="BA359">
            <v>29</v>
          </cell>
          <cell r="BB359">
            <v>10</v>
          </cell>
          <cell r="BC359">
            <v>100</v>
          </cell>
          <cell r="BD359">
            <v>540</v>
          </cell>
          <cell r="BE359">
            <v>54</v>
          </cell>
          <cell r="BF359">
            <v>10</v>
          </cell>
          <cell r="BG359">
            <v>224</v>
          </cell>
          <cell r="BH359">
            <v>24</v>
          </cell>
          <cell r="BI359">
            <v>9.3333333333333339</v>
          </cell>
          <cell r="BJ359">
            <v>98.2115306122449</v>
          </cell>
          <cell r="BK359">
            <v>283</v>
          </cell>
          <cell r="BL359">
            <v>29</v>
          </cell>
          <cell r="BM359">
            <v>9.7586206896551726</v>
          </cell>
          <cell r="BN359">
            <v>90</v>
          </cell>
          <cell r="BO359">
            <v>507</v>
          </cell>
          <cell r="BP359">
            <v>53</v>
          </cell>
          <cell r="BQ359">
            <v>9.566037735849056</v>
          </cell>
          <cell r="BR359">
            <v>230</v>
          </cell>
          <cell r="BS359">
            <v>24</v>
          </cell>
          <cell r="BT359">
            <v>9.5833333333333339</v>
          </cell>
          <cell r="BU359">
            <v>96.297371504157226</v>
          </cell>
          <cell r="BV359">
            <v>230</v>
          </cell>
          <cell r="BW359">
            <v>24</v>
          </cell>
          <cell r="BX359">
            <v>9.5833333333333339</v>
          </cell>
          <cell r="BY359">
            <v>299</v>
          </cell>
          <cell r="BZ359">
            <v>26</v>
          </cell>
          <cell r="CA359">
            <v>11.5</v>
          </cell>
          <cell r="CB359">
            <v>2043</v>
          </cell>
          <cell r="CC359">
            <v>205</v>
          </cell>
          <cell r="CD359">
            <v>9.9658536585365862</v>
          </cell>
          <cell r="CE359">
            <v>98</v>
          </cell>
          <cell r="CF359"/>
          <cell r="CG359"/>
          <cell r="CH359"/>
          <cell r="CI359"/>
          <cell r="CJ359"/>
          <cell r="CK359"/>
          <cell r="CL359"/>
          <cell r="CM359"/>
          <cell r="CN359">
            <v>14</v>
          </cell>
          <cell r="CO359">
            <v>60</v>
          </cell>
          <cell r="CP359">
            <v>21</v>
          </cell>
          <cell r="CQ359">
            <v>50</v>
          </cell>
          <cell r="CR359">
            <v>23</v>
          </cell>
          <cell r="CS359">
            <v>1</v>
          </cell>
          <cell r="CT359">
            <v>96</v>
          </cell>
          <cell r="CU359">
            <v>14</v>
          </cell>
          <cell r="CV359">
            <v>2</v>
          </cell>
          <cell r="CW359">
            <v>88</v>
          </cell>
          <cell r="CX359">
            <v>533</v>
          </cell>
          <cell r="CY359">
            <v>53.3</v>
          </cell>
          <cell r="CZ359">
            <v>79.197622585438339</v>
          </cell>
          <cell r="DA359">
            <v>10</v>
          </cell>
          <cell r="DB359">
            <v>0</v>
          </cell>
          <cell r="DC359">
            <v>100</v>
          </cell>
          <cell r="DD359">
            <v>22</v>
          </cell>
          <cell r="DE359">
            <v>0</v>
          </cell>
          <cell r="DF359">
            <v>100</v>
          </cell>
          <cell r="DG359">
            <v>10</v>
          </cell>
          <cell r="DH359">
            <v>100</v>
          </cell>
          <cell r="DI359">
            <v>1085</v>
          </cell>
          <cell r="DJ359">
            <v>55</v>
          </cell>
          <cell r="DK359">
            <v>2</v>
          </cell>
          <cell r="DL359">
            <v>0</v>
          </cell>
          <cell r="DM359">
            <v>100</v>
          </cell>
          <cell r="DN359">
            <v>70</v>
          </cell>
          <cell r="DO359" t="str">
            <v>100</v>
          </cell>
          <cell r="DP359">
            <v>80</v>
          </cell>
          <cell r="DQ359" t="str">
            <v>100</v>
          </cell>
          <cell r="DR359">
            <v>75</v>
          </cell>
          <cell r="DS359">
            <v>100</v>
          </cell>
          <cell r="DT359">
            <v>69</v>
          </cell>
          <cell r="DU359">
            <v>98</v>
          </cell>
          <cell r="DV359" t="str">
            <v>J.P. Morgan</v>
          </cell>
          <cell r="DW359"/>
          <cell r="DX359"/>
          <cell r="DY359" t="str">
            <v>Placed</v>
          </cell>
          <cell r="DZ359">
            <v>17.75</v>
          </cell>
          <cell r="EA359" t="str">
            <v>Placement</v>
          </cell>
          <cell r="EB359" t="str">
            <v>Placement</v>
          </cell>
          <cell r="EC359"/>
          <cell r="ED359" t="str">
            <v>CAT-1</v>
          </cell>
          <cell r="EE359"/>
          <cell r="EF359"/>
          <cell r="EG359"/>
          <cell r="EH359"/>
          <cell r="EI359"/>
          <cell r="EJ359"/>
          <cell r="EK359"/>
          <cell r="EL359"/>
          <cell r="EM359"/>
          <cell r="EN359">
            <v>5</v>
          </cell>
          <cell r="EO359">
            <v>5</v>
          </cell>
          <cell r="EP359">
            <v>5</v>
          </cell>
          <cell r="EQ359">
            <v>15</v>
          </cell>
          <cell r="ER359">
            <v>100</v>
          </cell>
          <cell r="ES359" t="str">
            <v>Yes</v>
          </cell>
          <cell r="ET359" t="str">
            <v>https://drive.google.com/open?id=1Mr_QDLanfk9_NxDPN8OxKDJHt1AF0TtE</v>
          </cell>
          <cell r="EU359" t="str">
            <v>IT + Core Companies</v>
          </cell>
          <cell r="EV359" t="str">
            <v>Yes</v>
          </cell>
          <cell r="EW359" t="str">
            <v>T2109171106477180642336</v>
          </cell>
          <cell r="EX359" t="str">
            <v>Jharkhand</v>
          </cell>
          <cell r="EY359" t="str">
            <v>AB</v>
          </cell>
          <cell r="EZ359" t="str">
            <v>Batch 1</v>
          </cell>
          <cell r="FA359" t="str">
            <v>19-COMPC52-23</v>
          </cell>
          <cell r="FB359" t="str">
            <v>COMP-C</v>
          </cell>
          <cell r="FC359">
            <v>52</v>
          </cell>
        </row>
        <row r="360">
          <cell r="C360" t="str">
            <v>19-COMPC53-23</v>
          </cell>
          <cell r="D360">
            <v>53</v>
          </cell>
          <cell r="E360" t="str">
            <v>VISHWAKARMA RIYA VIJAY KIRAN</v>
          </cell>
          <cell r="F360" t="str">
            <v>19-COMPC53-23</v>
          </cell>
          <cell r="G360" t="str">
            <v>Female</v>
          </cell>
          <cell r="H360">
            <v>37112</v>
          </cell>
          <cell r="I360">
            <v>8356068046</v>
          </cell>
          <cell r="J360" t="str">
            <v>8356068046</v>
          </cell>
          <cell r="K360" t="str">
            <v>riyavishwa2001@gmail.com</v>
          </cell>
          <cell r="L360"/>
          <cell r="M360" t="str">
            <v>A-403 WEST VIEW C.H.S.,PLOT NO.6 ,,SECTOR NO.2, CHARKOP,KANDIVALI (WEST),,Off.Charkop Police Station,MUMBAI,400067</v>
          </cell>
          <cell r="N360" t="str">
            <v>Service</v>
          </cell>
          <cell r="O360" t="str">
            <v>5 Lacs to  10Lacs</v>
          </cell>
          <cell r="P360" t="str">
            <v>Normal</v>
          </cell>
          <cell r="Q360" t="str">
            <v>Open</v>
          </cell>
          <cell r="R360">
            <v>2019</v>
          </cell>
          <cell r="S360" t="str">
            <v>FE</v>
          </cell>
          <cell r="T360" t="str">
            <v>MHT-CET 2019</v>
          </cell>
          <cell r="U360" t="str">
            <v>MHT-CET</v>
          </cell>
          <cell r="V360">
            <v>200</v>
          </cell>
          <cell r="W360">
            <v>94.229919699999996</v>
          </cell>
          <cell r="X360" t="str">
            <v>MI</v>
          </cell>
          <cell r="Y360">
            <v>453</v>
          </cell>
          <cell r="Z360">
            <v>500</v>
          </cell>
          <cell r="AA360">
            <v>90.6</v>
          </cell>
          <cell r="AB360">
            <v>2017</v>
          </cell>
          <cell r="AC360" t="str">
            <v>MAHARASHTRA STATE BOARD OF SECONDARY AND HIGHER SECONDARY EDUCATION</v>
          </cell>
          <cell r="AD360" t="str">
            <v>OUR LADY OF REMEDY HIGH SCHOOL</v>
          </cell>
          <cell r="AE360">
            <v>427</v>
          </cell>
          <cell r="AF360">
            <v>650</v>
          </cell>
          <cell r="AG360">
            <v>65.69</v>
          </cell>
          <cell r="AH360">
            <v>2019</v>
          </cell>
          <cell r="AI360" t="str">
            <v>MAHARASHTRA STATE BOARD OF SECONDARY AND HIGHER SECONDARY EDUCATION</v>
          </cell>
          <cell r="AJ360" t="str">
            <v>ST.ROCK'S JR.COLLEGE OF COMMERCE AND SCIENCE</v>
          </cell>
          <cell r="AK360">
            <v>229</v>
          </cell>
          <cell r="AL360">
            <v>23</v>
          </cell>
          <cell r="AM360">
            <v>9.9565217391304355</v>
          </cell>
          <cell r="AN360">
            <v>97.306122448979593</v>
          </cell>
          <cell r="AO360">
            <v>248</v>
          </cell>
          <cell r="AP360">
            <v>25</v>
          </cell>
          <cell r="AQ360">
            <v>9.92</v>
          </cell>
          <cell r="AR360">
            <v>99.54</v>
          </cell>
          <cell r="AS360">
            <v>477</v>
          </cell>
          <cell r="AT360">
            <v>48</v>
          </cell>
          <cell r="AU360">
            <v>9.9375</v>
          </cell>
          <cell r="AV360">
            <v>247</v>
          </cell>
          <cell r="AW360">
            <v>25</v>
          </cell>
          <cell r="AX360">
            <v>9.8800000000000008</v>
          </cell>
          <cell r="AY360">
            <v>98</v>
          </cell>
          <cell r="AZ360">
            <v>281</v>
          </cell>
          <cell r="BA360">
            <v>29</v>
          </cell>
          <cell r="BB360">
            <v>9.6896551724137936</v>
          </cell>
          <cell r="BC360">
            <v>98</v>
          </cell>
          <cell r="BD360">
            <v>528</v>
          </cell>
          <cell r="BE360">
            <v>54</v>
          </cell>
          <cell r="BF360">
            <v>9.7777777777777786</v>
          </cell>
          <cell r="BG360">
            <v>228</v>
          </cell>
          <cell r="BH360">
            <v>24</v>
          </cell>
          <cell r="BI360">
            <v>9.5</v>
          </cell>
          <cell r="BJ360">
            <v>97.403140589569162</v>
          </cell>
          <cell r="BK360">
            <v>272</v>
          </cell>
          <cell r="BL360">
            <v>29</v>
          </cell>
          <cell r="BM360">
            <v>9.3793103448275854</v>
          </cell>
          <cell r="BN360">
            <v>97</v>
          </cell>
          <cell r="BO360">
            <v>500</v>
          </cell>
          <cell r="BP360">
            <v>53</v>
          </cell>
          <cell r="BQ360">
            <v>9.433962264150944</v>
          </cell>
          <cell r="BR360">
            <v>237</v>
          </cell>
          <cell r="BS360">
            <v>24</v>
          </cell>
          <cell r="BT360">
            <v>9.875</v>
          </cell>
          <cell r="BU360">
            <v>97.874877173091463</v>
          </cell>
          <cell r="BV360">
            <v>237</v>
          </cell>
          <cell r="BW360">
            <v>24</v>
          </cell>
          <cell r="BX360">
            <v>9.875</v>
          </cell>
          <cell r="BY360">
            <v>260</v>
          </cell>
          <cell r="BZ360">
            <v>26</v>
          </cell>
          <cell r="CA360">
            <v>10</v>
          </cell>
          <cell r="CB360">
            <v>2002</v>
          </cell>
          <cell r="CC360">
            <v>205</v>
          </cell>
          <cell r="CD360">
            <v>9.7658536585365852</v>
          </cell>
          <cell r="CE360">
            <v>99</v>
          </cell>
          <cell r="CF360"/>
          <cell r="CG360"/>
          <cell r="CH360"/>
          <cell r="CI360"/>
          <cell r="CJ360"/>
          <cell r="CK360"/>
          <cell r="CL360"/>
          <cell r="CM360"/>
          <cell r="CN360">
            <v>58</v>
          </cell>
          <cell r="CO360">
            <v>60</v>
          </cell>
          <cell r="CP360">
            <v>24</v>
          </cell>
          <cell r="CQ360">
            <v>50</v>
          </cell>
          <cell r="CR360">
            <v>18</v>
          </cell>
          <cell r="CS360">
            <v>6</v>
          </cell>
          <cell r="CT360">
            <v>75</v>
          </cell>
          <cell r="CU360">
            <v>14</v>
          </cell>
          <cell r="CV360">
            <v>2</v>
          </cell>
          <cell r="CW360">
            <v>88</v>
          </cell>
          <cell r="CX360">
            <v>630</v>
          </cell>
          <cell r="CY360">
            <v>63</v>
          </cell>
          <cell r="CZ360">
            <v>93.610698365527483</v>
          </cell>
          <cell r="DA360">
            <v>10</v>
          </cell>
          <cell r="DB360">
            <v>0</v>
          </cell>
          <cell r="DC360">
            <v>100</v>
          </cell>
          <cell r="DD360">
            <v>13</v>
          </cell>
          <cell r="DE360">
            <v>9</v>
          </cell>
          <cell r="DF360">
            <v>60</v>
          </cell>
          <cell r="DG360">
            <v>10</v>
          </cell>
          <cell r="DH360">
            <v>100</v>
          </cell>
          <cell r="DI360">
            <v>1317</v>
          </cell>
          <cell r="DJ360">
            <v>66</v>
          </cell>
          <cell r="DK360">
            <v>2</v>
          </cell>
          <cell r="DL360">
            <v>0</v>
          </cell>
          <cell r="DM360">
            <v>100</v>
          </cell>
          <cell r="DN360">
            <v>80</v>
          </cell>
          <cell r="DO360" t="str">
            <v>100</v>
          </cell>
          <cell r="DP360">
            <v>100</v>
          </cell>
          <cell r="DQ360" t="str">
            <v>100</v>
          </cell>
          <cell r="DR360">
            <v>90</v>
          </cell>
          <cell r="DS360">
            <v>100</v>
          </cell>
          <cell r="DT360">
            <v>80</v>
          </cell>
          <cell r="DU360">
            <v>89</v>
          </cell>
          <cell r="DV360" t="str">
            <v>Amazon/J.P.Morgan(new)</v>
          </cell>
          <cell r="DW360"/>
          <cell r="DX360"/>
          <cell r="DY360" t="str">
            <v>Placed</v>
          </cell>
          <cell r="DZ360" t="str">
            <v>44/17.75</v>
          </cell>
          <cell r="EA360" t="str">
            <v>Placement</v>
          </cell>
          <cell r="EB360" t="str">
            <v>Placement</v>
          </cell>
          <cell r="EC360"/>
          <cell r="ED360" t="str">
            <v>CAT-1</v>
          </cell>
          <cell r="EE360"/>
          <cell r="EF360"/>
          <cell r="EG360"/>
          <cell r="EH360"/>
          <cell r="EI360"/>
          <cell r="EJ360"/>
          <cell r="EK360"/>
          <cell r="EL360"/>
          <cell r="EM360"/>
          <cell r="EN360">
            <v>5</v>
          </cell>
          <cell r="EO360">
            <v>5</v>
          </cell>
          <cell r="EP360">
            <v>5</v>
          </cell>
          <cell r="EQ360">
            <v>15</v>
          </cell>
          <cell r="ER360">
            <v>100</v>
          </cell>
          <cell r="ES360" t="str">
            <v>Yes</v>
          </cell>
          <cell r="ET360" t="str">
            <v>https://drive.google.com/open?id=1vah3zn5A0Xkfn4Fj1l4W-_AdnUBwFI5A</v>
          </cell>
          <cell r="EU360" t="str">
            <v>IT + Core Companies</v>
          </cell>
          <cell r="EV360" t="str">
            <v>Yes</v>
          </cell>
          <cell r="EW360" t="str">
            <v>pay_HySC3Gj0hapcv4</v>
          </cell>
          <cell r="EX360" t="str">
            <v>MUMBAI</v>
          </cell>
          <cell r="EY360" t="str">
            <v>Present</v>
          </cell>
          <cell r="EZ360" t="str">
            <v>Golden Batch 1</v>
          </cell>
          <cell r="FA360" t="str">
            <v>19-COMPC53-23</v>
          </cell>
          <cell r="FB360" t="str">
            <v>COMP-C</v>
          </cell>
          <cell r="FC360">
            <v>53</v>
          </cell>
        </row>
        <row r="361">
          <cell r="C361" t="str">
            <v>19-COMPC54-23</v>
          </cell>
          <cell r="D361">
            <v>54</v>
          </cell>
          <cell r="E361" t="str">
            <v>WALNEKAR RAJ SITARAM VAIDEHI</v>
          </cell>
          <cell r="F361" t="str">
            <v>19-COMPC54-23</v>
          </cell>
          <cell r="G361" t="str">
            <v>Male</v>
          </cell>
          <cell r="H361">
            <v>37182</v>
          </cell>
          <cell r="I361">
            <v>9920192465</v>
          </cell>
          <cell r="J361"/>
          <cell r="K361" t="str">
            <v>rajwalnekar2011@gmail.com</v>
          </cell>
          <cell r="L361"/>
          <cell r="M361" t="str">
            <v>A-002,Pushpa Vatika,Shiv Vallabh Cross Road,Dahisar(East),Mahabaleshwar,Opposite to SVC bank,Mumbai,400068</v>
          </cell>
          <cell r="N361" t="str">
            <v>Family Business</v>
          </cell>
          <cell r="O361" t="str">
            <v>10 Lacs to 20Lacs</v>
          </cell>
          <cell r="P361" t="str">
            <v>Normal</v>
          </cell>
          <cell r="Q361" t="str">
            <v>Open</v>
          </cell>
          <cell r="R361">
            <v>2019</v>
          </cell>
          <cell r="S361" t="str">
            <v>FE</v>
          </cell>
          <cell r="T361" t="str">
            <v>MHT-CET 2019</v>
          </cell>
          <cell r="U361" t="str">
            <v>MHT-CET</v>
          </cell>
          <cell r="V361">
            <v>200</v>
          </cell>
          <cell r="W361">
            <v>17.5557455</v>
          </cell>
          <cell r="X361" t="str">
            <v>IL</v>
          </cell>
          <cell r="Y361">
            <v>532</v>
          </cell>
          <cell r="Z361">
            <v>600</v>
          </cell>
          <cell r="AA361">
            <v>88.67</v>
          </cell>
          <cell r="AB361">
            <v>2017</v>
          </cell>
          <cell r="AC361" t="str">
            <v>COUNCIL FOR THE INDIAN SCHOOL CERTIFICATE EXAMINATIONS</v>
          </cell>
          <cell r="AD361" t="str">
            <v>UNIVERSAL HIGH SCHOOL</v>
          </cell>
          <cell r="AE361">
            <v>424</v>
          </cell>
          <cell r="AF361">
            <v>650</v>
          </cell>
          <cell r="AG361">
            <v>65.23</v>
          </cell>
          <cell r="AH361">
            <v>2019</v>
          </cell>
          <cell r="AI361" t="str">
            <v>MAHARASHTRA STATE BOARD OF SECONDARY AND HIGHER SECONDARY EDUCATION</v>
          </cell>
          <cell r="AJ361" t="str">
            <v>NIRMALA MEMORIAL FOUNDATION JUNIOR COLLEGE OF COMMERCE AND SCIENCE</v>
          </cell>
          <cell r="AK361">
            <v>217</v>
          </cell>
          <cell r="AL361">
            <v>23</v>
          </cell>
          <cell r="AM361">
            <v>9.4347826086956523</v>
          </cell>
          <cell r="AN361">
            <v>92.072562358276642</v>
          </cell>
          <cell r="AO361">
            <v>227</v>
          </cell>
          <cell r="AP361">
            <v>25</v>
          </cell>
          <cell r="AQ361">
            <v>9.08</v>
          </cell>
          <cell r="AR361">
            <v>99.54</v>
          </cell>
          <cell r="AS361">
            <v>444</v>
          </cell>
          <cell r="AT361">
            <v>48</v>
          </cell>
          <cell r="AU361">
            <v>9.25</v>
          </cell>
          <cell r="AV361">
            <v>248</v>
          </cell>
          <cell r="AW361">
            <v>25</v>
          </cell>
          <cell r="AX361">
            <v>9.92</v>
          </cell>
          <cell r="AY361">
            <v>98</v>
          </cell>
          <cell r="AZ361">
            <v>288</v>
          </cell>
          <cell r="BA361">
            <v>29</v>
          </cell>
          <cell r="BB361">
            <v>9.931034482758621</v>
          </cell>
          <cell r="BC361">
            <v>100</v>
          </cell>
          <cell r="BD361">
            <v>536</v>
          </cell>
          <cell r="BE361">
            <v>54</v>
          </cell>
          <cell r="BF361">
            <v>9.9259259259259256</v>
          </cell>
          <cell r="BG361">
            <v>227</v>
          </cell>
          <cell r="BH361">
            <v>24</v>
          </cell>
          <cell r="BI361">
            <v>9.4583333333333339</v>
          </cell>
          <cell r="BJ361">
            <v>92.47</v>
          </cell>
          <cell r="BK361">
            <v>257</v>
          </cell>
          <cell r="BL361">
            <v>29</v>
          </cell>
          <cell r="BM361">
            <v>8.862068965517242</v>
          </cell>
          <cell r="BN361">
            <v>94</v>
          </cell>
          <cell r="BO361">
            <v>484</v>
          </cell>
          <cell r="BP361">
            <v>53</v>
          </cell>
          <cell r="BQ361">
            <v>9.1320754716981138</v>
          </cell>
          <cell r="BR361">
            <v>210</v>
          </cell>
          <cell r="BS361">
            <v>24</v>
          </cell>
          <cell r="BT361">
            <v>8.75</v>
          </cell>
          <cell r="BU361">
            <v>96.013760393046098</v>
          </cell>
          <cell r="BV361">
            <v>210</v>
          </cell>
          <cell r="BW361">
            <v>24</v>
          </cell>
          <cell r="BX361">
            <v>8.75</v>
          </cell>
          <cell r="BY361">
            <v>256</v>
          </cell>
          <cell r="BZ361">
            <v>26</v>
          </cell>
          <cell r="CA361">
            <v>9.8461538461538467</v>
          </cell>
          <cell r="CB361">
            <v>1930</v>
          </cell>
          <cell r="CC361">
            <v>205</v>
          </cell>
          <cell r="CD361">
            <v>9.4146341463414629</v>
          </cell>
          <cell r="CE361">
            <v>97</v>
          </cell>
          <cell r="CF361"/>
          <cell r="CG361"/>
          <cell r="CH361"/>
          <cell r="CI361"/>
          <cell r="CJ361"/>
          <cell r="CK361"/>
          <cell r="CL361"/>
          <cell r="CM361"/>
          <cell r="CN361">
            <v>24</v>
          </cell>
          <cell r="CO361">
            <v>60</v>
          </cell>
          <cell r="CP361">
            <v>14</v>
          </cell>
          <cell r="CQ361">
            <v>50</v>
          </cell>
          <cell r="CR361">
            <v>23</v>
          </cell>
          <cell r="CS361">
            <v>1</v>
          </cell>
          <cell r="CT361">
            <v>96</v>
          </cell>
          <cell r="CU361">
            <v>2</v>
          </cell>
          <cell r="CV361">
            <v>14</v>
          </cell>
          <cell r="CW361">
            <v>13</v>
          </cell>
          <cell r="CX361">
            <v>141</v>
          </cell>
          <cell r="CY361">
            <v>47</v>
          </cell>
          <cell r="CZ361">
            <v>20.950965824665676</v>
          </cell>
          <cell r="DA361">
            <v>3</v>
          </cell>
          <cell r="DB361">
            <v>7</v>
          </cell>
          <cell r="DC361">
            <v>30</v>
          </cell>
          <cell r="DD361">
            <v>13</v>
          </cell>
          <cell r="DE361">
            <v>9</v>
          </cell>
          <cell r="DF361">
            <v>60</v>
          </cell>
          <cell r="DG361">
            <v>4</v>
          </cell>
          <cell r="DH361">
            <v>40</v>
          </cell>
          <cell r="DI361">
            <v>450</v>
          </cell>
          <cell r="DJ361">
            <v>23</v>
          </cell>
          <cell r="DK361">
            <v>0</v>
          </cell>
          <cell r="DL361">
            <v>2</v>
          </cell>
          <cell r="DM361">
            <v>0</v>
          </cell>
          <cell r="DN361">
            <v>0</v>
          </cell>
          <cell r="DO361" t="str">
            <v>0</v>
          </cell>
          <cell r="DP361">
            <v>0</v>
          </cell>
          <cell r="DQ361">
            <v>0</v>
          </cell>
          <cell r="DR361">
            <v>0</v>
          </cell>
          <cell r="DS361">
            <v>0</v>
          </cell>
          <cell r="DT361">
            <v>15</v>
          </cell>
          <cell r="DU361">
            <v>35</v>
          </cell>
          <cell r="DV361"/>
          <cell r="DW361"/>
          <cell r="DX361"/>
          <cell r="DY361"/>
          <cell r="DZ361"/>
          <cell r="EA361" t="str">
            <v>Higher Studies</v>
          </cell>
          <cell r="EB361" t="str">
            <v>Higher Studies</v>
          </cell>
          <cell r="EC361">
            <v>44841</v>
          </cell>
          <cell r="ED361" t="str">
            <v>CAT-3</v>
          </cell>
          <cell r="EE361"/>
          <cell r="EF361"/>
          <cell r="EG361"/>
          <cell r="EH361"/>
          <cell r="EI361"/>
          <cell r="EJ361"/>
          <cell r="EK361"/>
          <cell r="EL361"/>
          <cell r="EM361"/>
          <cell r="EN361">
            <v>5</v>
          </cell>
          <cell r="EO361">
            <v>1</v>
          </cell>
          <cell r="EP361">
            <v>5</v>
          </cell>
          <cell r="EQ361">
            <v>11</v>
          </cell>
          <cell r="ER361">
            <v>73.333333333333329</v>
          </cell>
          <cell r="ES361" t="str">
            <v>Yes</v>
          </cell>
          <cell r="ET361" t="str">
            <v>https://drive.google.com/open?id=1bpARQpDuNTCmrO-bH1eRuv2S5d1bt-Hy</v>
          </cell>
          <cell r="EU361" t="str">
            <v>IT + Core Companies</v>
          </cell>
          <cell r="EV361" t="str">
            <v>Yes</v>
          </cell>
          <cell r="EW361">
            <v>126036640042</v>
          </cell>
          <cell r="EX361" t="str">
            <v>Mumbai</v>
          </cell>
          <cell r="EY361" t="str">
            <v>Present</v>
          </cell>
          <cell r="EZ361" t="str">
            <v>Batch 2</v>
          </cell>
          <cell r="FA361" t="str">
            <v>19-COMPC54-23</v>
          </cell>
          <cell r="FB361" t="str">
            <v>COMP-C</v>
          </cell>
          <cell r="FC361">
            <v>54</v>
          </cell>
        </row>
        <row r="362">
          <cell r="C362" t="str">
            <v>19-COMPC55-23</v>
          </cell>
          <cell r="D362">
            <v>55</v>
          </cell>
          <cell r="E362" t="str">
            <v>YADAV AAKASH SHASHIKANT MEETA</v>
          </cell>
          <cell r="F362" t="str">
            <v>19-COMPC55-23</v>
          </cell>
          <cell r="G362" t="str">
            <v>Male</v>
          </cell>
          <cell r="H362">
            <v>37038</v>
          </cell>
          <cell r="I362">
            <v>9820809562</v>
          </cell>
          <cell r="J362" t="str">
            <v>9820809562</v>
          </cell>
          <cell r="K362" t="str">
            <v>ay1117680@gmail.com</v>
          </cell>
          <cell r="L362"/>
          <cell r="M362" t="str">
            <v>506 Parivartan Blg No 5 Wing A,Dhanjiwadi Rani Sati Road,Near Triveni Hotel,Mumbai,400097</v>
          </cell>
          <cell r="N362" t="str">
            <v>Service</v>
          </cell>
          <cell r="O362" t="str">
            <v>5 Lacs to  10Lacs</v>
          </cell>
          <cell r="P362" t="str">
            <v>Normal</v>
          </cell>
          <cell r="Q362" t="str">
            <v>Open</v>
          </cell>
          <cell r="R362">
            <v>2019</v>
          </cell>
          <cell r="S362" t="str">
            <v>FE</v>
          </cell>
          <cell r="T362" t="str">
            <v>MHT-CET 2019</v>
          </cell>
          <cell r="U362" t="str">
            <v>MHT-CET</v>
          </cell>
          <cell r="V362">
            <v>200</v>
          </cell>
          <cell r="W362">
            <v>97.778899999999993</v>
          </cell>
          <cell r="X362" t="str">
            <v>GOPENS</v>
          </cell>
          <cell r="Y362">
            <v>436</v>
          </cell>
          <cell r="Z362">
            <v>500</v>
          </cell>
          <cell r="AA362">
            <v>87.2</v>
          </cell>
          <cell r="AB362">
            <v>2017</v>
          </cell>
          <cell r="AC362" t="str">
            <v>MAHARASHTRA STATE BOARD OF SECONDARY AND HIGHER SECONDARY EDUCATION</v>
          </cell>
          <cell r="AD362" t="str">
            <v>FATIMA DEVI ENGLISH HIGH SCHOOL</v>
          </cell>
          <cell r="AE362">
            <v>560</v>
          </cell>
          <cell r="AF362">
            <v>650</v>
          </cell>
          <cell r="AG362">
            <v>86.15</v>
          </cell>
          <cell r="AH362">
            <v>2019</v>
          </cell>
          <cell r="AI362" t="str">
            <v>MAHARASHTRA STATE BOARD OF SECONDARY AND HIGHER SECONDARY EDUCATION</v>
          </cell>
          <cell r="AJ362" t="str">
            <v>THAKUR COLLEGE OF SCIENCE AND COMMERCE</v>
          </cell>
          <cell r="AK362">
            <v>230</v>
          </cell>
          <cell r="AL362">
            <v>23</v>
          </cell>
          <cell r="AM362">
            <v>10</v>
          </cell>
          <cell r="AN362">
            <v>75</v>
          </cell>
          <cell r="AO362">
            <v>247</v>
          </cell>
          <cell r="AP362">
            <v>25</v>
          </cell>
          <cell r="AQ362">
            <v>9.8800000000000008</v>
          </cell>
          <cell r="AR362">
            <v>94.88</v>
          </cell>
          <cell r="AS362">
            <v>477</v>
          </cell>
          <cell r="AT362">
            <v>48</v>
          </cell>
          <cell r="AU362">
            <v>9.9375</v>
          </cell>
          <cell r="AV362">
            <v>249</v>
          </cell>
          <cell r="AW362">
            <v>25</v>
          </cell>
          <cell r="AX362">
            <v>9.9600000000000009</v>
          </cell>
          <cell r="AY362">
            <v>100</v>
          </cell>
          <cell r="AZ362">
            <v>289</v>
          </cell>
          <cell r="BA362">
            <v>29</v>
          </cell>
          <cell r="BB362">
            <v>9.9655172413793096</v>
          </cell>
          <cell r="BC362">
            <v>100</v>
          </cell>
          <cell r="BD362">
            <v>538</v>
          </cell>
          <cell r="BE362">
            <v>54</v>
          </cell>
          <cell r="BF362">
            <v>9.9629629629629637</v>
          </cell>
          <cell r="BG362">
            <v>231</v>
          </cell>
          <cell r="BH362">
            <v>24</v>
          </cell>
          <cell r="BI362">
            <v>9.625</v>
          </cell>
          <cell r="BJ362">
            <v>91.70062925170069</v>
          </cell>
          <cell r="BK362">
            <v>277</v>
          </cell>
          <cell r="BL362">
            <v>29</v>
          </cell>
          <cell r="BM362">
            <v>9.5517241379310338</v>
          </cell>
          <cell r="BN362">
            <v>98</v>
          </cell>
          <cell r="BO362">
            <v>508</v>
          </cell>
          <cell r="BP362">
            <v>53</v>
          </cell>
          <cell r="BQ362">
            <v>9.584905660377359</v>
          </cell>
          <cell r="BR362">
            <v>230</v>
          </cell>
          <cell r="BS362">
            <v>24</v>
          </cell>
          <cell r="BT362">
            <v>9.5833333333333339</v>
          </cell>
          <cell r="BU362">
            <v>93.263438208616776</v>
          </cell>
          <cell r="BV362">
            <v>230</v>
          </cell>
          <cell r="BW362">
            <v>24</v>
          </cell>
          <cell r="BX362">
            <v>9.5833333333333339</v>
          </cell>
          <cell r="BY362">
            <v>259</v>
          </cell>
          <cell r="BZ362">
            <v>26</v>
          </cell>
          <cell r="CA362">
            <v>9.9615384615384617</v>
          </cell>
          <cell r="CB362">
            <v>2012</v>
          </cell>
          <cell r="CC362">
            <v>205</v>
          </cell>
          <cell r="CD362">
            <v>9.8146341463414632</v>
          </cell>
          <cell r="CE362">
            <v>93</v>
          </cell>
          <cell r="CF362"/>
          <cell r="CG362"/>
          <cell r="CH362"/>
          <cell r="CI362"/>
          <cell r="CJ362"/>
          <cell r="CK362"/>
          <cell r="CL362"/>
          <cell r="CM362"/>
          <cell r="CN362">
            <v>16</v>
          </cell>
          <cell r="CO362">
            <v>60</v>
          </cell>
          <cell r="CP362">
            <v>23</v>
          </cell>
          <cell r="CQ362">
            <v>50</v>
          </cell>
          <cell r="CR362">
            <v>23</v>
          </cell>
          <cell r="CS362">
            <v>1</v>
          </cell>
          <cell r="CT362">
            <v>96</v>
          </cell>
          <cell r="CU362">
            <v>15</v>
          </cell>
          <cell r="CV362">
            <v>1</v>
          </cell>
          <cell r="CW362">
            <v>94</v>
          </cell>
          <cell r="CX362">
            <v>523</v>
          </cell>
          <cell r="CY362">
            <v>52.3</v>
          </cell>
          <cell r="CZ362">
            <v>77.711738484398225</v>
          </cell>
          <cell r="DA362">
            <v>10</v>
          </cell>
          <cell r="DB362">
            <v>0</v>
          </cell>
          <cell r="DC362">
            <v>100</v>
          </cell>
          <cell r="DD362">
            <v>22</v>
          </cell>
          <cell r="DE362">
            <v>0</v>
          </cell>
          <cell r="DF362">
            <v>100</v>
          </cell>
          <cell r="DG362">
            <v>10</v>
          </cell>
          <cell r="DH362">
            <v>100</v>
          </cell>
          <cell r="DI362">
            <v>1050</v>
          </cell>
          <cell r="DJ362">
            <v>53</v>
          </cell>
          <cell r="DK362">
            <v>2</v>
          </cell>
          <cell r="DL362">
            <v>0</v>
          </cell>
          <cell r="DM362">
            <v>100</v>
          </cell>
          <cell r="DN362">
            <v>60</v>
          </cell>
          <cell r="DO362" t="str">
            <v>100</v>
          </cell>
          <cell r="DP362">
            <v>100</v>
          </cell>
          <cell r="DQ362" t="str">
            <v>100</v>
          </cell>
          <cell r="DR362">
            <v>80</v>
          </cell>
          <cell r="DS362">
            <v>100</v>
          </cell>
          <cell r="DT362">
            <v>64</v>
          </cell>
          <cell r="DU362">
            <v>99</v>
          </cell>
          <cell r="DV362" t="str">
            <v>Kotak Life Insurance/TCS-Ninga/Capgemini/Accenture-(ASE)</v>
          </cell>
          <cell r="DW362"/>
          <cell r="DX362"/>
          <cell r="DY362" t="str">
            <v>Placed</v>
          </cell>
          <cell r="DZ362" t="str">
            <v>5.25/4.5/4.25/3.36</v>
          </cell>
          <cell r="EA362" t="str">
            <v>Placement</v>
          </cell>
          <cell r="EB362" t="str">
            <v>Placement</v>
          </cell>
          <cell r="EC362"/>
          <cell r="ED362" t="str">
            <v>CAT-1</v>
          </cell>
          <cell r="EE362"/>
          <cell r="EF362"/>
          <cell r="EG362"/>
          <cell r="EH362"/>
          <cell r="EI362"/>
          <cell r="EJ362"/>
          <cell r="EK362"/>
          <cell r="EL362"/>
          <cell r="EM362"/>
          <cell r="EN362">
            <v>5</v>
          </cell>
          <cell r="EO362">
            <v>5</v>
          </cell>
          <cell r="EP362">
            <v>5</v>
          </cell>
          <cell r="EQ362">
            <v>15</v>
          </cell>
          <cell r="ER362">
            <v>100</v>
          </cell>
          <cell r="ES362" t="str">
            <v>Yes</v>
          </cell>
          <cell r="ET362" t="str">
            <v>https://drive.google.com/open?id=1GX_ghBMZ4Pio-wqv8jxGwr1yK03nawI_</v>
          </cell>
          <cell r="EU362" t="str">
            <v>IT + Core Companies</v>
          </cell>
          <cell r="EV362" t="str">
            <v>Yes</v>
          </cell>
          <cell r="EW362">
            <v>126036482280</v>
          </cell>
          <cell r="EX362" t="str">
            <v>Mumbai</v>
          </cell>
          <cell r="EY362" t="str">
            <v>AB</v>
          </cell>
          <cell r="EZ362" t="str">
            <v>Batch 1</v>
          </cell>
          <cell r="FA362" t="str">
            <v>19-COMPC55-23</v>
          </cell>
          <cell r="FB362" t="str">
            <v>COMP-C</v>
          </cell>
          <cell r="FC362">
            <v>55</v>
          </cell>
        </row>
        <row r="363">
          <cell r="C363" t="str">
            <v>19-COMPC56-23</v>
          </cell>
          <cell r="D363">
            <v>56</v>
          </cell>
          <cell r="E363" t="str">
            <v xml:space="preserve">YADAV ABHISHEK ANIL REETA </v>
          </cell>
          <cell r="F363" t="str">
            <v>19-COMPC56-23</v>
          </cell>
          <cell r="G363" t="str">
            <v>Male</v>
          </cell>
          <cell r="H363">
            <v>37446</v>
          </cell>
          <cell r="I363">
            <v>8318360906</v>
          </cell>
          <cell r="J363" t="str">
            <v>9005882310</v>
          </cell>
          <cell r="K363" t="str">
            <v>Abhishekh.y10@gmail.com</v>
          </cell>
          <cell r="L363"/>
          <cell r="M363" t="str">
            <v>205, Dwarka Palace, Kashinagar,Vimal Dairy Lane,Mira Bhayandar,401105</v>
          </cell>
          <cell r="N363" t="str">
            <v>Service</v>
          </cell>
          <cell r="O363" t="str">
            <v>Below  5 Lacs</v>
          </cell>
          <cell r="P363" t="str">
            <v>Normal</v>
          </cell>
          <cell r="Q363" t="str">
            <v>Open</v>
          </cell>
          <cell r="R363">
            <v>2019</v>
          </cell>
          <cell r="S363" t="str">
            <v>FE</v>
          </cell>
          <cell r="T363" t="str">
            <v>MHT-CET 2019</v>
          </cell>
          <cell r="U363" t="str">
            <v>MHT-CET</v>
          </cell>
          <cell r="V363">
            <v>200</v>
          </cell>
          <cell r="W363">
            <v>91.005771899999999</v>
          </cell>
          <cell r="X363" t="str">
            <v>MI</v>
          </cell>
          <cell r="Y363">
            <v>505</v>
          </cell>
          <cell r="Z363">
            <v>600</v>
          </cell>
          <cell r="AA363">
            <v>84.17</v>
          </cell>
          <cell r="AB363">
            <v>2016</v>
          </cell>
          <cell r="AC363" t="str">
            <v>U.P. BOARD OF HIGH SCHOOL AND INTERMEDIATE EDUCATION</v>
          </cell>
          <cell r="AD363" t="str">
            <v>J J INTER COLLEGE MENHADI JAUNPUR</v>
          </cell>
          <cell r="AE363">
            <v>400</v>
          </cell>
          <cell r="AF363">
            <v>500</v>
          </cell>
          <cell r="AG363">
            <v>80</v>
          </cell>
          <cell r="AH363">
            <v>2018</v>
          </cell>
          <cell r="AI363" t="str">
            <v>U.P. BOARD OF HIGH SCHOOL AND INTERMEDIATE EDUCATION</v>
          </cell>
          <cell r="AJ363" t="str">
            <v>J J INTER COLLEGE MENHADI JAUNPUR</v>
          </cell>
          <cell r="AK363">
            <v>230</v>
          </cell>
          <cell r="AL363">
            <v>23</v>
          </cell>
          <cell r="AM363">
            <v>10</v>
          </cell>
          <cell r="AN363">
            <v>97.292517006802726</v>
          </cell>
          <cell r="AO363">
            <v>247</v>
          </cell>
          <cell r="AP363">
            <v>25</v>
          </cell>
          <cell r="AQ363">
            <v>9.8800000000000008</v>
          </cell>
          <cell r="AR363">
            <v>84.51</v>
          </cell>
          <cell r="AS363">
            <v>477</v>
          </cell>
          <cell r="AT363">
            <v>48</v>
          </cell>
          <cell r="AU363">
            <v>9.9375</v>
          </cell>
          <cell r="AV363">
            <v>223</v>
          </cell>
          <cell r="AW363">
            <v>25</v>
          </cell>
          <cell r="AX363">
            <v>8.92</v>
          </cell>
          <cell r="AY363">
            <v>91</v>
          </cell>
          <cell r="AZ363">
            <v>276</v>
          </cell>
          <cell r="BA363">
            <v>29</v>
          </cell>
          <cell r="BB363">
            <v>9.5172413793103452</v>
          </cell>
          <cell r="BC363">
            <v>94</v>
          </cell>
          <cell r="BD363">
            <v>499</v>
          </cell>
          <cell r="BE363">
            <v>54</v>
          </cell>
          <cell r="BF363">
            <v>9.2407407407407405</v>
          </cell>
          <cell r="BG363">
            <v>219</v>
          </cell>
          <cell r="BH363">
            <v>24</v>
          </cell>
          <cell r="BI363">
            <v>9.125</v>
          </cell>
          <cell r="BJ363">
            <v>87.635000000000005</v>
          </cell>
          <cell r="BK363">
            <v>256</v>
          </cell>
          <cell r="BL363">
            <v>29</v>
          </cell>
          <cell r="BM363">
            <v>8.8275862068965516</v>
          </cell>
          <cell r="BN363">
            <v>93</v>
          </cell>
          <cell r="BO363">
            <v>475</v>
          </cell>
          <cell r="BP363">
            <v>53</v>
          </cell>
          <cell r="BQ363">
            <v>8.9622641509433958</v>
          </cell>
          <cell r="BR363">
            <v>225</v>
          </cell>
          <cell r="BS363">
            <v>24</v>
          </cell>
          <cell r="BT363">
            <v>9.375</v>
          </cell>
          <cell r="BU363">
            <v>91.239586167800454</v>
          </cell>
          <cell r="BV363">
            <v>225</v>
          </cell>
          <cell r="BW363">
            <v>24</v>
          </cell>
          <cell r="BX363">
            <v>9.375</v>
          </cell>
          <cell r="BY363">
            <v>254</v>
          </cell>
          <cell r="BZ363">
            <v>26</v>
          </cell>
          <cell r="CA363">
            <v>9.7692307692307701</v>
          </cell>
          <cell r="CB363">
            <v>1930</v>
          </cell>
          <cell r="CC363">
            <v>205</v>
          </cell>
          <cell r="CD363">
            <v>9.4146341463414629</v>
          </cell>
          <cell r="CE363">
            <v>91</v>
          </cell>
          <cell r="CF363"/>
          <cell r="CG363"/>
          <cell r="CH363"/>
          <cell r="CI363"/>
          <cell r="CJ363"/>
          <cell r="CK363"/>
          <cell r="CL363"/>
          <cell r="CM363"/>
          <cell r="CN363">
            <v>15</v>
          </cell>
          <cell r="CO363">
            <v>60</v>
          </cell>
          <cell r="CP363">
            <v>19</v>
          </cell>
          <cell r="CQ363">
            <v>50</v>
          </cell>
          <cell r="CR363">
            <v>23</v>
          </cell>
          <cell r="CS363">
            <v>1</v>
          </cell>
          <cell r="CT363">
            <v>96</v>
          </cell>
          <cell r="CU363">
            <v>15</v>
          </cell>
          <cell r="CV363">
            <v>1</v>
          </cell>
          <cell r="CW363">
            <v>94</v>
          </cell>
          <cell r="CX363">
            <v>430</v>
          </cell>
          <cell r="CY363">
            <v>43</v>
          </cell>
          <cell r="CZ363">
            <v>63.893016344725105</v>
          </cell>
          <cell r="DA363">
            <v>10</v>
          </cell>
          <cell r="DB363">
            <v>0</v>
          </cell>
          <cell r="DC363">
            <v>100</v>
          </cell>
          <cell r="DD363">
            <v>22</v>
          </cell>
          <cell r="DE363">
            <v>0</v>
          </cell>
          <cell r="DF363">
            <v>100</v>
          </cell>
          <cell r="DG363">
            <v>10</v>
          </cell>
          <cell r="DH363">
            <v>100</v>
          </cell>
          <cell r="DI363">
            <v>555</v>
          </cell>
          <cell r="DJ363">
            <v>28</v>
          </cell>
          <cell r="DK363">
            <v>1</v>
          </cell>
          <cell r="DL363">
            <v>1</v>
          </cell>
          <cell r="DM363">
            <v>50</v>
          </cell>
          <cell r="DN363">
            <v>0</v>
          </cell>
          <cell r="DO363" t="str">
            <v>0</v>
          </cell>
          <cell r="DP363">
            <v>100</v>
          </cell>
          <cell r="DQ363" t="str">
            <v>100</v>
          </cell>
          <cell r="DR363">
            <v>50</v>
          </cell>
          <cell r="DS363">
            <v>50</v>
          </cell>
          <cell r="DT363">
            <v>31</v>
          </cell>
          <cell r="DU363">
            <v>85</v>
          </cell>
          <cell r="DV363" t="str">
            <v xml:space="preserve">InfyTQ(SE) </v>
          </cell>
          <cell r="DW363"/>
          <cell r="DX363"/>
          <cell r="DY363" t="str">
            <v>Placed</v>
          </cell>
          <cell r="DZ363">
            <v>3.6</v>
          </cell>
          <cell r="EA363" t="str">
            <v>Placement</v>
          </cell>
          <cell r="EB363" t="str">
            <v>Placement</v>
          </cell>
          <cell r="EC363"/>
          <cell r="ED363" t="str">
            <v>CAT-1</v>
          </cell>
          <cell r="EE363"/>
          <cell r="EF363"/>
          <cell r="EG363"/>
          <cell r="EH363"/>
          <cell r="EI363"/>
          <cell r="EJ363"/>
          <cell r="EK363"/>
          <cell r="EL363"/>
          <cell r="EM363"/>
          <cell r="EN363">
            <v>5</v>
          </cell>
          <cell r="EO363">
            <v>5</v>
          </cell>
          <cell r="EP363">
            <v>5</v>
          </cell>
          <cell r="EQ363">
            <v>15</v>
          </cell>
          <cell r="ER363">
            <v>100</v>
          </cell>
          <cell r="ES363" t="str">
            <v>Yes</v>
          </cell>
          <cell r="ET363" t="str">
            <v>https://drive.google.com/open?id=19fGO8gii0VA23w2LQhLRvCijINd-qTOr</v>
          </cell>
          <cell r="EU363" t="str">
            <v>IT + Core Companies</v>
          </cell>
          <cell r="EV363" t="str">
            <v>Yes</v>
          </cell>
          <cell r="EW363" t="str">
            <v>pay_HyRoORUC5KbXAA</v>
          </cell>
          <cell r="EX363" t="str">
            <v>Uttar Pradesh</v>
          </cell>
          <cell r="EY363" t="str">
            <v>Present</v>
          </cell>
          <cell r="EZ363" t="str">
            <v>Golden Batch 1</v>
          </cell>
          <cell r="FA363" t="str">
            <v>19-COMPC56-23</v>
          </cell>
          <cell r="FB363" t="str">
            <v>COMP-C</v>
          </cell>
          <cell r="FC363">
            <v>56</v>
          </cell>
        </row>
        <row r="364">
          <cell r="C364" t="str">
            <v>19-COMPC57-23</v>
          </cell>
          <cell r="D364">
            <v>57</v>
          </cell>
          <cell r="E364" t="str">
            <v>YADAV ANKIT LAXMIKANT SHASHIKALA</v>
          </cell>
          <cell r="F364" t="str">
            <v>19-COMPC57-23</v>
          </cell>
          <cell r="G364" t="str">
            <v>Male</v>
          </cell>
          <cell r="H364">
            <v>37822</v>
          </cell>
          <cell r="I364">
            <v>9987266397</v>
          </cell>
          <cell r="J364">
            <v>8433651417</v>
          </cell>
          <cell r="K364" t="str">
            <v>starboyankit20@gmail.com</v>
          </cell>
          <cell r="L364"/>
          <cell r="M364" t="str">
            <v>H no.6006 murliupadhyay chawl,New agreepada,santacruz east ,Near relience energy.,Mumbai,400055</v>
          </cell>
          <cell r="N364" t="str">
            <v>Any other</v>
          </cell>
          <cell r="O364" t="str">
            <v>Below  5 Lacs</v>
          </cell>
          <cell r="P364" t="str">
            <v>Normal</v>
          </cell>
          <cell r="Q364" t="str">
            <v>Open</v>
          </cell>
          <cell r="R364">
            <v>2019</v>
          </cell>
          <cell r="S364" t="str">
            <v>FE</v>
          </cell>
          <cell r="T364" t="str">
            <v>MHT-CET 2019</v>
          </cell>
          <cell r="U364" t="str">
            <v>MHT-CET</v>
          </cell>
          <cell r="V364">
            <v>200</v>
          </cell>
          <cell r="W364">
            <v>90.856948399999993</v>
          </cell>
          <cell r="X364" t="str">
            <v>MI</v>
          </cell>
          <cell r="Y364">
            <v>425</v>
          </cell>
          <cell r="Z364">
            <v>500</v>
          </cell>
          <cell r="AA364">
            <v>85</v>
          </cell>
          <cell r="AB364">
            <v>2017</v>
          </cell>
          <cell r="AC364" t="str">
            <v>MAHARASHTRA STATE BOARD OF SECONDARY AND HIGHER SECONDARY EDUCATION</v>
          </cell>
          <cell r="AD364" t="str">
            <v>SHETH ANANDILAL PODDAR VIDYALAY</v>
          </cell>
          <cell r="AE364">
            <v>352</v>
          </cell>
          <cell r="AF364">
            <v>650</v>
          </cell>
          <cell r="AG364">
            <v>54.15</v>
          </cell>
          <cell r="AH364">
            <v>2019</v>
          </cell>
          <cell r="AI364" t="str">
            <v>MAHARASHTRA STATE BOARD OF SECONDARY AND HIGHER SECONDARY EDUCATION</v>
          </cell>
          <cell r="AJ364" t="str">
            <v>R.D. NATIONAL COLLEGE</v>
          </cell>
          <cell r="AK364">
            <v>161.91999999999999</v>
          </cell>
          <cell r="AL364">
            <v>23</v>
          </cell>
          <cell r="AM364">
            <v>7.0399999999999991</v>
          </cell>
          <cell r="AN364">
            <v>75</v>
          </cell>
          <cell r="AO364">
            <v>161</v>
          </cell>
          <cell r="AP364">
            <v>25</v>
          </cell>
          <cell r="AQ364">
            <v>6.44</v>
          </cell>
          <cell r="AR364">
            <v>99.54</v>
          </cell>
          <cell r="AS364">
            <v>322.91999999999996</v>
          </cell>
          <cell r="AT364">
            <v>48</v>
          </cell>
          <cell r="AU364">
            <v>6.7274999999999991</v>
          </cell>
          <cell r="AV364">
            <v>202</v>
          </cell>
          <cell r="AW364">
            <v>25</v>
          </cell>
          <cell r="AX364">
            <v>8.08</v>
          </cell>
          <cell r="AY364">
            <v>76</v>
          </cell>
          <cell r="AZ364">
            <v>241</v>
          </cell>
          <cell r="BA364">
            <v>29</v>
          </cell>
          <cell r="BB364">
            <v>8.3103448275862064</v>
          </cell>
          <cell r="BC364">
            <v>100</v>
          </cell>
          <cell r="BD364">
            <v>443</v>
          </cell>
          <cell r="BE364">
            <v>54</v>
          </cell>
          <cell r="BF364">
            <v>8.2037037037037042</v>
          </cell>
          <cell r="BG364">
            <v>178</v>
          </cell>
          <cell r="BH364">
            <v>24</v>
          </cell>
          <cell r="BI364">
            <v>7.416666666666667</v>
          </cell>
          <cell r="BJ364">
            <v>88.962500000000006</v>
          </cell>
          <cell r="BK364">
            <v>227</v>
          </cell>
          <cell r="BL364">
            <v>29</v>
          </cell>
          <cell r="BM364">
            <v>7.8275862068965516</v>
          </cell>
          <cell r="BN364">
            <v>99</v>
          </cell>
          <cell r="BO364">
            <v>405</v>
          </cell>
          <cell r="BP364">
            <v>53</v>
          </cell>
          <cell r="BQ364">
            <v>7.6415094339622645</v>
          </cell>
          <cell r="BR364">
            <v>166</v>
          </cell>
          <cell r="BS364">
            <v>24</v>
          </cell>
          <cell r="BT364">
            <v>6.916666666666667</v>
          </cell>
          <cell r="BU364">
            <v>89.75041666666668</v>
          </cell>
          <cell r="BV364">
            <v>166</v>
          </cell>
          <cell r="BW364">
            <v>24</v>
          </cell>
          <cell r="BX364">
            <v>6.916666666666667</v>
          </cell>
          <cell r="BY364">
            <v>200</v>
          </cell>
          <cell r="BZ364">
            <v>26</v>
          </cell>
          <cell r="CA364">
            <v>7.6923076923076925</v>
          </cell>
          <cell r="CB364">
            <v>1536.92</v>
          </cell>
          <cell r="CC364">
            <v>205</v>
          </cell>
          <cell r="CD364">
            <v>7.4971707317073175</v>
          </cell>
          <cell r="CE364">
            <v>88</v>
          </cell>
          <cell r="CF364"/>
          <cell r="CG364"/>
          <cell r="CH364"/>
          <cell r="CI364"/>
          <cell r="CJ364"/>
          <cell r="CK364"/>
          <cell r="CL364"/>
          <cell r="CM364"/>
          <cell r="CN364">
            <v>14</v>
          </cell>
          <cell r="CO364">
            <v>60</v>
          </cell>
          <cell r="CP364">
            <v>19</v>
          </cell>
          <cell r="CQ364">
            <v>50</v>
          </cell>
          <cell r="CR364">
            <v>7</v>
          </cell>
          <cell r="CS364">
            <v>17</v>
          </cell>
          <cell r="CT364">
            <v>30</v>
          </cell>
          <cell r="CU364">
            <v>0</v>
          </cell>
          <cell r="CV364">
            <v>16</v>
          </cell>
          <cell r="CW364">
            <v>0</v>
          </cell>
          <cell r="CX364"/>
          <cell r="CY364"/>
          <cell r="CZ364"/>
          <cell r="DA364">
            <v>0</v>
          </cell>
          <cell r="DB364">
            <v>10</v>
          </cell>
          <cell r="DC364">
            <v>0</v>
          </cell>
          <cell r="DD364">
            <v>0</v>
          </cell>
          <cell r="DE364">
            <v>22</v>
          </cell>
          <cell r="DF364">
            <v>0</v>
          </cell>
          <cell r="DG364">
            <v>0</v>
          </cell>
          <cell r="DH364">
            <v>0</v>
          </cell>
          <cell r="DI364">
            <v>0</v>
          </cell>
          <cell r="DJ364">
            <v>0</v>
          </cell>
          <cell r="DK364">
            <v>0</v>
          </cell>
          <cell r="DL364">
            <v>2</v>
          </cell>
          <cell r="DM364">
            <v>0</v>
          </cell>
          <cell r="DN364">
            <v>0</v>
          </cell>
          <cell r="DO364" t="str">
            <v>0</v>
          </cell>
          <cell r="DP364">
            <v>0</v>
          </cell>
          <cell r="DQ364">
            <v>0</v>
          </cell>
          <cell r="DR364">
            <v>0</v>
          </cell>
          <cell r="DS364">
            <v>0</v>
          </cell>
          <cell r="DT364">
            <v>0</v>
          </cell>
          <cell r="DU364">
            <v>5</v>
          </cell>
          <cell r="DV364" t="str">
            <v>Kalyan Jewellers(Enovate Lifestyles Private Ltd.)</v>
          </cell>
          <cell r="DW364"/>
          <cell r="DX364"/>
          <cell r="DY364" t="str">
            <v>Placed</v>
          </cell>
          <cell r="DZ364">
            <v>3.6</v>
          </cell>
          <cell r="EA364" t="str">
            <v>Placement</v>
          </cell>
          <cell r="EB364" t="str">
            <v>Placement</v>
          </cell>
          <cell r="EC364"/>
          <cell r="ED364" t="str">
            <v>CAT-3</v>
          </cell>
          <cell r="EE364"/>
          <cell r="EF364"/>
          <cell r="EG364"/>
          <cell r="EH364"/>
          <cell r="EI364"/>
          <cell r="EJ364"/>
          <cell r="EK364"/>
          <cell r="EL364"/>
          <cell r="EM364"/>
          <cell r="EN364">
            <v>4</v>
          </cell>
          <cell r="EO364">
            <v>1</v>
          </cell>
          <cell r="EP364">
            <v>5</v>
          </cell>
          <cell r="EQ364">
            <v>10</v>
          </cell>
          <cell r="ER364">
            <v>66.666666666666657</v>
          </cell>
          <cell r="ES364" t="str">
            <v>Yes</v>
          </cell>
          <cell r="ET364" t="str">
            <v>https://drive.google.com/open?id=1uzoXM77vGmzLHTY2GLa2V2kvc0F87jxc</v>
          </cell>
          <cell r="EU364" t="str">
            <v>IT + Core Companies</v>
          </cell>
          <cell r="EV364" t="str">
            <v>Yes</v>
          </cell>
          <cell r="EW364">
            <v>126012449680</v>
          </cell>
          <cell r="EX364" t="str">
            <v>mumbai</v>
          </cell>
          <cell r="EY364" t="str">
            <v>AB</v>
          </cell>
          <cell r="EZ364" t="str">
            <v>Batch 1</v>
          </cell>
          <cell r="FA364" t="str">
            <v>19-COMPC57-23</v>
          </cell>
          <cell r="FB364" t="str">
            <v>COMP-C</v>
          </cell>
          <cell r="FC364">
            <v>57</v>
          </cell>
        </row>
        <row r="365">
          <cell r="C365" t="str">
            <v>19-COMPC58-23</v>
          </cell>
          <cell r="D365">
            <v>58</v>
          </cell>
          <cell r="E365" t="str">
            <v>YADAV MAYANAND MITHELESH ANDILA</v>
          </cell>
          <cell r="F365" t="str">
            <v>19-COMPC58-23</v>
          </cell>
          <cell r="G365" t="str">
            <v>Male</v>
          </cell>
          <cell r="H365">
            <v>36882</v>
          </cell>
          <cell r="I365">
            <v>7045359170</v>
          </cell>
          <cell r="J365" t="str">
            <v xml:space="preserve">9136301612 </v>
          </cell>
          <cell r="K365" t="str">
            <v>nyc20252025@gmail.com</v>
          </cell>
          <cell r="L365"/>
          <cell r="M365" t="str">
            <v>Room no 9,OM Deep Chawl,Penkar Pada,Mira Road,Near Shankar Mandir,Mira-Bhayandar,401107</v>
          </cell>
          <cell r="N365" t="str">
            <v>Self-employed</v>
          </cell>
          <cell r="O365" t="str">
            <v>Below  5 Lacs</v>
          </cell>
          <cell r="P365" t="str">
            <v>Normal</v>
          </cell>
          <cell r="Q365" t="str">
            <v>Open</v>
          </cell>
          <cell r="R365">
            <v>2019</v>
          </cell>
          <cell r="S365" t="str">
            <v>FE</v>
          </cell>
          <cell r="T365" t="str">
            <v>MHT-CET 2019</v>
          </cell>
          <cell r="U365" t="str">
            <v>MHT-CET</v>
          </cell>
          <cell r="V365">
            <v>200</v>
          </cell>
          <cell r="W365">
            <v>98.895591800000005</v>
          </cell>
          <cell r="X365" t="str">
            <v>TFWS</v>
          </cell>
          <cell r="Y365">
            <v>460</v>
          </cell>
          <cell r="Z365">
            <v>500</v>
          </cell>
          <cell r="AA365">
            <v>92</v>
          </cell>
          <cell r="AB365">
            <v>2016</v>
          </cell>
          <cell r="AC365" t="str">
            <v>MAHARASHTRA STATE BOARD OF SECONDARY AND HIGHER SECONDARY EDUCATION</v>
          </cell>
          <cell r="AD365" t="str">
            <v>ST JOSEPH HIGH SCHOOL</v>
          </cell>
          <cell r="AE365">
            <v>503</v>
          </cell>
          <cell r="AF365">
            <v>650</v>
          </cell>
          <cell r="AG365">
            <v>77.38</v>
          </cell>
          <cell r="AH365">
            <v>2018</v>
          </cell>
          <cell r="AI365" t="str">
            <v>MAHARASHTRA STATE BOARD OF SECONDARY AND HIGHER SECONDARY EDUCATION</v>
          </cell>
          <cell r="AJ365" t="str">
            <v>SARDAR VALLABHBHAI PATEL JUINIOR COLLEGE OF SCIENCE AND COMMERCE</v>
          </cell>
          <cell r="AK365">
            <v>211</v>
          </cell>
          <cell r="AL365">
            <v>23</v>
          </cell>
          <cell r="AM365">
            <v>9.1739130434782616</v>
          </cell>
          <cell r="AN365">
            <v>75</v>
          </cell>
          <cell r="AO365">
            <v>225.99999999999997</v>
          </cell>
          <cell r="AP365">
            <v>25</v>
          </cell>
          <cell r="AQ365">
            <v>9.0399999999999991</v>
          </cell>
          <cell r="AR365">
            <v>95.85</v>
          </cell>
          <cell r="AS365">
            <v>437</v>
          </cell>
          <cell r="AT365">
            <v>48</v>
          </cell>
          <cell r="AU365">
            <v>9.1041666666666661</v>
          </cell>
          <cell r="AV365">
            <v>200</v>
          </cell>
          <cell r="AW365">
            <v>25</v>
          </cell>
          <cell r="AX365">
            <v>8</v>
          </cell>
          <cell r="AY365">
            <v>88</v>
          </cell>
          <cell r="AZ365">
            <v>230</v>
          </cell>
          <cell r="BA365">
            <v>29</v>
          </cell>
          <cell r="BB365">
            <v>7.931034482758621</v>
          </cell>
          <cell r="BC365">
            <v>97</v>
          </cell>
          <cell r="BD365">
            <v>430</v>
          </cell>
          <cell r="BE365">
            <v>54</v>
          </cell>
          <cell r="BF365">
            <v>7.9629629629629628</v>
          </cell>
          <cell r="BG365">
            <v>194</v>
          </cell>
          <cell r="BH365">
            <v>24</v>
          </cell>
          <cell r="BI365">
            <v>8.0833333333333339</v>
          </cell>
          <cell r="BJ365">
            <v>94.903253968253964</v>
          </cell>
          <cell r="BK365">
            <v>240</v>
          </cell>
          <cell r="BL365">
            <v>29</v>
          </cell>
          <cell r="BM365">
            <v>8.2758620689655178</v>
          </cell>
          <cell r="BN365">
            <v>96</v>
          </cell>
          <cell r="BO365">
            <v>434</v>
          </cell>
          <cell r="BP365">
            <v>53</v>
          </cell>
          <cell r="BQ365">
            <v>8.1886792452830193</v>
          </cell>
          <cell r="BR365">
            <v>182</v>
          </cell>
          <cell r="BS365">
            <v>24</v>
          </cell>
          <cell r="BT365">
            <v>7.583333333333333</v>
          </cell>
          <cell r="BU365">
            <v>91.125542328042343</v>
          </cell>
          <cell r="BV365">
            <v>182</v>
          </cell>
          <cell r="BW365">
            <v>24</v>
          </cell>
          <cell r="BX365">
            <v>7.583333333333333</v>
          </cell>
          <cell r="BY365">
            <v>242</v>
          </cell>
          <cell r="BZ365">
            <v>26</v>
          </cell>
          <cell r="CA365">
            <v>9.3076923076923084</v>
          </cell>
          <cell r="CB365">
            <v>1725</v>
          </cell>
          <cell r="CC365">
            <v>205</v>
          </cell>
          <cell r="CD365">
            <v>8.4146341463414629</v>
          </cell>
          <cell r="CE365">
            <v>91</v>
          </cell>
          <cell r="CF365"/>
          <cell r="CG365"/>
          <cell r="CH365"/>
          <cell r="CI365"/>
          <cell r="CJ365"/>
          <cell r="CK365"/>
          <cell r="CL365"/>
          <cell r="CM365"/>
          <cell r="CN365"/>
          <cell r="CO365"/>
          <cell r="CP365"/>
          <cell r="CQ365"/>
          <cell r="CR365">
            <v>21</v>
          </cell>
          <cell r="CS365">
            <v>3</v>
          </cell>
          <cell r="CT365">
            <v>88</v>
          </cell>
          <cell r="CU365">
            <v>2</v>
          </cell>
          <cell r="CV365">
            <v>14</v>
          </cell>
          <cell r="CW365">
            <v>13</v>
          </cell>
          <cell r="CX365"/>
          <cell r="CY365"/>
          <cell r="CZ365"/>
          <cell r="DA365">
            <v>0</v>
          </cell>
          <cell r="DB365">
            <v>10</v>
          </cell>
          <cell r="DC365">
            <v>0</v>
          </cell>
          <cell r="DD365">
            <v>9</v>
          </cell>
          <cell r="DE365">
            <v>13</v>
          </cell>
          <cell r="DF365">
            <v>41</v>
          </cell>
          <cell r="DG365">
            <v>10</v>
          </cell>
          <cell r="DH365">
            <v>100</v>
          </cell>
          <cell r="DI365">
            <v>887</v>
          </cell>
          <cell r="DJ365">
            <v>45</v>
          </cell>
          <cell r="DK365">
            <v>2</v>
          </cell>
          <cell r="DL365">
            <v>0</v>
          </cell>
          <cell r="DM365">
            <v>100</v>
          </cell>
          <cell r="DN365">
            <v>0</v>
          </cell>
          <cell r="DO365" t="str">
            <v>0</v>
          </cell>
          <cell r="DP365">
            <v>0</v>
          </cell>
          <cell r="DQ365">
            <v>0</v>
          </cell>
          <cell r="DR365">
            <v>0</v>
          </cell>
          <cell r="DS365">
            <v>0</v>
          </cell>
          <cell r="DT365">
            <v>23</v>
          </cell>
          <cell r="DU365">
            <v>49</v>
          </cell>
          <cell r="DV365" t="str">
            <v>Servosys</v>
          </cell>
          <cell r="DW365"/>
          <cell r="DX365"/>
          <cell r="DY365" t="str">
            <v>Placed</v>
          </cell>
          <cell r="DZ365">
            <v>4.5</v>
          </cell>
          <cell r="EA365" t="str">
            <v>Placement</v>
          </cell>
          <cell r="EB365" t="str">
            <v>Placement</v>
          </cell>
          <cell r="EC365"/>
          <cell r="ED365" t="str">
            <v>CAT-3</v>
          </cell>
          <cell r="EE365"/>
          <cell r="EF365"/>
          <cell r="EG365"/>
          <cell r="EH365"/>
          <cell r="EI365"/>
          <cell r="EJ365"/>
          <cell r="EK365"/>
          <cell r="EL365"/>
          <cell r="EM365"/>
          <cell r="EN365">
            <v>5</v>
          </cell>
          <cell r="EO365">
            <v>1</v>
          </cell>
          <cell r="EP365">
            <v>5</v>
          </cell>
          <cell r="EQ365">
            <v>11</v>
          </cell>
          <cell r="ER365">
            <v>73.333333333333329</v>
          </cell>
          <cell r="ES365" t="str">
            <v>Yes</v>
          </cell>
          <cell r="ET365" t="str">
            <v>https://drive.google.com/open?id=19psa3cfD8BMUIlaPUftIj9Z1kNOkWGyo</v>
          </cell>
          <cell r="EU365" t="str">
            <v>IT + Core Companies</v>
          </cell>
          <cell r="EV365" t="str">
            <v>No</v>
          </cell>
          <cell r="EW365"/>
          <cell r="EX365" t="str">
            <v>THANE</v>
          </cell>
          <cell r="EY365" t="str">
            <v>Present</v>
          </cell>
          <cell r="EZ365" t="str">
            <v>Batch 2</v>
          </cell>
          <cell r="FA365" t="str">
            <v>19-COMPC58-23</v>
          </cell>
          <cell r="FB365" t="str">
            <v>COMP-C</v>
          </cell>
          <cell r="FC365">
            <v>58</v>
          </cell>
        </row>
        <row r="366">
          <cell r="C366" t="str">
            <v>19-COMPC59-23</v>
          </cell>
          <cell r="D366">
            <v>59</v>
          </cell>
          <cell r="E366" t="str">
            <v>YADAV NEELAM PRAKASH MANORAMA</v>
          </cell>
          <cell r="F366" t="str">
            <v>19-COMPC59-23</v>
          </cell>
          <cell r="G366" t="str">
            <v>Female</v>
          </cell>
          <cell r="H366">
            <v>36335</v>
          </cell>
          <cell r="I366">
            <v>9820953393</v>
          </cell>
          <cell r="J366"/>
          <cell r="K366" t="str">
            <v>nee24699@gmail.com</v>
          </cell>
          <cell r="L366" t="str">
            <v>1032190263@tcetmumbai.in</v>
          </cell>
          <cell r="M366" t="str">
            <v>Room no. 24 ,Juned Nagar ,Samta Nagar,,C D Barfiwala road ,Andheri west,Opposite New India colony,Mumbai,400058</v>
          </cell>
          <cell r="N366" t="str">
            <v>Family Business</v>
          </cell>
          <cell r="O366" t="str">
            <v>Below  5 Lacs</v>
          </cell>
          <cell r="P366" t="str">
            <v>Normal</v>
          </cell>
          <cell r="Q366" t="str">
            <v>Open</v>
          </cell>
          <cell r="R366">
            <v>2019</v>
          </cell>
          <cell r="S366" t="str">
            <v>FE</v>
          </cell>
          <cell r="T366" t="str">
            <v>MHT-CET 2019</v>
          </cell>
          <cell r="U366" t="str">
            <v>MHT-CET</v>
          </cell>
          <cell r="V366">
            <v>200</v>
          </cell>
          <cell r="W366">
            <v>93.552790700000003</v>
          </cell>
          <cell r="X366" t="str">
            <v>MI</v>
          </cell>
          <cell r="Y366">
            <v>404</v>
          </cell>
          <cell r="Z366">
            <v>500</v>
          </cell>
          <cell r="AA366">
            <v>80.8</v>
          </cell>
          <cell r="AB366">
            <v>2015</v>
          </cell>
          <cell r="AC366" t="str">
            <v>MAHARASHTRA STATE BOARD OF SECONDARY AND HIGHER SECONDARY EDUCATION</v>
          </cell>
          <cell r="AD366" t="str">
            <v>ANGEL LAND HIGH SCHOOL</v>
          </cell>
          <cell r="AE366">
            <v>428</v>
          </cell>
          <cell r="AF366">
            <v>650</v>
          </cell>
          <cell r="AG366">
            <v>65.849999999999994</v>
          </cell>
          <cell r="AH366">
            <v>2017</v>
          </cell>
          <cell r="AI366" t="str">
            <v>MAHARASHTRA STATE BOARD OF SECONDARY AND HIGHER SECONDARY EDUCATION</v>
          </cell>
          <cell r="AJ366" t="str">
            <v>VALIA LILAVANTIBEN JUNIOR COLLEGE OF SCIENCE</v>
          </cell>
          <cell r="AK366">
            <v>199</v>
          </cell>
          <cell r="AL366">
            <v>23</v>
          </cell>
          <cell r="AM366">
            <v>8.6521739130434785</v>
          </cell>
          <cell r="AN366">
            <v>93.873015873015859</v>
          </cell>
          <cell r="AO366">
            <v>216</v>
          </cell>
          <cell r="AP366">
            <v>25</v>
          </cell>
          <cell r="AQ366">
            <v>8.64</v>
          </cell>
          <cell r="AR366">
            <v>96.74</v>
          </cell>
          <cell r="AS366">
            <v>415</v>
          </cell>
          <cell r="AT366">
            <v>48</v>
          </cell>
          <cell r="AU366">
            <v>8.6458333333333339</v>
          </cell>
          <cell r="AV366">
            <v>220</v>
          </cell>
          <cell r="AW366">
            <v>25</v>
          </cell>
          <cell r="AX366">
            <v>8.8000000000000007</v>
          </cell>
          <cell r="AY366">
            <v>100</v>
          </cell>
          <cell r="AZ366">
            <v>253</v>
          </cell>
          <cell r="BA366">
            <v>29</v>
          </cell>
          <cell r="BB366">
            <v>8.7241379310344822</v>
          </cell>
          <cell r="BC366">
            <v>89</v>
          </cell>
          <cell r="BD366">
            <v>473</v>
          </cell>
          <cell r="BE366">
            <v>54</v>
          </cell>
          <cell r="BF366">
            <v>8.7592592592592595</v>
          </cell>
          <cell r="BG366">
            <v>198</v>
          </cell>
          <cell r="BH366">
            <v>24</v>
          </cell>
          <cell r="BI366">
            <v>8.25</v>
          </cell>
          <cell r="BJ366">
            <v>87.158163265306129</v>
          </cell>
          <cell r="BK366">
            <v>272</v>
          </cell>
          <cell r="BL366">
            <v>29</v>
          </cell>
          <cell r="BM366">
            <v>9.3793103448275854</v>
          </cell>
          <cell r="BN366">
            <v>96</v>
          </cell>
          <cell r="BO366">
            <v>470</v>
          </cell>
          <cell r="BP366">
            <v>53</v>
          </cell>
          <cell r="BQ366">
            <v>8.8679245283018862</v>
          </cell>
          <cell r="BR366">
            <v>219</v>
          </cell>
          <cell r="BS366">
            <v>24</v>
          </cell>
          <cell r="BT366">
            <v>9.125</v>
          </cell>
          <cell r="BU366">
            <v>93.795196523053662</v>
          </cell>
          <cell r="BV366">
            <v>219</v>
          </cell>
          <cell r="BW366">
            <v>24</v>
          </cell>
          <cell r="BX366">
            <v>9.125</v>
          </cell>
          <cell r="BY366">
            <v>251</v>
          </cell>
          <cell r="BZ366">
            <v>26</v>
          </cell>
          <cell r="CA366">
            <v>9.6538461538461533</v>
          </cell>
          <cell r="CB366">
            <v>1828</v>
          </cell>
          <cell r="CC366">
            <v>205</v>
          </cell>
          <cell r="CD366">
            <v>8.9170731707317081</v>
          </cell>
          <cell r="CE366">
            <v>94</v>
          </cell>
          <cell r="CF366"/>
          <cell r="CG366"/>
          <cell r="CH366"/>
          <cell r="CI366"/>
          <cell r="CJ366"/>
          <cell r="CK366"/>
          <cell r="CL366"/>
          <cell r="CM366"/>
          <cell r="CN366">
            <v>15</v>
          </cell>
          <cell r="CO366">
            <v>60</v>
          </cell>
          <cell r="CP366">
            <v>15</v>
          </cell>
          <cell r="CQ366">
            <v>50</v>
          </cell>
          <cell r="CR366">
            <v>22</v>
          </cell>
          <cell r="CS366">
            <v>2</v>
          </cell>
          <cell r="CT366">
            <v>92</v>
          </cell>
          <cell r="CU366">
            <v>11</v>
          </cell>
          <cell r="CV366">
            <v>5</v>
          </cell>
          <cell r="CW366">
            <v>69</v>
          </cell>
          <cell r="CX366">
            <v>415</v>
          </cell>
          <cell r="CY366">
            <v>41.5</v>
          </cell>
          <cell r="CZ366">
            <v>61.664190193164934</v>
          </cell>
          <cell r="DA366">
            <v>10</v>
          </cell>
          <cell r="DB366">
            <v>0</v>
          </cell>
          <cell r="DC366">
            <v>100</v>
          </cell>
          <cell r="DD366">
            <v>21</v>
          </cell>
          <cell r="DE366">
            <v>1</v>
          </cell>
          <cell r="DF366">
            <v>96</v>
          </cell>
          <cell r="DG366">
            <v>0</v>
          </cell>
          <cell r="DH366">
            <v>0</v>
          </cell>
          <cell r="DI366">
            <v>0</v>
          </cell>
          <cell r="DJ366">
            <v>0</v>
          </cell>
          <cell r="DK366">
            <v>2</v>
          </cell>
          <cell r="DL366">
            <v>0</v>
          </cell>
          <cell r="DM366">
            <v>100</v>
          </cell>
          <cell r="DN366">
            <v>80</v>
          </cell>
          <cell r="DO366" t="str">
            <v>100</v>
          </cell>
          <cell r="DP366">
            <v>0</v>
          </cell>
          <cell r="DQ366">
            <v>0</v>
          </cell>
          <cell r="DR366">
            <v>40</v>
          </cell>
          <cell r="DS366">
            <v>50</v>
          </cell>
          <cell r="DT366">
            <v>48</v>
          </cell>
          <cell r="DU366">
            <v>73</v>
          </cell>
          <cell r="DV366"/>
          <cell r="DW366"/>
          <cell r="DX366"/>
          <cell r="DY366"/>
          <cell r="DZ366"/>
          <cell r="EA366" t="str">
            <v>Higher Studies</v>
          </cell>
          <cell r="EB366" t="str">
            <v>Higher Studies</v>
          </cell>
          <cell r="EC366"/>
          <cell r="ED366" t="str">
            <v>CAT-1</v>
          </cell>
          <cell r="EE366"/>
          <cell r="EF366"/>
          <cell r="EG366"/>
          <cell r="EH366"/>
          <cell r="EI366"/>
          <cell r="EJ366"/>
          <cell r="EK366"/>
          <cell r="EL366"/>
          <cell r="EM366"/>
          <cell r="EN366">
            <v>5</v>
          </cell>
          <cell r="EO366">
            <v>4</v>
          </cell>
          <cell r="EP366">
            <v>5</v>
          </cell>
          <cell r="EQ366">
            <v>14</v>
          </cell>
          <cell r="ER366">
            <v>93.333333333333329</v>
          </cell>
          <cell r="ES366" t="str">
            <v>Yes</v>
          </cell>
          <cell r="ET366" t="str">
            <v>https://drive.google.com/open?id=1AZcQu1gIzG1n8-i3Kn8UNw8ykYtNfQ1r</v>
          </cell>
          <cell r="EU366" t="str">
            <v>IT + Core Companies</v>
          </cell>
          <cell r="EV366" t="str">
            <v>Yes</v>
          </cell>
          <cell r="EW366" t="str">
            <v>pay_HyV3DastyT3c9a</v>
          </cell>
          <cell r="EX366" t="str">
            <v>Mumbai Suburban</v>
          </cell>
          <cell r="EY366" t="str">
            <v>Present</v>
          </cell>
          <cell r="EZ366" t="str">
            <v>Batch 2</v>
          </cell>
          <cell r="FA366" t="str">
            <v>19-COMPC59-23</v>
          </cell>
          <cell r="FB366" t="str">
            <v>COMP-C</v>
          </cell>
          <cell r="FC366">
            <v>59</v>
          </cell>
        </row>
        <row r="367">
          <cell r="C367" t="str">
            <v>19-COMPC60-23</v>
          </cell>
          <cell r="D367">
            <v>60</v>
          </cell>
          <cell r="E367" t="str">
            <v>YADAV NEERAJKUMAR RAM ASHARE LALDEI</v>
          </cell>
          <cell r="F367" t="str">
            <v>19-COMPC60-23</v>
          </cell>
          <cell r="G367" t="str">
            <v>Male</v>
          </cell>
          <cell r="H367">
            <v>36194</v>
          </cell>
          <cell r="I367">
            <v>9565439966</v>
          </cell>
          <cell r="J367"/>
          <cell r="K367" t="str">
            <v>ny587227@gmail.com</v>
          </cell>
          <cell r="L367"/>
          <cell r="M367" t="str">
            <v>Room no 11,Sahyog Chawl,Sambhaji nagar,Shiv Vallabh road,Dahisar East,Sidheswar Mandir,Mumbai suburban,400068</v>
          </cell>
          <cell r="N367" t="str">
            <v>Home Maker</v>
          </cell>
          <cell r="O367" t="str">
            <v>Below  5 Lacs</v>
          </cell>
          <cell r="P367" t="str">
            <v>Normal</v>
          </cell>
          <cell r="Q367" t="str">
            <v>Open</v>
          </cell>
          <cell r="R367">
            <v>2019</v>
          </cell>
          <cell r="S367" t="str">
            <v>FE</v>
          </cell>
          <cell r="T367" t="str">
            <v>MHT-CET 2019</v>
          </cell>
          <cell r="U367" t="str">
            <v>MHT-CET</v>
          </cell>
          <cell r="V367">
            <v>200</v>
          </cell>
          <cell r="W367">
            <v>97.435238200000001</v>
          </cell>
          <cell r="X367" t="str">
            <v>GOPENS</v>
          </cell>
          <cell r="Y367">
            <v>514</v>
          </cell>
          <cell r="Z367">
            <v>600</v>
          </cell>
          <cell r="AA367">
            <v>85.67</v>
          </cell>
          <cell r="AB367">
            <v>2015</v>
          </cell>
          <cell r="AC367" t="str">
            <v>U.P. BOARD OF HIGH SCHOOL AND INTERMEDIATE EDUCATION</v>
          </cell>
          <cell r="AD367" t="str">
            <v>SARVAHITAISHI IC MASIDA JAUNPUR</v>
          </cell>
          <cell r="AE367">
            <v>465</v>
          </cell>
          <cell r="AF367">
            <v>650</v>
          </cell>
          <cell r="AG367">
            <v>71.540000000000006</v>
          </cell>
          <cell r="AH367">
            <v>2019</v>
          </cell>
          <cell r="AI367" t="str">
            <v>MAHARASHTRA STATE BOARD OF SECONDARY AND HIGHER SECONDARY EDUCATION</v>
          </cell>
          <cell r="AJ367" t="str">
            <v>SARDAR VALLABHBHAI PATEL JUNIOR COLLEGE OF SCIENCE AND COMMERCE</v>
          </cell>
          <cell r="AK367">
            <v>230</v>
          </cell>
          <cell r="AL367">
            <v>23</v>
          </cell>
          <cell r="AM367">
            <v>10</v>
          </cell>
          <cell r="AN367">
            <v>92.632653061224502</v>
          </cell>
          <cell r="AO367">
            <v>239</v>
          </cell>
          <cell r="AP367">
            <v>25</v>
          </cell>
          <cell r="AQ367">
            <v>9.56</v>
          </cell>
          <cell r="AR367">
            <v>75</v>
          </cell>
          <cell r="AS367">
            <v>469</v>
          </cell>
          <cell r="AT367">
            <v>48</v>
          </cell>
          <cell r="AU367">
            <v>9.7708333333333339</v>
          </cell>
          <cell r="AV367">
            <v>228</v>
          </cell>
          <cell r="AW367">
            <v>25</v>
          </cell>
          <cell r="AX367">
            <v>9.1199999999999992</v>
          </cell>
          <cell r="AY367">
            <v>83</v>
          </cell>
          <cell r="AZ367">
            <v>255</v>
          </cell>
          <cell r="BA367">
            <v>29</v>
          </cell>
          <cell r="BB367">
            <v>8.7931034482758612</v>
          </cell>
          <cell r="BC367">
            <v>98</v>
          </cell>
          <cell r="BD367">
            <v>483</v>
          </cell>
          <cell r="BE367">
            <v>54</v>
          </cell>
          <cell r="BF367">
            <v>8.9444444444444446</v>
          </cell>
          <cell r="BG367">
            <v>214</v>
          </cell>
          <cell r="BH367">
            <v>24</v>
          </cell>
          <cell r="BI367">
            <v>8.9166666666666661</v>
          </cell>
          <cell r="BJ367">
            <v>82</v>
          </cell>
          <cell r="BK367">
            <v>259</v>
          </cell>
          <cell r="BL367">
            <v>29</v>
          </cell>
          <cell r="BM367">
            <v>8.931034482758621</v>
          </cell>
          <cell r="BN367">
            <v>96</v>
          </cell>
          <cell r="BO367">
            <v>473</v>
          </cell>
          <cell r="BP367">
            <v>53</v>
          </cell>
          <cell r="BQ367">
            <v>8.9245283018867916</v>
          </cell>
          <cell r="BR367">
            <v>194</v>
          </cell>
          <cell r="BS367">
            <v>24</v>
          </cell>
          <cell r="BT367">
            <v>8.0833333333333339</v>
          </cell>
          <cell r="BU367">
            <v>87.772108843537424</v>
          </cell>
          <cell r="BV367">
            <v>194</v>
          </cell>
          <cell r="BW367">
            <v>24</v>
          </cell>
          <cell r="BX367">
            <v>8.0833333333333339</v>
          </cell>
          <cell r="BY367">
            <v>243</v>
          </cell>
          <cell r="BZ367">
            <v>26</v>
          </cell>
          <cell r="CA367">
            <v>9.3461538461538467</v>
          </cell>
          <cell r="CB367">
            <v>1862</v>
          </cell>
          <cell r="CC367">
            <v>205</v>
          </cell>
          <cell r="CD367">
            <v>9.0829268292682919</v>
          </cell>
          <cell r="CE367">
            <v>87</v>
          </cell>
          <cell r="CF367"/>
          <cell r="CG367"/>
          <cell r="CH367"/>
          <cell r="CI367"/>
          <cell r="CJ367"/>
          <cell r="CK367"/>
          <cell r="CL367"/>
          <cell r="CM367"/>
          <cell r="CN367">
            <v>11</v>
          </cell>
          <cell r="CO367">
            <v>60</v>
          </cell>
          <cell r="CP367">
            <v>21</v>
          </cell>
          <cell r="CQ367">
            <v>50</v>
          </cell>
          <cell r="CR367">
            <v>23</v>
          </cell>
          <cell r="CS367">
            <v>1</v>
          </cell>
          <cell r="CT367">
            <v>96</v>
          </cell>
          <cell r="CU367">
            <v>12</v>
          </cell>
          <cell r="CV367">
            <v>4</v>
          </cell>
          <cell r="CW367">
            <v>75</v>
          </cell>
          <cell r="CX367">
            <v>264</v>
          </cell>
          <cell r="CY367">
            <v>33</v>
          </cell>
          <cell r="CZ367">
            <v>39.227340267459141</v>
          </cell>
          <cell r="DA367">
            <v>8</v>
          </cell>
          <cell r="DB367">
            <v>2</v>
          </cell>
          <cell r="DC367">
            <v>80</v>
          </cell>
          <cell r="DD367">
            <v>11</v>
          </cell>
          <cell r="DE367">
            <v>11</v>
          </cell>
          <cell r="DF367">
            <v>50</v>
          </cell>
          <cell r="DG367">
            <v>9</v>
          </cell>
          <cell r="DH367">
            <v>90</v>
          </cell>
          <cell r="DI367">
            <v>625</v>
          </cell>
          <cell r="DJ367">
            <v>32</v>
          </cell>
          <cell r="DK367">
            <v>2</v>
          </cell>
          <cell r="DL367">
            <v>0</v>
          </cell>
          <cell r="DM367">
            <v>100</v>
          </cell>
          <cell r="DN367">
            <v>60</v>
          </cell>
          <cell r="DO367" t="str">
            <v>100</v>
          </cell>
          <cell r="DP367">
            <v>80</v>
          </cell>
          <cell r="DQ367" t="str">
            <v>100</v>
          </cell>
          <cell r="DR367">
            <v>70</v>
          </cell>
          <cell r="DS367">
            <v>100</v>
          </cell>
          <cell r="DT367">
            <v>44</v>
          </cell>
          <cell r="DU367">
            <v>85</v>
          </cell>
          <cell r="DV367" t="str">
            <v>QAD</v>
          </cell>
          <cell r="DW367"/>
          <cell r="DX367"/>
          <cell r="DY367" t="str">
            <v>Placed</v>
          </cell>
          <cell r="DZ367">
            <v>5.14</v>
          </cell>
          <cell r="EA367" t="str">
            <v>Placement</v>
          </cell>
          <cell r="EB367" t="str">
            <v>Placement</v>
          </cell>
          <cell r="EC367"/>
          <cell r="ED367" t="str">
            <v>CAT-1</v>
          </cell>
          <cell r="EE367"/>
          <cell r="EF367"/>
          <cell r="EG367"/>
          <cell r="EH367"/>
          <cell r="EI367"/>
          <cell r="EJ367"/>
          <cell r="EK367"/>
          <cell r="EL367"/>
          <cell r="EM367"/>
          <cell r="EN367">
            <v>5</v>
          </cell>
          <cell r="EO367">
            <v>5</v>
          </cell>
          <cell r="EP367">
            <v>5</v>
          </cell>
          <cell r="EQ367">
            <v>15</v>
          </cell>
          <cell r="ER367">
            <v>100</v>
          </cell>
          <cell r="ES367" t="str">
            <v>Yes</v>
          </cell>
          <cell r="ET367" t="str">
            <v>https://drive.google.com/open?id=1SSNw6u5WohGI8A2jc0UqUFfHHuJRtVDy</v>
          </cell>
          <cell r="EU367" t="str">
            <v>IT + Core Companies</v>
          </cell>
          <cell r="EV367" t="str">
            <v>Yes</v>
          </cell>
          <cell r="EW367" t="str">
            <v>T2109171309068561997026</v>
          </cell>
          <cell r="EX367" t="str">
            <v>UP</v>
          </cell>
          <cell r="EY367" t="str">
            <v>Present</v>
          </cell>
          <cell r="EZ367" t="str">
            <v>Batch 1</v>
          </cell>
          <cell r="FA367" t="str">
            <v>19-COMPC60-23</v>
          </cell>
          <cell r="FB367" t="str">
            <v>COMP-C</v>
          </cell>
          <cell r="FC367">
            <v>60</v>
          </cell>
        </row>
        <row r="368">
          <cell r="C368" t="str">
            <v>19-COMPC61-23</v>
          </cell>
          <cell r="D368">
            <v>61</v>
          </cell>
          <cell r="E368" t="str">
            <v>YADAV RAHUL CHANDRAPRAKASH MEENA</v>
          </cell>
          <cell r="F368" t="str">
            <v>19-COMPC61-23</v>
          </cell>
          <cell r="G368" t="str">
            <v>Male</v>
          </cell>
          <cell r="H368">
            <v>36891</v>
          </cell>
          <cell r="I368">
            <v>9820885157</v>
          </cell>
          <cell r="J368"/>
          <cell r="K368" t="str">
            <v>tigeryadav2000@gmail.com</v>
          </cell>
          <cell r="L368" t="str">
            <v>1032190265@tcetmumbai.in</v>
          </cell>
          <cell r="M368" t="str">
            <v>10,Chaitanya nagar,IIT Market,BJP Office,Mumbai,400076</v>
          </cell>
          <cell r="N368" t="str">
            <v>Self-employed</v>
          </cell>
          <cell r="O368" t="str">
            <v>Below  5 Lacs</v>
          </cell>
          <cell r="P368" t="str">
            <v>Normal</v>
          </cell>
          <cell r="Q368" t="str">
            <v>Open</v>
          </cell>
          <cell r="R368">
            <v>2019</v>
          </cell>
          <cell r="S368" t="str">
            <v>FE</v>
          </cell>
          <cell r="T368" t="str">
            <v>MHT-CET 2019</v>
          </cell>
          <cell r="U368" t="str">
            <v>MHT-CET</v>
          </cell>
          <cell r="V368">
            <v>200</v>
          </cell>
          <cell r="W368">
            <v>92.307525200000001</v>
          </cell>
          <cell r="X368" t="str">
            <v>MI</v>
          </cell>
          <cell r="Y368">
            <v>427</v>
          </cell>
          <cell r="Z368">
            <v>500</v>
          </cell>
          <cell r="AA368">
            <v>85.4</v>
          </cell>
          <cell r="AB368">
            <v>2016</v>
          </cell>
          <cell r="AC368" t="str">
            <v>MAHARASHTRA STATE BOARD OF SECONDARY AND HIGHER SECONDARY EDUCATION</v>
          </cell>
          <cell r="AD368" t="str">
            <v>POWAI ENGLISH HIGH SCHOOL</v>
          </cell>
          <cell r="AE368">
            <v>398</v>
          </cell>
          <cell r="AF368">
            <v>650</v>
          </cell>
          <cell r="AG368">
            <v>61.23</v>
          </cell>
          <cell r="AH368">
            <v>2019</v>
          </cell>
          <cell r="AI368" t="str">
            <v>MAHARASHTRA STATE BOARD OF SECONDARY AND HIGHER SECONDARY EDUCATION</v>
          </cell>
          <cell r="AJ368" t="str">
            <v>ST.XAVIER'S HIGH SCHOOL AND JUNIOR COLLEGE</v>
          </cell>
          <cell r="AK368">
            <v>144</v>
          </cell>
          <cell r="AL368">
            <v>23</v>
          </cell>
          <cell r="AM368">
            <v>6.2608695652173916</v>
          </cell>
          <cell r="AN368">
            <v>75</v>
          </cell>
          <cell r="AO368">
            <v>169</v>
          </cell>
          <cell r="AP368">
            <v>25</v>
          </cell>
          <cell r="AQ368">
            <v>6.76</v>
          </cell>
          <cell r="AR368">
            <v>75</v>
          </cell>
          <cell r="AS368">
            <v>313</v>
          </cell>
          <cell r="AT368">
            <v>48</v>
          </cell>
          <cell r="AU368">
            <v>6.520833333333333</v>
          </cell>
          <cell r="AV368">
            <v>207</v>
          </cell>
          <cell r="AW368">
            <v>25</v>
          </cell>
          <cell r="AX368">
            <v>8.2799999999999994</v>
          </cell>
          <cell r="AY368">
            <v>80</v>
          </cell>
          <cell r="AZ368">
            <v>250</v>
          </cell>
          <cell r="BA368">
            <v>29</v>
          </cell>
          <cell r="BB368">
            <v>8.6206896551724146</v>
          </cell>
          <cell r="BC368">
            <v>98</v>
          </cell>
          <cell r="BD368">
            <v>457</v>
          </cell>
          <cell r="BE368">
            <v>54</v>
          </cell>
          <cell r="BF368">
            <v>8.4629629629629637</v>
          </cell>
          <cell r="BG368">
            <v>186</v>
          </cell>
          <cell r="BH368">
            <v>24</v>
          </cell>
          <cell r="BI368">
            <v>7.75</v>
          </cell>
          <cell r="BJ368">
            <v>87.119659863945571</v>
          </cell>
          <cell r="BK368">
            <v>223.01000000000002</v>
          </cell>
          <cell r="BL368">
            <v>29</v>
          </cell>
          <cell r="BM368">
            <v>7.69</v>
          </cell>
          <cell r="BN368">
            <v>99</v>
          </cell>
          <cell r="BO368">
            <v>409.01</v>
          </cell>
          <cell r="BP368">
            <v>53</v>
          </cell>
          <cell r="BQ368">
            <v>7.7171698113207547</v>
          </cell>
          <cell r="BR368">
            <v>178</v>
          </cell>
          <cell r="BS368">
            <v>24</v>
          </cell>
          <cell r="BT368">
            <v>7.416666666666667</v>
          </cell>
          <cell r="BU368">
            <v>85.686609977324267</v>
          </cell>
          <cell r="BV368">
            <v>178</v>
          </cell>
          <cell r="BW368">
            <v>24</v>
          </cell>
          <cell r="BX368">
            <v>7.416666666666667</v>
          </cell>
          <cell r="BY368">
            <v>200</v>
          </cell>
          <cell r="BZ368">
            <v>26</v>
          </cell>
          <cell r="CA368">
            <v>7.6923076923076925</v>
          </cell>
          <cell r="CB368">
            <v>1557.01</v>
          </cell>
          <cell r="CC368">
            <v>205</v>
          </cell>
          <cell r="CD368">
            <v>7.5951707317073174</v>
          </cell>
          <cell r="CE368">
            <v>84</v>
          </cell>
          <cell r="CF368"/>
          <cell r="CG368"/>
          <cell r="CH368"/>
          <cell r="CI368"/>
          <cell r="CJ368"/>
          <cell r="CK368"/>
          <cell r="CL368"/>
          <cell r="CM368"/>
          <cell r="CN368">
            <v>9</v>
          </cell>
          <cell r="CO368">
            <v>60</v>
          </cell>
          <cell r="CP368">
            <v>8</v>
          </cell>
          <cell r="CQ368">
            <v>50</v>
          </cell>
          <cell r="CR368">
            <v>7</v>
          </cell>
          <cell r="CS368">
            <v>17</v>
          </cell>
          <cell r="CT368">
            <v>30</v>
          </cell>
          <cell r="CU368">
            <v>1</v>
          </cell>
          <cell r="CV368">
            <v>15</v>
          </cell>
          <cell r="CW368">
            <v>7</v>
          </cell>
          <cell r="CX368">
            <v>268</v>
          </cell>
          <cell r="CY368">
            <v>38.285714285714285</v>
          </cell>
          <cell r="CZ368">
            <v>39.821693907875186</v>
          </cell>
          <cell r="DA368">
            <v>7</v>
          </cell>
          <cell r="DB368">
            <v>3</v>
          </cell>
          <cell r="DC368">
            <v>70</v>
          </cell>
          <cell r="DD368">
            <v>1</v>
          </cell>
          <cell r="DE368">
            <v>21</v>
          </cell>
          <cell r="DF368">
            <v>5</v>
          </cell>
          <cell r="DG368">
            <v>3</v>
          </cell>
          <cell r="DH368">
            <v>30</v>
          </cell>
          <cell r="DI368">
            <v>190</v>
          </cell>
          <cell r="DJ368">
            <v>10</v>
          </cell>
          <cell r="DK368">
            <v>1</v>
          </cell>
          <cell r="DL368">
            <v>1</v>
          </cell>
          <cell r="DM368">
            <v>50</v>
          </cell>
          <cell r="DN368">
            <v>0</v>
          </cell>
          <cell r="DO368" t="str">
            <v>0</v>
          </cell>
          <cell r="DP368">
            <v>0</v>
          </cell>
          <cell r="DQ368">
            <v>0</v>
          </cell>
          <cell r="DR368">
            <v>0</v>
          </cell>
          <cell r="DS368">
            <v>0</v>
          </cell>
          <cell r="DT368">
            <v>17</v>
          </cell>
          <cell r="DU368">
            <v>28</v>
          </cell>
          <cell r="DV368"/>
          <cell r="DW368"/>
          <cell r="DX368"/>
          <cell r="DY368"/>
          <cell r="DZ368"/>
          <cell r="EA368" t="str">
            <v>Higher Studies</v>
          </cell>
          <cell r="EB368" t="str">
            <v>Higher Studies</v>
          </cell>
          <cell r="EC368">
            <v>45271</v>
          </cell>
          <cell r="ED368" t="str">
            <v>CAT-3</v>
          </cell>
          <cell r="EE368"/>
          <cell r="EF368"/>
          <cell r="EG368"/>
          <cell r="EH368"/>
          <cell r="EI368"/>
          <cell r="EJ368"/>
          <cell r="EK368"/>
          <cell r="EL368"/>
          <cell r="EM368"/>
          <cell r="EN368">
            <v>4</v>
          </cell>
          <cell r="EO368">
            <v>1</v>
          </cell>
          <cell r="EP368">
            <v>5</v>
          </cell>
          <cell r="EQ368">
            <v>10</v>
          </cell>
          <cell r="ER368">
            <v>66.666666666666657</v>
          </cell>
          <cell r="ES368" t="str">
            <v>Yes</v>
          </cell>
          <cell r="ET368" t="str">
            <v>https://drive.google.com/open?id=1XhP8QRcZC1WAbGHq2AZdn6a4vQWHx_VW</v>
          </cell>
          <cell r="EU368" t="str">
            <v>IT + Core Companies</v>
          </cell>
          <cell r="EV368" t="str">
            <v>Yes</v>
          </cell>
          <cell r="EW368" t="str">
            <v>Yes</v>
          </cell>
          <cell r="EX368" t="str">
            <v>Mumbai</v>
          </cell>
          <cell r="EY368" t="str">
            <v>AB</v>
          </cell>
          <cell r="EZ368" t="str">
            <v>Batch 2</v>
          </cell>
          <cell r="FA368" t="str">
            <v>19-COMPC61-23</v>
          </cell>
          <cell r="FB368" t="str">
            <v>COMP-C</v>
          </cell>
          <cell r="FC368">
            <v>61</v>
          </cell>
        </row>
        <row r="369">
          <cell r="C369" t="str">
            <v>19-COMPC62-23</v>
          </cell>
          <cell r="D369">
            <v>62</v>
          </cell>
          <cell r="E369" t="str">
            <v>YADAV SHUBHAM RAMJANAM SAVITA</v>
          </cell>
          <cell r="F369" t="str">
            <v>19-COMPC62-23</v>
          </cell>
          <cell r="G369" t="str">
            <v>Male</v>
          </cell>
          <cell r="H369">
            <v>36874</v>
          </cell>
          <cell r="I369">
            <v>7977371171</v>
          </cell>
          <cell r="J369" t="str">
            <v>7977371171</v>
          </cell>
          <cell r="K369" t="str">
            <v>luckyshubham16@gmail.com</v>
          </cell>
          <cell r="L369" t="str">
            <v>1032190266@tcetmumbai.in</v>
          </cell>
          <cell r="M369" t="str">
            <v>103 Samrudhi D94,Jay Prakash nagar 5,Goregaon East,Opposite Swati studio,Mumbai,400063</v>
          </cell>
          <cell r="N369" t="str">
            <v>Family Business</v>
          </cell>
          <cell r="O369" t="str">
            <v>Below  5 Lacs</v>
          </cell>
          <cell r="P369" t="str">
            <v>Normal</v>
          </cell>
          <cell r="Q369" t="str">
            <v>Open</v>
          </cell>
          <cell r="R369">
            <v>2019</v>
          </cell>
          <cell r="S369" t="str">
            <v>FE</v>
          </cell>
          <cell r="T369" t="str">
            <v>JEE(Main)-2019</v>
          </cell>
          <cell r="U369" t="str">
            <v>JEE-Main</v>
          </cell>
          <cell r="V369">
            <v>360</v>
          </cell>
          <cell r="W369">
            <v>96.037235999999993</v>
          </cell>
          <cell r="X369" t="str">
            <v>AI</v>
          </cell>
          <cell r="Y369">
            <v>439</v>
          </cell>
          <cell r="Z369">
            <v>500</v>
          </cell>
          <cell r="AA369">
            <v>87.8</v>
          </cell>
          <cell r="AB369">
            <v>2016</v>
          </cell>
          <cell r="AC369" t="str">
            <v>MAHARASHTRA STATE BOARD OF SECONDARY AND HIGHER SECONDARY EDUCATION</v>
          </cell>
          <cell r="AD369" t="str">
            <v>PRAGNYA BODHINI HIGH SCHOOL</v>
          </cell>
          <cell r="AE369">
            <v>543</v>
          </cell>
          <cell r="AF369">
            <v>650</v>
          </cell>
          <cell r="AG369">
            <v>83.54</v>
          </cell>
          <cell r="AH369">
            <v>2018</v>
          </cell>
          <cell r="AI369" t="str">
            <v>MAHARASHTRA STATE BOARD OF SECONDARY AND HIGHER SECONDARY EDUCATION</v>
          </cell>
          <cell r="AJ369" t="str">
            <v>PATKAR VARDE COLLEGE</v>
          </cell>
          <cell r="AK369">
            <v>214</v>
          </cell>
          <cell r="AL369">
            <v>23</v>
          </cell>
          <cell r="AM369">
            <v>9.304347826086957</v>
          </cell>
          <cell r="AN369">
            <v>79.598639455782305</v>
          </cell>
          <cell r="AO369">
            <v>233</v>
          </cell>
          <cell r="AP369">
            <v>25</v>
          </cell>
          <cell r="AQ369">
            <v>9.32</v>
          </cell>
          <cell r="AR369">
            <v>94.88</v>
          </cell>
          <cell r="AS369">
            <v>447</v>
          </cell>
          <cell r="AT369">
            <v>48</v>
          </cell>
          <cell r="AU369">
            <v>9.3125</v>
          </cell>
          <cell r="AV369">
            <v>217</v>
          </cell>
          <cell r="AW369">
            <v>25</v>
          </cell>
          <cell r="AX369">
            <v>8.68</v>
          </cell>
          <cell r="AY369">
            <v>80</v>
          </cell>
          <cell r="AZ369">
            <v>245</v>
          </cell>
          <cell r="BA369">
            <v>29</v>
          </cell>
          <cell r="BB369">
            <v>8.4482758620689662</v>
          </cell>
          <cell r="BC369">
            <v>94</v>
          </cell>
          <cell r="BD369">
            <v>462</v>
          </cell>
          <cell r="BE369">
            <v>54</v>
          </cell>
          <cell r="BF369">
            <v>8.5555555555555554</v>
          </cell>
          <cell r="BG369">
            <v>199</v>
          </cell>
          <cell r="BH369">
            <v>24</v>
          </cell>
          <cell r="BI369">
            <v>8.2916666666666661</v>
          </cell>
          <cell r="BJ369">
            <v>89.151729024943307</v>
          </cell>
          <cell r="BK369">
            <v>222</v>
          </cell>
          <cell r="BL369">
            <v>29</v>
          </cell>
          <cell r="BM369">
            <v>7.6551724137931032</v>
          </cell>
          <cell r="BN369">
            <v>99</v>
          </cell>
          <cell r="BO369">
            <v>421</v>
          </cell>
          <cell r="BP369">
            <v>53</v>
          </cell>
          <cell r="BQ369">
            <v>7.9433962264150946</v>
          </cell>
          <cell r="BR369">
            <v>177</v>
          </cell>
          <cell r="BS369">
            <v>24</v>
          </cell>
          <cell r="BT369">
            <v>7.375</v>
          </cell>
          <cell r="BU369">
            <v>89.438394746787594</v>
          </cell>
          <cell r="BV369">
            <v>177</v>
          </cell>
          <cell r="BW369">
            <v>24</v>
          </cell>
          <cell r="BX369">
            <v>7.375</v>
          </cell>
          <cell r="BY369">
            <v>248</v>
          </cell>
          <cell r="BZ369">
            <v>26</v>
          </cell>
          <cell r="CA369">
            <v>9.5384615384615383</v>
          </cell>
          <cell r="CB369">
            <v>1755</v>
          </cell>
          <cell r="CC369">
            <v>205</v>
          </cell>
          <cell r="CD369">
            <v>8.5609756097560972</v>
          </cell>
          <cell r="CE369">
            <v>88</v>
          </cell>
          <cell r="CF369"/>
          <cell r="CG369"/>
          <cell r="CH369"/>
          <cell r="CI369"/>
          <cell r="CJ369"/>
          <cell r="CK369"/>
          <cell r="CL369"/>
          <cell r="CM369"/>
          <cell r="CN369">
            <v>22</v>
          </cell>
          <cell r="CO369">
            <v>60</v>
          </cell>
          <cell r="CP369">
            <v>33</v>
          </cell>
          <cell r="CQ369">
            <v>50</v>
          </cell>
          <cell r="CR369">
            <v>16</v>
          </cell>
          <cell r="CS369">
            <v>8</v>
          </cell>
          <cell r="CT369">
            <v>67</v>
          </cell>
          <cell r="CU369">
            <v>8</v>
          </cell>
          <cell r="CV369">
            <v>8</v>
          </cell>
          <cell r="CW369">
            <v>50</v>
          </cell>
          <cell r="CX369">
            <v>156</v>
          </cell>
          <cell r="CY369">
            <v>52</v>
          </cell>
          <cell r="CZ369">
            <v>23.179791976225854</v>
          </cell>
          <cell r="DA369">
            <v>3</v>
          </cell>
          <cell r="DB369">
            <v>7</v>
          </cell>
          <cell r="DC369">
            <v>30</v>
          </cell>
          <cell r="DD369">
            <v>0</v>
          </cell>
          <cell r="DE369">
            <v>22</v>
          </cell>
          <cell r="DF369">
            <v>0</v>
          </cell>
          <cell r="DG369">
            <v>0</v>
          </cell>
          <cell r="DH369">
            <v>0</v>
          </cell>
          <cell r="DI369">
            <v>0</v>
          </cell>
          <cell r="DJ369">
            <v>0</v>
          </cell>
          <cell r="DK369">
            <v>0</v>
          </cell>
          <cell r="DL369">
            <v>2</v>
          </cell>
          <cell r="DM369">
            <v>0</v>
          </cell>
          <cell r="DN369">
            <v>0</v>
          </cell>
          <cell r="DO369" t="str">
            <v>0</v>
          </cell>
          <cell r="DP369">
            <v>0</v>
          </cell>
          <cell r="DQ369">
            <v>0</v>
          </cell>
          <cell r="DR369">
            <v>0</v>
          </cell>
          <cell r="DS369">
            <v>0</v>
          </cell>
          <cell r="DT369">
            <v>8</v>
          </cell>
          <cell r="DU369">
            <v>21</v>
          </cell>
          <cell r="DV369" t="str">
            <v>Seclore</v>
          </cell>
          <cell r="DW369"/>
          <cell r="DX369"/>
          <cell r="DY369" t="str">
            <v>Placed</v>
          </cell>
          <cell r="DZ369">
            <v>12</v>
          </cell>
          <cell r="EA369" t="str">
            <v>Placement</v>
          </cell>
          <cell r="EB369" t="str">
            <v>Placement</v>
          </cell>
          <cell r="EC369"/>
          <cell r="ED369" t="str">
            <v>CAT-3</v>
          </cell>
          <cell r="EE369"/>
          <cell r="EF369"/>
          <cell r="EG369"/>
          <cell r="EH369"/>
          <cell r="EI369"/>
          <cell r="EJ369"/>
          <cell r="EK369"/>
          <cell r="EL369"/>
          <cell r="EM369"/>
          <cell r="EN369">
            <v>5</v>
          </cell>
          <cell r="EO369">
            <v>1</v>
          </cell>
          <cell r="EP369">
            <v>5</v>
          </cell>
          <cell r="EQ369">
            <v>11</v>
          </cell>
          <cell r="ER369">
            <v>73.333333333333329</v>
          </cell>
          <cell r="ES369" t="str">
            <v>Yes</v>
          </cell>
          <cell r="ET369" t="str">
            <v>https://drive.google.com/open?id=1YJ1kWtyXogBxgAnkJC_Oy1mZXBGEnmyi</v>
          </cell>
          <cell r="EU369" t="str">
            <v>IT + Core Companies</v>
          </cell>
          <cell r="EV369" t="str">
            <v>Yes</v>
          </cell>
          <cell r="EW369" t="str">
            <v>pay_HyVOb6dFXypoUL</v>
          </cell>
          <cell r="EX369" t="str">
            <v>Uttar Pradesh</v>
          </cell>
          <cell r="EY369" t="str">
            <v>Present</v>
          </cell>
          <cell r="EZ369" t="str">
            <v>Golden Batch 2</v>
          </cell>
          <cell r="FA369" t="str">
            <v>19-COMPC62-23</v>
          </cell>
          <cell r="FB369" t="str">
            <v>COMP-C</v>
          </cell>
          <cell r="FC369">
            <v>62</v>
          </cell>
        </row>
        <row r="370">
          <cell r="C370" t="str">
            <v>19-COMPC63-23</v>
          </cell>
          <cell r="D370">
            <v>63</v>
          </cell>
          <cell r="E370" t="str">
            <v>YADAV UJWAL PAVAN SARITADEVI</v>
          </cell>
          <cell r="F370" t="str">
            <v>19-COMPC63-23</v>
          </cell>
          <cell r="G370" t="str">
            <v>Male</v>
          </cell>
          <cell r="H370">
            <v>37335</v>
          </cell>
          <cell r="I370">
            <v>8850396193</v>
          </cell>
          <cell r="J370" t="str">
            <v>8850396193</v>
          </cell>
          <cell r="K370" t="str">
            <v>ujwalyadav592@gmail.com</v>
          </cell>
          <cell r="L370"/>
          <cell r="M370" t="str">
            <v>A1/17 , jaltarang housing society,Dr.babasaheb ambedkar road,kandivali,bhavishya nidhi bhavan,mumbai,400067</v>
          </cell>
          <cell r="N370" t="str">
            <v>Family Business</v>
          </cell>
          <cell r="O370" t="str">
            <v>Below  5 Lacs</v>
          </cell>
          <cell r="P370" t="str">
            <v>Normal</v>
          </cell>
          <cell r="Q370" t="str">
            <v>Open</v>
          </cell>
          <cell r="R370">
            <v>2019</v>
          </cell>
          <cell r="S370" t="str">
            <v>FE</v>
          </cell>
          <cell r="T370" t="str">
            <v>MHT-CET 2019</v>
          </cell>
          <cell r="U370" t="str">
            <v>MHT-CET</v>
          </cell>
          <cell r="V370">
            <v>200</v>
          </cell>
          <cell r="W370">
            <v>96.522743599999998</v>
          </cell>
          <cell r="X370" t="str">
            <v>MI</v>
          </cell>
          <cell r="Y370">
            <v>446</v>
          </cell>
          <cell r="Z370">
            <v>500</v>
          </cell>
          <cell r="AA370">
            <v>89.2</v>
          </cell>
          <cell r="AB370">
            <v>2017</v>
          </cell>
          <cell r="AC370" t="str">
            <v>MAHARASHTRA STATE BOARD OF SECONDARY AND HIGHER SECONDARY EDUCATION</v>
          </cell>
          <cell r="AD370" t="str">
            <v>OXFORD PUBLIC SCHOOL</v>
          </cell>
          <cell r="AE370">
            <v>444</v>
          </cell>
          <cell r="AF370">
            <v>650</v>
          </cell>
          <cell r="AG370">
            <v>68.31</v>
          </cell>
          <cell r="AH370">
            <v>2019</v>
          </cell>
          <cell r="AI370" t="str">
            <v>MAHARASHTRA STATE BOARD OF SECONDARY AND HIGHER SECONDARY EDUCATION</v>
          </cell>
          <cell r="AJ370" t="str">
            <v>NIRMALA MEMORIAL FOUNDATION JR COLLEGE OF COMMERCE AND SCIENCE</v>
          </cell>
          <cell r="AK370">
            <v>228</v>
          </cell>
          <cell r="AL370">
            <v>23</v>
          </cell>
          <cell r="AM370">
            <v>9.9130434782608692</v>
          </cell>
          <cell r="AN370">
            <v>78.956916099773238</v>
          </cell>
          <cell r="AO370">
            <v>250</v>
          </cell>
          <cell r="AP370">
            <v>25</v>
          </cell>
          <cell r="AQ370">
            <v>10</v>
          </cell>
          <cell r="AR370">
            <v>84.65</v>
          </cell>
          <cell r="AS370">
            <v>478</v>
          </cell>
          <cell r="AT370">
            <v>48</v>
          </cell>
          <cell r="AU370">
            <v>9.9583333333333339</v>
          </cell>
          <cell r="AV370">
            <v>237</v>
          </cell>
          <cell r="AW370">
            <v>25</v>
          </cell>
          <cell r="AX370">
            <v>9.48</v>
          </cell>
          <cell r="AY370">
            <v>96</v>
          </cell>
          <cell r="AZ370">
            <v>279</v>
          </cell>
          <cell r="BA370">
            <v>29</v>
          </cell>
          <cell r="BB370">
            <v>9.6206896551724146</v>
          </cell>
          <cell r="BC370">
            <v>97</v>
          </cell>
          <cell r="BD370">
            <v>516</v>
          </cell>
          <cell r="BE370">
            <v>54</v>
          </cell>
          <cell r="BF370">
            <v>9.5555555555555554</v>
          </cell>
          <cell r="BG370">
            <v>217</v>
          </cell>
          <cell r="BH370">
            <v>24</v>
          </cell>
          <cell r="BI370">
            <v>9.0416666666666661</v>
          </cell>
          <cell r="BJ370">
            <v>98.14155328798185</v>
          </cell>
          <cell r="BK370">
            <v>267</v>
          </cell>
          <cell r="BL370">
            <v>29</v>
          </cell>
          <cell r="BM370">
            <v>9.2068965517241388</v>
          </cell>
          <cell r="BN370">
            <v>90</v>
          </cell>
          <cell r="BO370">
            <v>484</v>
          </cell>
          <cell r="BP370">
            <v>53</v>
          </cell>
          <cell r="BQ370">
            <v>9.1320754716981138</v>
          </cell>
          <cell r="BR370">
            <v>235</v>
          </cell>
          <cell r="BS370">
            <v>24</v>
          </cell>
          <cell r="BT370">
            <v>9.7916666666666661</v>
          </cell>
          <cell r="BU370">
            <v>90.791411564625847</v>
          </cell>
          <cell r="BV370">
            <v>235</v>
          </cell>
          <cell r="BW370">
            <v>24</v>
          </cell>
          <cell r="BX370">
            <v>9.7916666666666661</v>
          </cell>
          <cell r="BY370">
            <v>257</v>
          </cell>
          <cell r="BZ370">
            <v>26</v>
          </cell>
          <cell r="CA370">
            <v>9.884615384615385</v>
          </cell>
          <cell r="CB370">
            <v>1970</v>
          </cell>
          <cell r="CC370">
            <v>205</v>
          </cell>
          <cell r="CD370">
            <v>9.6097560975609753</v>
          </cell>
          <cell r="CE370">
            <v>91</v>
          </cell>
          <cell r="CF370"/>
          <cell r="CG370"/>
          <cell r="CH370"/>
          <cell r="CI370"/>
          <cell r="CJ370"/>
          <cell r="CK370"/>
          <cell r="CL370"/>
          <cell r="CM370"/>
          <cell r="CN370">
            <v>57</v>
          </cell>
          <cell r="CO370">
            <v>60</v>
          </cell>
          <cell r="CP370">
            <v>26</v>
          </cell>
          <cell r="CQ370">
            <v>50</v>
          </cell>
          <cell r="CR370">
            <v>23</v>
          </cell>
          <cell r="CS370">
            <v>1</v>
          </cell>
          <cell r="CT370">
            <v>96</v>
          </cell>
          <cell r="CU370">
            <v>16</v>
          </cell>
          <cell r="CV370">
            <v>0</v>
          </cell>
          <cell r="CW370">
            <v>100</v>
          </cell>
          <cell r="CX370">
            <v>368</v>
          </cell>
          <cell r="CY370">
            <v>36.799999999999997</v>
          </cell>
          <cell r="CZ370">
            <v>54.680534918276372</v>
          </cell>
          <cell r="DA370">
            <v>10</v>
          </cell>
          <cell r="DB370">
            <v>0</v>
          </cell>
          <cell r="DC370">
            <v>100</v>
          </cell>
          <cell r="DD370">
            <v>19</v>
          </cell>
          <cell r="DE370">
            <v>3</v>
          </cell>
          <cell r="DF370">
            <v>87</v>
          </cell>
          <cell r="DG370">
            <v>9</v>
          </cell>
          <cell r="DH370">
            <v>90</v>
          </cell>
          <cell r="DI370">
            <v>1333</v>
          </cell>
          <cell r="DJ370">
            <v>67</v>
          </cell>
          <cell r="DK370">
            <v>2</v>
          </cell>
          <cell r="DL370">
            <v>0</v>
          </cell>
          <cell r="DM370">
            <v>100</v>
          </cell>
          <cell r="DN370">
            <v>90</v>
          </cell>
          <cell r="DO370" t="str">
            <v>100</v>
          </cell>
          <cell r="DP370">
            <v>0</v>
          </cell>
          <cell r="DQ370">
            <v>0</v>
          </cell>
          <cell r="DR370">
            <v>45</v>
          </cell>
          <cell r="DS370">
            <v>50</v>
          </cell>
          <cell r="DT370">
            <v>71</v>
          </cell>
          <cell r="DU370">
            <v>89</v>
          </cell>
          <cell r="DV370" t="str">
            <v>J.P. Morgan</v>
          </cell>
          <cell r="DW370"/>
          <cell r="DX370"/>
          <cell r="DY370" t="str">
            <v>Placed</v>
          </cell>
          <cell r="DZ370">
            <v>17.75</v>
          </cell>
          <cell r="EA370" t="str">
            <v>Placement</v>
          </cell>
          <cell r="EB370" t="str">
            <v>Placement</v>
          </cell>
          <cell r="EC370"/>
          <cell r="ED370" t="str">
            <v>CAT-1</v>
          </cell>
          <cell r="EE370"/>
          <cell r="EF370"/>
          <cell r="EG370"/>
          <cell r="EH370"/>
          <cell r="EI370"/>
          <cell r="EJ370"/>
          <cell r="EK370"/>
          <cell r="EL370"/>
          <cell r="EM370"/>
          <cell r="EN370">
            <v>5</v>
          </cell>
          <cell r="EO370">
            <v>5</v>
          </cell>
          <cell r="EP370">
            <v>5</v>
          </cell>
          <cell r="EQ370">
            <v>15</v>
          </cell>
          <cell r="ER370">
            <v>100</v>
          </cell>
          <cell r="ES370" t="str">
            <v>Yes</v>
          </cell>
          <cell r="ET370" t="str">
            <v>https://drive.google.com/open?id=1xHZtysxNblwiWlJxB2GDStgZ1dwvyJCh</v>
          </cell>
          <cell r="EU370" t="str">
            <v>IT + Core Companies</v>
          </cell>
          <cell r="EV370" t="str">
            <v>Yes</v>
          </cell>
          <cell r="EW370" t="str">
            <v>pay_HySVPETsbAi77S</v>
          </cell>
          <cell r="EX370" t="str">
            <v>kudal</v>
          </cell>
          <cell r="EY370" t="str">
            <v>AB</v>
          </cell>
          <cell r="EZ370" t="str">
            <v>Golden Batch 1</v>
          </cell>
          <cell r="FA370" t="str">
            <v>19-COMPC63-23</v>
          </cell>
          <cell r="FB370" t="str">
            <v>COMP-C</v>
          </cell>
          <cell r="FC370">
            <v>63</v>
          </cell>
        </row>
        <row r="371">
          <cell r="C371" t="str">
            <v>19-COMPC64-23</v>
          </cell>
          <cell r="D371">
            <v>64</v>
          </cell>
          <cell r="E371" t="str">
            <v>YADAV VIPIN ADYASHANKAR KAMLADEVI</v>
          </cell>
          <cell r="F371" t="str">
            <v>19-COMPC64-23</v>
          </cell>
          <cell r="G371" t="str">
            <v>Male</v>
          </cell>
          <cell r="H371">
            <v>37136</v>
          </cell>
          <cell r="I371">
            <v>9819437924</v>
          </cell>
          <cell r="J371" t="str">
            <v>9819437924</v>
          </cell>
          <cell r="K371" t="str">
            <v>vipinayadav1000@gmail.com</v>
          </cell>
          <cell r="L371"/>
          <cell r="M371" t="str">
            <v>Room No 6, Siddhivinayak society Julius ,Goandevi mandir road Gate No 6,Malwani Malad west,Malad,400095</v>
          </cell>
          <cell r="N371" t="str">
            <v>Self-employed</v>
          </cell>
          <cell r="O371" t="str">
            <v>Below  5 Lacs</v>
          </cell>
          <cell r="P371" t="str">
            <v>Normal</v>
          </cell>
          <cell r="Q371" t="str">
            <v>Open</v>
          </cell>
          <cell r="R371">
            <v>2019</v>
          </cell>
          <cell r="S371" t="str">
            <v>FE</v>
          </cell>
          <cell r="T371" t="str">
            <v>MHT-CET 2019</v>
          </cell>
          <cell r="U371" t="str">
            <v>MHT-CET</v>
          </cell>
          <cell r="V371">
            <v>200</v>
          </cell>
          <cell r="W371">
            <v>94.349775100000002</v>
          </cell>
          <cell r="X371" t="str">
            <v>MI</v>
          </cell>
          <cell r="Y371">
            <v>428</v>
          </cell>
          <cell r="Z371">
            <v>500</v>
          </cell>
          <cell r="AA371">
            <v>85.6</v>
          </cell>
          <cell r="AB371">
            <v>2017</v>
          </cell>
          <cell r="AC371" t="str">
            <v>MAHARASHTRA STATE BOARD OF SECONDARY AND HIGHER SECONDARY EDUCATION</v>
          </cell>
          <cell r="AD371" t="str">
            <v>HOLY ANGEL HIGH SCHOOL</v>
          </cell>
          <cell r="AE371">
            <v>382</v>
          </cell>
          <cell r="AF371">
            <v>650</v>
          </cell>
          <cell r="AG371">
            <v>58.77</v>
          </cell>
          <cell r="AH371">
            <v>2019</v>
          </cell>
          <cell r="AI371" t="str">
            <v>MAHARASHTRA STATE BOARD OF SECONDARY AND HIGHER SECONDARY EDUCATION</v>
          </cell>
          <cell r="AJ371" t="str">
            <v>ST ANNE'S JUNIOR COLLEGE</v>
          </cell>
          <cell r="AK371">
            <v>175</v>
          </cell>
          <cell r="AL371">
            <v>23</v>
          </cell>
          <cell r="AM371">
            <v>7.6086956521739131</v>
          </cell>
          <cell r="AN371">
            <v>97.866213151927425</v>
          </cell>
          <cell r="AO371">
            <v>209</v>
          </cell>
          <cell r="AP371">
            <v>25</v>
          </cell>
          <cell r="AQ371">
            <v>8.36</v>
          </cell>
          <cell r="AR371">
            <v>97.7</v>
          </cell>
          <cell r="AS371">
            <v>384</v>
          </cell>
          <cell r="AT371">
            <v>48</v>
          </cell>
          <cell r="AU371">
            <v>8</v>
          </cell>
          <cell r="AV371">
            <v>242</v>
          </cell>
          <cell r="AW371">
            <v>25</v>
          </cell>
          <cell r="AX371">
            <v>9.68</v>
          </cell>
          <cell r="AY371">
            <v>99</v>
          </cell>
          <cell r="AZ371">
            <v>257</v>
          </cell>
          <cell r="BA371">
            <v>29</v>
          </cell>
          <cell r="BB371">
            <v>8.862068965517242</v>
          </cell>
          <cell r="BC371">
            <v>98</v>
          </cell>
          <cell r="BD371">
            <v>499</v>
          </cell>
          <cell r="BE371">
            <v>54</v>
          </cell>
          <cell r="BF371">
            <v>9.2407407407407405</v>
          </cell>
          <cell r="BG371">
            <v>219</v>
          </cell>
          <cell r="BH371">
            <v>24</v>
          </cell>
          <cell r="BI371">
            <v>9.125</v>
          </cell>
          <cell r="BJ371">
            <v>91.583928571428572</v>
          </cell>
          <cell r="BK371">
            <v>242</v>
          </cell>
          <cell r="BL371">
            <v>29</v>
          </cell>
          <cell r="BM371">
            <v>8.3448275862068968</v>
          </cell>
          <cell r="BN371">
            <v>91</v>
          </cell>
          <cell r="BO371">
            <v>461</v>
          </cell>
          <cell r="BP371">
            <v>53</v>
          </cell>
          <cell r="BQ371">
            <v>8.6981132075471699</v>
          </cell>
          <cell r="BR371">
            <v>189</v>
          </cell>
          <cell r="BS371">
            <v>24</v>
          </cell>
          <cell r="BT371">
            <v>7.875</v>
          </cell>
          <cell r="BU371">
            <v>95.858356953892667</v>
          </cell>
          <cell r="BV371">
            <v>189</v>
          </cell>
          <cell r="BW371">
            <v>24</v>
          </cell>
          <cell r="BX371">
            <v>7.875</v>
          </cell>
          <cell r="BY371">
            <v>247</v>
          </cell>
          <cell r="BZ371">
            <v>26</v>
          </cell>
          <cell r="CA371">
            <v>9.5</v>
          </cell>
          <cell r="CB371">
            <v>1780</v>
          </cell>
          <cell r="CC371">
            <v>205</v>
          </cell>
          <cell r="CD371">
            <v>8.6829268292682933</v>
          </cell>
          <cell r="CE371">
            <v>97</v>
          </cell>
          <cell r="CF371"/>
          <cell r="CG371"/>
          <cell r="CH371"/>
          <cell r="CI371"/>
          <cell r="CJ371"/>
          <cell r="CK371"/>
          <cell r="CL371"/>
          <cell r="CM371"/>
          <cell r="CN371">
            <v>18</v>
          </cell>
          <cell r="CO371">
            <v>60</v>
          </cell>
          <cell r="CP371">
            <v>15</v>
          </cell>
          <cell r="CQ371">
            <v>50</v>
          </cell>
          <cell r="CR371">
            <v>16</v>
          </cell>
          <cell r="CS371">
            <v>8</v>
          </cell>
          <cell r="CT371">
            <v>67</v>
          </cell>
          <cell r="CU371">
            <v>13</v>
          </cell>
          <cell r="CV371">
            <v>3</v>
          </cell>
          <cell r="CW371">
            <v>82</v>
          </cell>
          <cell r="CX371">
            <v>459</v>
          </cell>
          <cell r="CY371">
            <v>51</v>
          </cell>
          <cell r="CZ371">
            <v>68.202080237741455</v>
          </cell>
          <cell r="DA371">
            <v>9</v>
          </cell>
          <cell r="DB371">
            <v>1</v>
          </cell>
          <cell r="DC371">
            <v>90</v>
          </cell>
          <cell r="DD371">
            <v>15</v>
          </cell>
          <cell r="DE371">
            <v>7</v>
          </cell>
          <cell r="DF371">
            <v>69</v>
          </cell>
          <cell r="DG371">
            <v>10</v>
          </cell>
          <cell r="DH371">
            <v>100</v>
          </cell>
          <cell r="DI371">
            <v>900</v>
          </cell>
          <cell r="DJ371">
            <v>45</v>
          </cell>
          <cell r="DK371">
            <v>2</v>
          </cell>
          <cell r="DL371">
            <v>0</v>
          </cell>
          <cell r="DM371">
            <v>100</v>
          </cell>
          <cell r="DN371">
            <v>0</v>
          </cell>
          <cell r="DO371" t="str">
            <v>0</v>
          </cell>
          <cell r="DP371">
            <v>0</v>
          </cell>
          <cell r="DQ371">
            <v>0</v>
          </cell>
          <cell r="DR371">
            <v>0</v>
          </cell>
          <cell r="DS371">
            <v>0</v>
          </cell>
          <cell r="DT371">
            <v>38</v>
          </cell>
          <cell r="DU371">
            <v>73</v>
          </cell>
          <cell r="DV371"/>
          <cell r="DW371"/>
          <cell r="DX371"/>
          <cell r="DY371"/>
          <cell r="DZ371"/>
          <cell r="EA371" t="str">
            <v>Placement</v>
          </cell>
          <cell r="EB371" t="str">
            <v>Placement</v>
          </cell>
          <cell r="EC371"/>
          <cell r="ED371" t="str">
            <v>CAT-1</v>
          </cell>
          <cell r="EE371"/>
          <cell r="EF371"/>
          <cell r="EG371"/>
          <cell r="EH371"/>
          <cell r="EI371"/>
          <cell r="EJ371"/>
          <cell r="EK371"/>
          <cell r="EL371"/>
          <cell r="EM371"/>
          <cell r="EN371">
            <v>5</v>
          </cell>
          <cell r="EO371">
            <v>4</v>
          </cell>
          <cell r="EP371">
            <v>5</v>
          </cell>
          <cell r="EQ371">
            <v>14</v>
          </cell>
          <cell r="ER371">
            <v>93.333333333333329</v>
          </cell>
          <cell r="ES371" t="str">
            <v>Yes</v>
          </cell>
          <cell r="ET371" t="str">
            <v>https://drive.google.com/open?id=1Bkcs94kD_Y-gLdKZKOS34YRJNwse1dFC</v>
          </cell>
          <cell r="EU371" t="str">
            <v>IT + Core Companies</v>
          </cell>
          <cell r="EV371" t="str">
            <v>Yes</v>
          </cell>
          <cell r="EW371" t="str">
            <v>pay_HyVMMK6iwY28uY</v>
          </cell>
          <cell r="EX371" t="str">
            <v>Uttar Pradesh</v>
          </cell>
          <cell r="EY371" t="str">
            <v>Present</v>
          </cell>
          <cell r="EZ371" t="str">
            <v>Batch 2</v>
          </cell>
          <cell r="FA371" t="str">
            <v>19-COMPC64-23</v>
          </cell>
          <cell r="FB371" t="str">
            <v>COMP-C</v>
          </cell>
          <cell r="FC371">
            <v>64</v>
          </cell>
        </row>
        <row r="372">
          <cell r="C372" t="str">
            <v>19-E&amp;TCA01-23</v>
          </cell>
          <cell r="D372">
            <v>1</v>
          </cell>
          <cell r="E372" t="str">
            <v>ABIDI SAYED MOHAMMAD SAYED VAJEEH</v>
          </cell>
          <cell r="F372" t="str">
            <v>19-E&amp;TCA01-23</v>
          </cell>
          <cell r="G372" t="str">
            <v>Male</v>
          </cell>
          <cell r="H372">
            <v>37149</v>
          </cell>
          <cell r="I372">
            <v>9619321232</v>
          </cell>
          <cell r="J372"/>
          <cell r="K372" t="str">
            <v>adnanabidi2014@gmail.com</v>
          </cell>
          <cell r="L372" t="str">
            <v>1032190510@tcetmumbai.in</v>
          </cell>
          <cell r="M372" t="str">
            <v>Ostwal Heights 1-202,Kanakia Road/ Laxmi Park,Laxmi Park,MUMBAI,401107</v>
          </cell>
          <cell r="N372" t="str">
            <v>Service</v>
          </cell>
          <cell r="O372" t="str">
            <v>Below  5 Lacs</v>
          </cell>
          <cell r="P372" t="str">
            <v>Normal</v>
          </cell>
          <cell r="Q372" t="str">
            <v>Open</v>
          </cell>
          <cell r="R372">
            <v>2019</v>
          </cell>
          <cell r="S372" t="str">
            <v>FE</v>
          </cell>
          <cell r="T372" t="str">
            <v xml:space="preserve">JEE(Main)-2019 </v>
          </cell>
          <cell r="U372" t="str">
            <v>JEE-Main</v>
          </cell>
          <cell r="V372">
            <v>360</v>
          </cell>
          <cell r="W372">
            <v>70.206449500000005</v>
          </cell>
          <cell r="X372" t="str">
            <v>ACAP</v>
          </cell>
          <cell r="Y372">
            <v>477</v>
          </cell>
          <cell r="Z372">
            <v>500</v>
          </cell>
          <cell r="AA372">
            <v>95.4</v>
          </cell>
          <cell r="AB372">
            <v>2017</v>
          </cell>
          <cell r="AC372" t="str">
            <v>COUNCIL FOR THE INDIAN SCHOOL CERTIFICATE EXAMINATIONS</v>
          </cell>
          <cell r="AD372" t="str">
            <v>UNIVERSAL HIGH SCHOOL</v>
          </cell>
          <cell r="AE372">
            <v>431</v>
          </cell>
          <cell r="AF372">
            <v>650</v>
          </cell>
          <cell r="AG372">
            <v>66.31</v>
          </cell>
          <cell r="AH372">
            <v>2019</v>
          </cell>
          <cell r="AI372" t="str">
            <v>MAHARASHTRA STATE BOARD OF SECONDARY AND HIGHER SECONDARY EDUCATION</v>
          </cell>
          <cell r="AJ372" t="str">
            <v>NIRMALA MEMORIAL FOUNDATION COLLEGE OF COMMERCE AND SCIENCE</v>
          </cell>
          <cell r="AK372">
            <v>173</v>
          </cell>
          <cell r="AL372">
            <v>22</v>
          </cell>
          <cell r="AM372">
            <v>7.8636363636363633</v>
          </cell>
          <cell r="AN372">
            <v>89.49</v>
          </cell>
          <cell r="AO372">
            <v>173</v>
          </cell>
          <cell r="AP372">
            <v>26</v>
          </cell>
          <cell r="AQ372">
            <v>6.6538461538461542</v>
          </cell>
          <cell r="AR372">
            <v>91.71</v>
          </cell>
          <cell r="AS372">
            <v>346</v>
          </cell>
          <cell r="AT372">
            <v>48</v>
          </cell>
          <cell r="AU372">
            <v>7.208333333333333</v>
          </cell>
          <cell r="AV372">
            <v>183</v>
          </cell>
          <cell r="AW372">
            <v>25</v>
          </cell>
          <cell r="AX372">
            <v>7.32</v>
          </cell>
          <cell r="AY372">
            <v>74</v>
          </cell>
          <cell r="AZ372">
            <v>221</v>
          </cell>
          <cell r="BA372">
            <v>29</v>
          </cell>
          <cell r="BB372">
            <v>7.6206896551724137</v>
          </cell>
          <cell r="BC372">
            <v>75</v>
          </cell>
          <cell r="BD372">
            <v>404</v>
          </cell>
          <cell r="BE372">
            <v>54</v>
          </cell>
          <cell r="BF372">
            <v>7.4814814814814818</v>
          </cell>
          <cell r="BG372">
            <v>169.68</v>
          </cell>
          <cell r="BH372">
            <v>24</v>
          </cell>
          <cell r="BI372">
            <v>7.07</v>
          </cell>
          <cell r="BJ372">
            <v>82.55</v>
          </cell>
          <cell r="BK372">
            <v>219</v>
          </cell>
          <cell r="BL372">
            <v>29</v>
          </cell>
          <cell r="BM372">
            <v>7.5517241379310347</v>
          </cell>
          <cell r="BN372">
            <v>75</v>
          </cell>
          <cell r="BO372">
            <v>388.68</v>
          </cell>
          <cell r="BP372">
            <v>53</v>
          </cell>
          <cell r="BQ372">
            <v>7.3335849056603779</v>
          </cell>
          <cell r="BR372">
            <v>161</v>
          </cell>
          <cell r="BS372">
            <v>24</v>
          </cell>
          <cell r="BT372">
            <v>6.708333333333333</v>
          </cell>
          <cell r="BU372">
            <v>81.291666666666671</v>
          </cell>
          <cell r="BV372">
            <v>161</v>
          </cell>
          <cell r="BW372">
            <v>24</v>
          </cell>
          <cell r="BX372">
            <v>6.708333333333333</v>
          </cell>
          <cell r="BY372">
            <v>151</v>
          </cell>
          <cell r="BZ372">
            <v>26</v>
          </cell>
          <cell r="CA372">
            <v>5.8076923076923075</v>
          </cell>
          <cell r="CB372">
            <v>1450.68</v>
          </cell>
          <cell r="CC372">
            <v>205</v>
          </cell>
          <cell r="CD372">
            <v>7.0764878048780488</v>
          </cell>
          <cell r="CE372">
            <v>83</v>
          </cell>
          <cell r="CF372"/>
          <cell r="CG372"/>
          <cell r="CH372"/>
          <cell r="CI372"/>
          <cell r="CJ372"/>
          <cell r="CK372"/>
          <cell r="CL372"/>
          <cell r="CM372"/>
          <cell r="CN372">
            <v>22</v>
          </cell>
          <cell r="CO372">
            <v>60</v>
          </cell>
          <cell r="CP372">
            <v>5</v>
          </cell>
          <cell r="CQ372">
            <v>50</v>
          </cell>
          <cell r="CR372">
            <v>7</v>
          </cell>
          <cell r="CS372">
            <v>17</v>
          </cell>
          <cell r="CT372">
            <v>30</v>
          </cell>
          <cell r="CU372">
            <v>1</v>
          </cell>
          <cell r="CV372">
            <v>15</v>
          </cell>
          <cell r="CW372">
            <v>7</v>
          </cell>
          <cell r="CX372">
            <v>219</v>
          </cell>
          <cell r="CY372">
            <v>54.75</v>
          </cell>
          <cell r="CZ372">
            <v>32.540861812778601</v>
          </cell>
          <cell r="DA372">
            <v>4</v>
          </cell>
          <cell r="DB372">
            <v>6</v>
          </cell>
          <cell r="DC372">
            <v>40</v>
          </cell>
          <cell r="DD372">
            <v>6</v>
          </cell>
          <cell r="DE372">
            <v>16</v>
          </cell>
          <cell r="DF372">
            <v>28</v>
          </cell>
          <cell r="DG372">
            <v>4</v>
          </cell>
          <cell r="DH372">
            <v>40</v>
          </cell>
          <cell r="DI372">
            <v>290</v>
          </cell>
          <cell r="DJ372">
            <v>15</v>
          </cell>
          <cell r="DK372">
            <v>1</v>
          </cell>
          <cell r="DL372">
            <v>1</v>
          </cell>
          <cell r="DM372">
            <v>50</v>
          </cell>
          <cell r="DN372">
            <v>0</v>
          </cell>
          <cell r="DO372" t="str">
            <v>0</v>
          </cell>
          <cell r="DP372">
            <v>0</v>
          </cell>
          <cell r="DQ372">
            <v>0</v>
          </cell>
          <cell r="DR372">
            <v>0</v>
          </cell>
          <cell r="DS372">
            <v>0</v>
          </cell>
          <cell r="DT372">
            <v>16</v>
          </cell>
          <cell r="DU372">
            <v>28</v>
          </cell>
          <cell r="DV372"/>
          <cell r="DW372"/>
          <cell r="DX372"/>
          <cell r="DY372"/>
          <cell r="DZ372"/>
          <cell r="EA372" t="str">
            <v>Placement</v>
          </cell>
          <cell r="EB372" t="str">
            <v>Placement</v>
          </cell>
          <cell r="EC372"/>
          <cell r="ED372" t="str">
            <v>CAT-3</v>
          </cell>
          <cell r="EE372"/>
          <cell r="EF372"/>
          <cell r="EG372"/>
          <cell r="EH372"/>
          <cell r="EI372"/>
          <cell r="EJ372"/>
          <cell r="EK372"/>
          <cell r="EL372"/>
          <cell r="EM372"/>
          <cell r="EN372">
            <v>4</v>
          </cell>
          <cell r="EO372">
            <v>1</v>
          </cell>
          <cell r="EP372">
            <v>5</v>
          </cell>
          <cell r="EQ372">
            <v>10</v>
          </cell>
          <cell r="ER372">
            <v>66.666666666666657</v>
          </cell>
          <cell r="ES372" t="str">
            <v>Yes</v>
          </cell>
          <cell r="ET372" t="str">
            <v>https://drive.google.com/open?id=16nG6tShLe5o2tr4hIZgpWmjn-QmnaTc5</v>
          </cell>
          <cell r="EU372" t="str">
            <v>IT + Core Companies</v>
          </cell>
          <cell r="EV372" t="str">
            <v>Yes</v>
          </cell>
          <cell r="EW372" t="str">
            <v>pay_HyUzuCakB5kVQs</v>
          </cell>
          <cell r="EX372" t="str">
            <v>Dubai</v>
          </cell>
          <cell r="EY372" t="str">
            <v>Present</v>
          </cell>
          <cell r="EZ372" t="str">
            <v>Batch 2</v>
          </cell>
          <cell r="FA372" t="str">
            <v>19-E&amp;TCA01-23</v>
          </cell>
          <cell r="FB372" t="str">
            <v>E&amp;TC-A</v>
          </cell>
          <cell r="FC372">
            <v>1</v>
          </cell>
        </row>
        <row r="373">
          <cell r="C373" t="str">
            <v>19-E&amp;TCA03-23</v>
          </cell>
          <cell r="D373">
            <v>3</v>
          </cell>
          <cell r="E373" t="str">
            <v>AHMAD SHARA YASMIN EHTESHAM HAMEEDA</v>
          </cell>
          <cell r="F373" t="str">
            <v>19-E&amp;TCA03-23</v>
          </cell>
          <cell r="G373" t="str">
            <v>Female</v>
          </cell>
          <cell r="H373">
            <v>36821</v>
          </cell>
          <cell r="I373">
            <v>9757033144</v>
          </cell>
          <cell r="J373"/>
          <cell r="K373" t="str">
            <v>sharayasmin2k@gmail.com</v>
          </cell>
          <cell r="L373" t="str">
            <v>1032190512@tcetmumbai.in</v>
          </cell>
          <cell r="M373" t="str">
            <v>302, A-64, Sector-1,Shanti Nagar,Mira Road East,Near Mira Road Railway Station,Thane,401107</v>
          </cell>
          <cell r="N373" t="str">
            <v>Service</v>
          </cell>
          <cell r="O373" t="str">
            <v>20 Lacs &amp; above</v>
          </cell>
          <cell r="P373" t="str">
            <v>Normal</v>
          </cell>
          <cell r="Q373" t="str">
            <v>Open</v>
          </cell>
          <cell r="R373">
            <v>2019</v>
          </cell>
          <cell r="S373" t="str">
            <v>FE</v>
          </cell>
          <cell r="T373" t="str">
            <v>MHT-CET 2019</v>
          </cell>
          <cell r="U373" t="str">
            <v>MHT-CET</v>
          </cell>
          <cell r="V373">
            <v>200</v>
          </cell>
          <cell r="W373">
            <v>48.171751800000003</v>
          </cell>
          <cell r="X373" t="str">
            <v>MI</v>
          </cell>
          <cell r="Y373"/>
          <cell r="Z373"/>
          <cell r="AA373">
            <v>67</v>
          </cell>
          <cell r="AB373">
            <v>2017</v>
          </cell>
          <cell r="AC373" t="str">
            <v>CENTRAL BOARD OF SECONDARY EDUCATION</v>
          </cell>
          <cell r="AD373" t="str">
            <v>LITTLE FLOWER CHILDRENS SCHOOL MAU UP</v>
          </cell>
          <cell r="AE373">
            <v>464</v>
          </cell>
          <cell r="AF373">
            <v>650</v>
          </cell>
          <cell r="AG373">
            <v>71.38</v>
          </cell>
          <cell r="AH373">
            <v>2019</v>
          </cell>
          <cell r="AI373" t="str">
            <v>MAHARASHTRA STATE BOARD OF SECONDARY AND HIGHER SECONDARY EDUCATION</v>
          </cell>
          <cell r="AJ373" t="str">
            <v>MOTHER MARY 'S JUNIOR COLLEGE OF COMMERCE AND SCIENCE</v>
          </cell>
          <cell r="AK373">
            <v>209</v>
          </cell>
          <cell r="AL373">
            <v>22</v>
          </cell>
          <cell r="AM373">
            <v>9.5</v>
          </cell>
          <cell r="AN373">
            <v>92.99</v>
          </cell>
          <cell r="AO373">
            <v>251</v>
          </cell>
          <cell r="AP373">
            <v>26</v>
          </cell>
          <cell r="AQ373">
            <v>9.6538461538461533</v>
          </cell>
          <cell r="AR373">
            <v>94.47</v>
          </cell>
          <cell r="AS373">
            <v>460</v>
          </cell>
          <cell r="AT373">
            <v>48</v>
          </cell>
          <cell r="AU373">
            <v>9.5833333333333339</v>
          </cell>
          <cell r="AV373">
            <v>233</v>
          </cell>
          <cell r="AW373">
            <v>25</v>
          </cell>
          <cell r="AX373">
            <v>9.32</v>
          </cell>
          <cell r="AY373">
            <v>99</v>
          </cell>
          <cell r="AZ373">
            <v>276</v>
          </cell>
          <cell r="BA373">
            <v>29</v>
          </cell>
          <cell r="BB373">
            <v>9.5172413793103452</v>
          </cell>
          <cell r="BC373">
            <v>97</v>
          </cell>
          <cell r="BD373">
            <v>509</v>
          </cell>
          <cell r="BE373">
            <v>54</v>
          </cell>
          <cell r="BF373">
            <v>9.4259259259259256</v>
          </cell>
          <cell r="BG373">
            <v>210</v>
          </cell>
          <cell r="BH373">
            <v>24</v>
          </cell>
          <cell r="BI373">
            <v>8.75</v>
          </cell>
          <cell r="BJ373">
            <v>95.864999999999995</v>
          </cell>
          <cell r="BK373">
            <v>269</v>
          </cell>
          <cell r="BL373">
            <v>29</v>
          </cell>
          <cell r="BM373">
            <v>9.2758620689655178</v>
          </cell>
          <cell r="BN373">
            <v>84</v>
          </cell>
          <cell r="BO373">
            <v>479</v>
          </cell>
          <cell r="BP373">
            <v>53</v>
          </cell>
          <cell r="BQ373">
            <v>9.0377358490566042</v>
          </cell>
          <cell r="BR373">
            <v>229</v>
          </cell>
          <cell r="BS373">
            <v>24</v>
          </cell>
          <cell r="BT373">
            <v>9.5416666666666661</v>
          </cell>
          <cell r="BU373">
            <v>93.887500000000003</v>
          </cell>
          <cell r="BV373">
            <v>229</v>
          </cell>
          <cell r="BW373">
            <v>24</v>
          </cell>
          <cell r="BX373">
            <v>9.5416666666666661</v>
          </cell>
          <cell r="BY373">
            <v>257</v>
          </cell>
          <cell r="BZ373">
            <v>26</v>
          </cell>
          <cell r="CA373">
            <v>9.884615384615385</v>
          </cell>
          <cell r="CB373">
            <v>1934</v>
          </cell>
          <cell r="CC373">
            <v>205</v>
          </cell>
          <cell r="CD373">
            <v>9.4341463414634141</v>
          </cell>
          <cell r="CE373">
            <v>96</v>
          </cell>
          <cell r="CF373"/>
          <cell r="CG373"/>
          <cell r="CH373"/>
          <cell r="CI373"/>
          <cell r="CJ373"/>
          <cell r="CK373"/>
          <cell r="CL373"/>
          <cell r="CM373"/>
          <cell r="CN373">
            <v>22</v>
          </cell>
          <cell r="CO373">
            <v>60</v>
          </cell>
          <cell r="CP373">
            <v>20</v>
          </cell>
          <cell r="CQ373">
            <v>50</v>
          </cell>
          <cell r="CR373">
            <v>24</v>
          </cell>
          <cell r="CS373">
            <v>0</v>
          </cell>
          <cell r="CT373">
            <v>100</v>
          </cell>
          <cell r="CU373">
            <v>13</v>
          </cell>
          <cell r="CV373">
            <v>3</v>
          </cell>
          <cell r="CW373">
            <v>82</v>
          </cell>
          <cell r="CX373">
            <v>384</v>
          </cell>
          <cell r="CY373">
            <v>48</v>
          </cell>
          <cell r="CZ373">
            <v>57.057949479940561</v>
          </cell>
          <cell r="DA373">
            <v>8</v>
          </cell>
          <cell r="DB373">
            <v>2</v>
          </cell>
          <cell r="DC373">
            <v>80</v>
          </cell>
          <cell r="DD373">
            <v>20</v>
          </cell>
          <cell r="DE373">
            <v>2</v>
          </cell>
          <cell r="DF373">
            <v>91</v>
          </cell>
          <cell r="DG373">
            <v>8</v>
          </cell>
          <cell r="DH373">
            <v>80</v>
          </cell>
          <cell r="DI373">
            <v>210</v>
          </cell>
          <cell r="DJ373">
            <v>11</v>
          </cell>
          <cell r="DK373">
            <v>1</v>
          </cell>
          <cell r="DL373">
            <v>1</v>
          </cell>
          <cell r="DM373">
            <v>50</v>
          </cell>
          <cell r="DN373">
            <v>60</v>
          </cell>
          <cell r="DO373" t="str">
            <v>100</v>
          </cell>
          <cell r="DP373">
            <v>70</v>
          </cell>
          <cell r="DQ373" t="str">
            <v>100</v>
          </cell>
          <cell r="DR373">
            <v>65</v>
          </cell>
          <cell r="DS373">
            <v>100</v>
          </cell>
          <cell r="DT373">
            <v>43</v>
          </cell>
          <cell r="DU373">
            <v>84</v>
          </cell>
          <cell r="DV373" t="str">
            <v>Jio Platform</v>
          </cell>
          <cell r="DW373"/>
          <cell r="DX373"/>
          <cell r="DY373" t="str">
            <v>Placed</v>
          </cell>
          <cell r="DZ373">
            <v>5</v>
          </cell>
          <cell r="EA373" t="str">
            <v>Placement</v>
          </cell>
          <cell r="EB373" t="str">
            <v>Placement</v>
          </cell>
          <cell r="EC373"/>
          <cell r="ED373" t="str">
            <v>CAT-1</v>
          </cell>
          <cell r="EE373"/>
          <cell r="EF373"/>
          <cell r="EG373"/>
          <cell r="EH373"/>
          <cell r="EI373"/>
          <cell r="EJ373"/>
          <cell r="EK373"/>
          <cell r="EL373"/>
          <cell r="EM373"/>
          <cell r="EN373">
            <v>5</v>
          </cell>
          <cell r="EO373">
            <v>5</v>
          </cell>
          <cell r="EP373">
            <v>5</v>
          </cell>
          <cell r="EQ373">
            <v>15</v>
          </cell>
          <cell r="ER373">
            <v>100</v>
          </cell>
          <cell r="ES373" t="str">
            <v>Yes</v>
          </cell>
          <cell r="ET373" t="str">
            <v>https://drive.google.com/open?id=1--vdPxEfGYu8xKrr05JSN6uLCPWOm-nf</v>
          </cell>
          <cell r="EU373" t="str">
            <v>IT + Core Companies</v>
          </cell>
          <cell r="EV373" t="str">
            <v>Yes</v>
          </cell>
          <cell r="EW373" t="str">
            <v>pay_Hy2XHUKcW9mcFW</v>
          </cell>
          <cell r="EX373" t="str">
            <v>Mira Road East</v>
          </cell>
          <cell r="EY373" t="str">
            <v>Present</v>
          </cell>
          <cell r="EZ373" t="str">
            <v>Batch 1</v>
          </cell>
          <cell r="FA373" t="str">
            <v>19-E&amp;TCA03-23</v>
          </cell>
          <cell r="FB373" t="str">
            <v>E&amp;TC-A</v>
          </cell>
          <cell r="FC373">
            <v>3</v>
          </cell>
        </row>
        <row r="374">
          <cell r="C374" t="str">
            <v>19-E&amp;TCA04-23</v>
          </cell>
          <cell r="D374">
            <v>4</v>
          </cell>
          <cell r="E374" t="str">
            <v>AHMED AQUIB MD ANSAR SHAISTA PERWEEN</v>
          </cell>
          <cell r="F374" t="str">
            <v>19-E&amp;TCA04-23</v>
          </cell>
          <cell r="G374" t="str">
            <v>Male</v>
          </cell>
          <cell r="H374">
            <v>37256</v>
          </cell>
          <cell r="I374">
            <v>9168591351</v>
          </cell>
          <cell r="J374" t="str">
            <v>9168591351</v>
          </cell>
          <cell r="K374" t="str">
            <v>aquibansar8722@gmail.com</v>
          </cell>
          <cell r="L374" t="str">
            <v>1032190513@tcetmumbai.in</v>
          </cell>
          <cell r="M374" t="str">
            <v>A-201, Diamond Twinkle C.H.S,Samel Pada,Near Sukhkarta Chowk,Nallasopara,401203</v>
          </cell>
          <cell r="N374" t="str">
            <v>Service</v>
          </cell>
          <cell r="O374" t="str">
            <v>5 Lacs to  10Lacs</v>
          </cell>
          <cell r="P374" t="str">
            <v>Normal</v>
          </cell>
          <cell r="Q374" t="str">
            <v>Open</v>
          </cell>
          <cell r="R374">
            <v>2019</v>
          </cell>
          <cell r="S374" t="str">
            <v>FE</v>
          </cell>
          <cell r="T374" t="str">
            <v>MHT-CET 2019</v>
          </cell>
          <cell r="U374" t="str">
            <v>MHT-CET</v>
          </cell>
          <cell r="V374">
            <v>200</v>
          </cell>
          <cell r="W374">
            <v>77.978100100000006</v>
          </cell>
          <cell r="X374" t="str">
            <v>MI</v>
          </cell>
          <cell r="Y374">
            <v>440</v>
          </cell>
          <cell r="Z374">
            <v>500</v>
          </cell>
          <cell r="AA374">
            <v>88</v>
          </cell>
          <cell r="AB374">
            <v>2017</v>
          </cell>
          <cell r="AC374" t="str">
            <v>MAHARASHTRA STATE BOARD OF SECONDARY AND HIGHER SECONDARY EDUCATION</v>
          </cell>
          <cell r="AD374" t="str">
            <v>LITTLE FLOWER'S ENGLISH HIGH SCHOOL</v>
          </cell>
          <cell r="AE374">
            <v>492</v>
          </cell>
          <cell r="AF374">
            <v>650</v>
          </cell>
          <cell r="AG374">
            <v>75.69</v>
          </cell>
          <cell r="AH374">
            <v>2019</v>
          </cell>
          <cell r="AI374" t="str">
            <v>MAHARASHTRA STATE BOARD OF SECONDARY AND HIGHER SECONDARY EDUCATION</v>
          </cell>
          <cell r="AJ374" t="str">
            <v>ST. STANISLAUS JUNIOR COLLEGE</v>
          </cell>
          <cell r="AK374">
            <v>182</v>
          </cell>
          <cell r="AL374">
            <v>22</v>
          </cell>
          <cell r="AM374">
            <v>8.2727272727272734</v>
          </cell>
          <cell r="AN374">
            <v>97.77</v>
          </cell>
          <cell r="AO374">
            <v>220</v>
          </cell>
          <cell r="AP374">
            <v>26</v>
          </cell>
          <cell r="AQ374">
            <v>8.4615384615384617</v>
          </cell>
          <cell r="AR374">
            <v>76.959999999999994</v>
          </cell>
          <cell r="AS374">
            <v>402</v>
          </cell>
          <cell r="AT374">
            <v>48</v>
          </cell>
          <cell r="AU374">
            <v>8.375</v>
          </cell>
          <cell r="AV374">
            <v>229</v>
          </cell>
          <cell r="AW374">
            <v>25</v>
          </cell>
          <cell r="AX374">
            <v>9.16</v>
          </cell>
          <cell r="AY374">
            <v>94</v>
          </cell>
          <cell r="AZ374">
            <v>271</v>
          </cell>
          <cell r="BA374">
            <v>29</v>
          </cell>
          <cell r="BB374">
            <v>9.3448275862068968</v>
          </cell>
          <cell r="BC374">
            <v>98</v>
          </cell>
          <cell r="BD374">
            <v>500</v>
          </cell>
          <cell r="BE374">
            <v>54</v>
          </cell>
          <cell r="BF374">
            <v>9.2592592592592595</v>
          </cell>
          <cell r="BG374">
            <v>208</v>
          </cell>
          <cell r="BH374">
            <v>24</v>
          </cell>
          <cell r="BI374">
            <v>8.6666666666666661</v>
          </cell>
          <cell r="BJ374">
            <v>75</v>
          </cell>
          <cell r="BK374">
            <v>259</v>
          </cell>
          <cell r="BL374">
            <v>29</v>
          </cell>
          <cell r="BM374">
            <v>8.931034482758621</v>
          </cell>
          <cell r="BN374">
            <v>95</v>
          </cell>
          <cell r="BO374">
            <v>467</v>
          </cell>
          <cell r="BP374">
            <v>53</v>
          </cell>
          <cell r="BQ374">
            <v>8.8113207547169807</v>
          </cell>
          <cell r="BR374">
            <v>188</v>
          </cell>
          <cell r="BS374">
            <v>24</v>
          </cell>
          <cell r="BT374">
            <v>7.833333333333333</v>
          </cell>
          <cell r="BU374">
            <v>89.454999999999998</v>
          </cell>
          <cell r="BV374">
            <v>188</v>
          </cell>
          <cell r="BW374">
            <v>24</v>
          </cell>
          <cell r="BX374">
            <v>7.833333333333333</v>
          </cell>
          <cell r="BY374">
            <v>233</v>
          </cell>
          <cell r="BZ374">
            <v>26</v>
          </cell>
          <cell r="CA374">
            <v>8.9615384615384617</v>
          </cell>
          <cell r="CB374">
            <v>1790</v>
          </cell>
          <cell r="CC374">
            <v>205</v>
          </cell>
          <cell r="CD374">
            <v>8.7317073170731714</v>
          </cell>
          <cell r="CE374">
            <v>89</v>
          </cell>
          <cell r="CF374"/>
          <cell r="CG374"/>
          <cell r="CH374"/>
          <cell r="CI374"/>
          <cell r="CJ374"/>
          <cell r="CK374"/>
          <cell r="CL374"/>
          <cell r="CM374"/>
          <cell r="CN374">
            <v>57</v>
          </cell>
          <cell r="CO374">
            <v>60</v>
          </cell>
          <cell r="CP374">
            <v>50</v>
          </cell>
          <cell r="CQ374">
            <v>50</v>
          </cell>
          <cell r="CR374">
            <v>24</v>
          </cell>
          <cell r="CS374">
            <v>0</v>
          </cell>
          <cell r="CT374">
            <v>100</v>
          </cell>
          <cell r="CU374">
            <v>15</v>
          </cell>
          <cell r="CV374">
            <v>1</v>
          </cell>
          <cell r="CW374">
            <v>94</v>
          </cell>
          <cell r="CX374">
            <v>595</v>
          </cell>
          <cell r="CY374">
            <v>66.111111111111114</v>
          </cell>
          <cell r="CZ374">
            <v>88.410104011887071</v>
          </cell>
          <cell r="DA374">
            <v>9</v>
          </cell>
          <cell r="DB374">
            <v>1</v>
          </cell>
          <cell r="DC374">
            <v>90</v>
          </cell>
          <cell r="DD374">
            <v>22</v>
          </cell>
          <cell r="DE374">
            <v>0</v>
          </cell>
          <cell r="DF374">
            <v>100</v>
          </cell>
          <cell r="DG374">
            <v>10</v>
          </cell>
          <cell r="DH374">
            <v>100</v>
          </cell>
          <cell r="DI374">
            <v>1183</v>
          </cell>
          <cell r="DJ374">
            <v>60</v>
          </cell>
          <cell r="DK374">
            <v>2</v>
          </cell>
          <cell r="DL374">
            <v>0</v>
          </cell>
          <cell r="DM374">
            <v>100</v>
          </cell>
          <cell r="DN374">
            <v>60</v>
          </cell>
          <cell r="DO374" t="str">
            <v>100</v>
          </cell>
          <cell r="DP374">
            <v>80</v>
          </cell>
          <cell r="DQ374" t="str">
            <v>100</v>
          </cell>
          <cell r="DR374">
            <v>70</v>
          </cell>
          <cell r="DS374">
            <v>100</v>
          </cell>
          <cell r="DT374">
            <v>70</v>
          </cell>
          <cell r="DU374">
            <v>98</v>
          </cell>
          <cell r="DV374" t="str">
            <v>Oracle</v>
          </cell>
          <cell r="DW374"/>
          <cell r="DX374"/>
          <cell r="DY374" t="str">
            <v>Placed</v>
          </cell>
          <cell r="DZ374">
            <v>8.8000000000000007</v>
          </cell>
          <cell r="EA374" t="str">
            <v>Placement</v>
          </cell>
          <cell r="EB374" t="str">
            <v>Placement</v>
          </cell>
          <cell r="EC374"/>
          <cell r="ED374" t="str">
            <v>CAT-1</v>
          </cell>
          <cell r="EE374"/>
          <cell r="EF374"/>
          <cell r="EG374"/>
          <cell r="EH374"/>
          <cell r="EI374"/>
          <cell r="EJ374"/>
          <cell r="EK374"/>
          <cell r="EL374"/>
          <cell r="EM374"/>
          <cell r="EN374">
            <v>5</v>
          </cell>
          <cell r="EO374">
            <v>5</v>
          </cell>
          <cell r="EP374">
            <v>5</v>
          </cell>
          <cell r="EQ374">
            <v>15</v>
          </cell>
          <cell r="ER374">
            <v>100</v>
          </cell>
          <cell r="ES374" t="str">
            <v>Yes</v>
          </cell>
          <cell r="ET374" t="str">
            <v>https://drive.google.com/open?id=1iR_uGmXjBydUYRX6b8mz4b9aO6-aE5Dv</v>
          </cell>
          <cell r="EU374" t="str">
            <v>IT + Core Companies</v>
          </cell>
          <cell r="EV374" t="str">
            <v>Yes</v>
          </cell>
          <cell r="EW374" t="str">
            <v>pay_Hy3tGWSecxN9cu</v>
          </cell>
          <cell r="EX374" t="str">
            <v>Bhagalpur</v>
          </cell>
          <cell r="EY374" t="str">
            <v>Present</v>
          </cell>
          <cell r="EZ374" t="str">
            <v>Golden Batch 1</v>
          </cell>
          <cell r="FA374" t="str">
            <v>19-E&amp;TCA04-23</v>
          </cell>
          <cell r="FB374" t="str">
            <v>E&amp;TC-A</v>
          </cell>
          <cell r="FC374">
            <v>4</v>
          </cell>
        </row>
        <row r="375">
          <cell r="C375" t="str">
            <v>19-E&amp;TCA05-23</v>
          </cell>
          <cell r="D375">
            <v>5</v>
          </cell>
          <cell r="E375" t="str">
            <v>AMIN YASH VIVEK REKHA</v>
          </cell>
          <cell r="F375" t="str">
            <v>19-E&amp;TCA05-23</v>
          </cell>
          <cell r="G375" t="str">
            <v>Male</v>
          </cell>
          <cell r="H375">
            <v>36893</v>
          </cell>
          <cell r="I375">
            <v>7715946469</v>
          </cell>
          <cell r="J375" t="str">
            <v>7715946469</v>
          </cell>
          <cell r="K375" t="str">
            <v>yashamin26@gmail.com</v>
          </cell>
          <cell r="L375" t="str">
            <v>1032190514@tcetmumbai.in</v>
          </cell>
          <cell r="M375" t="str">
            <v>flat no 13, shreeji kripa chs,midc road no 7,andheri east,behind akruti trade centre,mumbai,400059</v>
          </cell>
          <cell r="N375" t="str">
            <v>Family Business</v>
          </cell>
          <cell r="O375" t="str">
            <v>5 Lacs to  10Lacs</v>
          </cell>
          <cell r="P375" t="str">
            <v>Normal</v>
          </cell>
          <cell r="Q375" t="str">
            <v>Open</v>
          </cell>
          <cell r="R375">
            <v>2019</v>
          </cell>
          <cell r="S375" t="str">
            <v>FE</v>
          </cell>
          <cell r="T375" t="str">
            <v>MHT-CET 2019</v>
          </cell>
          <cell r="U375" t="str">
            <v>MHT-CET</v>
          </cell>
          <cell r="V375">
            <v>200</v>
          </cell>
          <cell r="W375">
            <v>95.170296100000002</v>
          </cell>
          <cell r="X375" t="str">
            <v>GOPENS</v>
          </cell>
          <cell r="Y375">
            <v>415</v>
          </cell>
          <cell r="Z375">
            <v>500</v>
          </cell>
          <cell r="AA375">
            <v>83</v>
          </cell>
          <cell r="AB375">
            <v>2016</v>
          </cell>
          <cell r="AC375" t="str">
            <v>University of Cambridge for Secondary Education</v>
          </cell>
          <cell r="AD375" t="str">
            <v>BOMBAY CAMBRIDGE SCHOOL ANDHERI EAST</v>
          </cell>
          <cell r="AE375">
            <v>350</v>
          </cell>
          <cell r="AF375">
            <v>500</v>
          </cell>
          <cell r="AG375">
            <v>70</v>
          </cell>
          <cell r="AH375">
            <v>2018</v>
          </cell>
          <cell r="AI375" t="str">
            <v>University of Cambridge for Secondary Education</v>
          </cell>
          <cell r="AJ375" t="str">
            <v>BOMBAY CAMBRIDGE SCHOOL ANDHERI EAST</v>
          </cell>
          <cell r="AK375">
            <v>210</v>
          </cell>
          <cell r="AL375">
            <v>22</v>
          </cell>
          <cell r="AM375">
            <v>9.545454545454545</v>
          </cell>
          <cell r="AN375">
            <v>95.86</v>
          </cell>
          <cell r="AO375">
            <v>249</v>
          </cell>
          <cell r="AP375">
            <v>26</v>
          </cell>
          <cell r="AQ375">
            <v>9.5769230769230766</v>
          </cell>
          <cell r="AR375">
            <v>97.67</v>
          </cell>
          <cell r="AS375">
            <v>459</v>
          </cell>
          <cell r="AT375">
            <v>48</v>
          </cell>
          <cell r="AU375">
            <v>9.5625</v>
          </cell>
          <cell r="AV375">
            <v>216</v>
          </cell>
          <cell r="AW375">
            <v>25</v>
          </cell>
          <cell r="AX375">
            <v>8.64</v>
          </cell>
          <cell r="AY375">
            <v>100</v>
          </cell>
          <cell r="AZ375">
            <v>260</v>
          </cell>
          <cell r="BA375">
            <v>29</v>
          </cell>
          <cell r="BB375">
            <v>8.9655172413793096</v>
          </cell>
          <cell r="BC375">
            <v>100</v>
          </cell>
          <cell r="BD375">
            <v>476</v>
          </cell>
          <cell r="BE375">
            <v>54</v>
          </cell>
          <cell r="BF375">
            <v>8.8148148148148149</v>
          </cell>
          <cell r="BG375">
            <v>204</v>
          </cell>
          <cell r="BH375">
            <v>24</v>
          </cell>
          <cell r="BI375">
            <v>8.5</v>
          </cell>
          <cell r="BJ375">
            <v>98.382499999999993</v>
          </cell>
          <cell r="BK375">
            <v>252</v>
          </cell>
          <cell r="BL375">
            <v>29</v>
          </cell>
          <cell r="BM375">
            <v>8.6896551724137936</v>
          </cell>
          <cell r="BN375">
            <v>99</v>
          </cell>
          <cell r="BO375">
            <v>456</v>
          </cell>
          <cell r="BP375">
            <v>53</v>
          </cell>
          <cell r="BQ375">
            <v>8.6037735849056602</v>
          </cell>
          <cell r="BR375">
            <v>195</v>
          </cell>
          <cell r="BS375">
            <v>24</v>
          </cell>
          <cell r="BT375">
            <v>8.125</v>
          </cell>
          <cell r="BU375">
            <v>98.485416666666652</v>
          </cell>
          <cell r="BV375">
            <v>195</v>
          </cell>
          <cell r="BW375">
            <v>24</v>
          </cell>
          <cell r="BX375">
            <v>8.125</v>
          </cell>
          <cell r="BY375">
            <v>242</v>
          </cell>
          <cell r="BZ375">
            <v>26</v>
          </cell>
          <cell r="CA375">
            <v>9.3076923076923084</v>
          </cell>
          <cell r="CB375">
            <v>1828</v>
          </cell>
          <cell r="CC375">
            <v>205</v>
          </cell>
          <cell r="CD375">
            <v>8.9170731707317081</v>
          </cell>
          <cell r="CE375">
            <v>99</v>
          </cell>
          <cell r="CF375"/>
          <cell r="CG375"/>
          <cell r="CH375"/>
          <cell r="CI375"/>
          <cell r="CJ375"/>
          <cell r="CK375"/>
          <cell r="CL375"/>
          <cell r="CM375"/>
          <cell r="CN375">
            <v>22</v>
          </cell>
          <cell r="CO375">
            <v>60</v>
          </cell>
          <cell r="CP375">
            <v>23</v>
          </cell>
          <cell r="CQ375">
            <v>50</v>
          </cell>
          <cell r="CR375">
            <v>24</v>
          </cell>
          <cell r="CS375">
            <v>0</v>
          </cell>
          <cell r="CT375">
            <v>100</v>
          </cell>
          <cell r="CU375">
            <v>16</v>
          </cell>
          <cell r="CV375">
            <v>0</v>
          </cell>
          <cell r="CW375">
            <v>100</v>
          </cell>
          <cell r="CX375">
            <v>453</v>
          </cell>
          <cell r="CY375">
            <v>45.3</v>
          </cell>
          <cell r="CZ375">
            <v>67.310549777117387</v>
          </cell>
          <cell r="DA375">
            <v>10</v>
          </cell>
          <cell r="DB375">
            <v>0</v>
          </cell>
          <cell r="DC375">
            <v>100</v>
          </cell>
          <cell r="DD375">
            <v>22</v>
          </cell>
          <cell r="DE375">
            <v>0</v>
          </cell>
          <cell r="DF375">
            <v>100</v>
          </cell>
          <cell r="DG375">
            <v>10</v>
          </cell>
          <cell r="DH375">
            <v>100</v>
          </cell>
          <cell r="DI375">
            <v>635</v>
          </cell>
          <cell r="DJ375">
            <v>32</v>
          </cell>
          <cell r="DK375">
            <v>2</v>
          </cell>
          <cell r="DL375">
            <v>0</v>
          </cell>
          <cell r="DM375">
            <v>100</v>
          </cell>
          <cell r="DN375">
            <v>60</v>
          </cell>
          <cell r="DO375" t="str">
            <v>100</v>
          </cell>
          <cell r="DP375">
            <v>90</v>
          </cell>
          <cell r="DQ375" t="str">
            <v>100</v>
          </cell>
          <cell r="DR375">
            <v>75</v>
          </cell>
          <cell r="DS375">
            <v>100</v>
          </cell>
          <cell r="DT375">
            <v>54</v>
          </cell>
          <cell r="DU375">
            <v>100</v>
          </cell>
          <cell r="DV375" t="str">
            <v>Jio Platform-Ignite</v>
          </cell>
          <cell r="DW375"/>
          <cell r="DX375"/>
          <cell r="DY375" t="str">
            <v>Placed</v>
          </cell>
          <cell r="DZ375">
            <v>6</v>
          </cell>
          <cell r="EA375" t="str">
            <v>Placement</v>
          </cell>
          <cell r="EB375" t="str">
            <v>Placement</v>
          </cell>
          <cell r="EC375"/>
          <cell r="ED375" t="str">
            <v>CAT-1</v>
          </cell>
          <cell r="EE375"/>
          <cell r="EF375"/>
          <cell r="EG375"/>
          <cell r="EH375"/>
          <cell r="EI375"/>
          <cell r="EJ375"/>
          <cell r="EK375"/>
          <cell r="EL375"/>
          <cell r="EM375"/>
          <cell r="EN375">
            <v>5</v>
          </cell>
          <cell r="EO375">
            <v>5</v>
          </cell>
          <cell r="EP375">
            <v>5</v>
          </cell>
          <cell r="EQ375">
            <v>15</v>
          </cell>
          <cell r="ER375">
            <v>100</v>
          </cell>
          <cell r="ES375" t="str">
            <v>Yes</v>
          </cell>
          <cell r="ET375" t="str">
            <v>https://drive.google.com/open?id=1DsPZtwqBZQf5ahHIxDjDTh6qkUdntUu1</v>
          </cell>
          <cell r="EU375" t="str">
            <v>IT + Core Companies</v>
          </cell>
          <cell r="EV375" t="str">
            <v>Yes</v>
          </cell>
          <cell r="EW375" t="str">
            <v>pay_HyBdC5FYcf6ZVx</v>
          </cell>
          <cell r="EX375" t="str">
            <v>mumbai</v>
          </cell>
          <cell r="EY375" t="str">
            <v>AB</v>
          </cell>
          <cell r="EZ375" t="str">
            <v>Batch 1</v>
          </cell>
          <cell r="FA375" t="str">
            <v>19-E&amp;TCA05-23</v>
          </cell>
          <cell r="FB375" t="str">
            <v>E&amp;TC-A</v>
          </cell>
          <cell r="FC375">
            <v>5</v>
          </cell>
        </row>
        <row r="376">
          <cell r="C376" t="str">
            <v>19-E&amp;TCA06-23</v>
          </cell>
          <cell r="D376">
            <v>6</v>
          </cell>
          <cell r="E376" t="str">
            <v>ANTHIKAD MEGHANA RAJESH SANDHYA</v>
          </cell>
          <cell r="F376" t="str">
            <v>19-E&amp;TCA06-23</v>
          </cell>
          <cell r="G376" t="str">
            <v>Female</v>
          </cell>
          <cell r="H376">
            <v>37094</v>
          </cell>
          <cell r="I376">
            <v>9137051223</v>
          </cell>
          <cell r="J376" t="str">
            <v>9137051223</v>
          </cell>
          <cell r="K376" t="str">
            <v>meghana.anthikad@gmail.com</v>
          </cell>
          <cell r="L376" t="str">
            <v>1032190515@tcetmumbai.in</v>
          </cell>
          <cell r="M376" t="str">
            <v>V-16/302,Ashokvan,Near Sai Baba Mandir,Mumbai,400066</v>
          </cell>
          <cell r="N376" t="str">
            <v>Any other</v>
          </cell>
          <cell r="O376" t="str">
            <v>Below  5 Lacs</v>
          </cell>
          <cell r="P376" t="str">
            <v>Normal</v>
          </cell>
          <cell r="Q376" t="str">
            <v>Open</v>
          </cell>
          <cell r="R376">
            <v>2019</v>
          </cell>
          <cell r="S376" t="str">
            <v>FE</v>
          </cell>
          <cell r="T376" t="str">
            <v>MHT-CET 2019</v>
          </cell>
          <cell r="U376" t="str">
            <v>MHT-CET</v>
          </cell>
          <cell r="V376">
            <v>200</v>
          </cell>
          <cell r="W376">
            <v>91.4330511</v>
          </cell>
          <cell r="X376" t="str">
            <v>LOPENS</v>
          </cell>
          <cell r="Y376">
            <v>470</v>
          </cell>
          <cell r="Z376">
            <v>500</v>
          </cell>
          <cell r="AA376">
            <v>94</v>
          </cell>
          <cell r="AB376">
            <v>2017</v>
          </cell>
          <cell r="AC376" t="str">
            <v>MAHARASHTRA STATE BOARD OF SECONDARY AND HIGHER SECONDARY EDUCATION</v>
          </cell>
          <cell r="AD376" t="str">
            <v>ST XAVIERS HIGH SCHOOL</v>
          </cell>
          <cell r="AE376">
            <v>516</v>
          </cell>
          <cell r="AF376">
            <v>650</v>
          </cell>
          <cell r="AG376">
            <v>79.38</v>
          </cell>
          <cell r="AH376">
            <v>2019</v>
          </cell>
          <cell r="AI376" t="str">
            <v>MAHARASHTRA STATE BOARD OF SECONDARY AND HIGHER SECONDARY EDUCATION</v>
          </cell>
          <cell r="AJ376">
            <v>0</v>
          </cell>
          <cell r="AK376">
            <v>218</v>
          </cell>
          <cell r="AL376">
            <v>22</v>
          </cell>
          <cell r="AM376">
            <v>9.9090909090909083</v>
          </cell>
          <cell r="AN376">
            <v>98.09</v>
          </cell>
          <cell r="AO376">
            <v>260</v>
          </cell>
          <cell r="AP376">
            <v>26</v>
          </cell>
          <cell r="AQ376">
            <v>10</v>
          </cell>
          <cell r="AR376">
            <v>91.71</v>
          </cell>
          <cell r="AS376">
            <v>478</v>
          </cell>
          <cell r="AT376">
            <v>48</v>
          </cell>
          <cell r="AU376">
            <v>9.9583333333333339</v>
          </cell>
          <cell r="AV376">
            <v>250</v>
          </cell>
          <cell r="AW376">
            <v>25</v>
          </cell>
          <cell r="AX376">
            <v>10</v>
          </cell>
          <cell r="AY376">
            <v>100</v>
          </cell>
          <cell r="AZ376">
            <v>284</v>
          </cell>
          <cell r="BA376">
            <v>29</v>
          </cell>
          <cell r="BB376">
            <v>9.7931034482758612</v>
          </cell>
          <cell r="BC376">
            <v>98</v>
          </cell>
          <cell r="BD376">
            <v>534</v>
          </cell>
          <cell r="BE376">
            <v>54</v>
          </cell>
          <cell r="BF376">
            <v>9.8888888888888893</v>
          </cell>
          <cell r="BG376">
            <v>222</v>
          </cell>
          <cell r="BH376">
            <v>24</v>
          </cell>
          <cell r="BI376">
            <v>9.25</v>
          </cell>
          <cell r="BJ376">
            <v>96.95</v>
          </cell>
          <cell r="BK376">
            <v>287</v>
          </cell>
          <cell r="BL376">
            <v>29</v>
          </cell>
          <cell r="BM376">
            <v>9.8965517241379306</v>
          </cell>
          <cell r="BN376">
            <v>99</v>
          </cell>
          <cell r="BO376">
            <v>509</v>
          </cell>
          <cell r="BP376">
            <v>53</v>
          </cell>
          <cell r="BQ376">
            <v>9.6037735849056602</v>
          </cell>
          <cell r="BR376">
            <v>240</v>
          </cell>
          <cell r="BS376">
            <v>24</v>
          </cell>
          <cell r="BT376">
            <v>10</v>
          </cell>
          <cell r="BU376">
            <v>97.291666666666671</v>
          </cell>
          <cell r="BV376">
            <v>240</v>
          </cell>
          <cell r="BW376">
            <v>24</v>
          </cell>
          <cell r="BX376">
            <v>10</v>
          </cell>
          <cell r="BY376">
            <v>257</v>
          </cell>
          <cell r="BZ376">
            <v>26</v>
          </cell>
          <cell r="CA376">
            <v>9.884615384615385</v>
          </cell>
          <cell r="CB376">
            <v>2018</v>
          </cell>
          <cell r="CC376">
            <v>205</v>
          </cell>
          <cell r="CD376">
            <v>9.8439024390243901</v>
          </cell>
          <cell r="CE376">
            <v>97</v>
          </cell>
          <cell r="CF376"/>
          <cell r="CG376"/>
          <cell r="CH376"/>
          <cell r="CI376"/>
          <cell r="CJ376"/>
          <cell r="CK376"/>
          <cell r="CL376"/>
          <cell r="CM376"/>
          <cell r="CN376">
            <v>23</v>
          </cell>
          <cell r="CO376">
            <v>60</v>
          </cell>
          <cell r="CP376">
            <v>23</v>
          </cell>
          <cell r="CQ376">
            <v>50</v>
          </cell>
          <cell r="CR376">
            <v>24</v>
          </cell>
          <cell r="CS376">
            <v>0</v>
          </cell>
          <cell r="CT376">
            <v>100</v>
          </cell>
          <cell r="CU376">
            <v>15</v>
          </cell>
          <cell r="CV376">
            <v>1</v>
          </cell>
          <cell r="CW376">
            <v>94</v>
          </cell>
          <cell r="CX376">
            <v>465</v>
          </cell>
          <cell r="CY376">
            <v>51.666666666666664</v>
          </cell>
          <cell r="CZ376">
            <v>69.093610698365524</v>
          </cell>
          <cell r="DA376">
            <v>9</v>
          </cell>
          <cell r="DB376">
            <v>1</v>
          </cell>
          <cell r="DC376">
            <v>90</v>
          </cell>
          <cell r="DD376">
            <v>22</v>
          </cell>
          <cell r="DE376">
            <v>0</v>
          </cell>
          <cell r="DF376">
            <v>100</v>
          </cell>
          <cell r="DG376">
            <v>9</v>
          </cell>
          <cell r="DH376">
            <v>90</v>
          </cell>
          <cell r="DI376">
            <v>470</v>
          </cell>
          <cell r="DJ376">
            <v>24</v>
          </cell>
          <cell r="DK376">
            <v>2</v>
          </cell>
          <cell r="DL376">
            <v>0</v>
          </cell>
          <cell r="DM376">
            <v>100</v>
          </cell>
          <cell r="DN376">
            <v>90</v>
          </cell>
          <cell r="DO376" t="str">
            <v>100</v>
          </cell>
          <cell r="DP376">
            <v>100</v>
          </cell>
          <cell r="DQ376" t="str">
            <v>100</v>
          </cell>
          <cell r="DR376">
            <v>95</v>
          </cell>
          <cell r="DS376">
            <v>100</v>
          </cell>
          <cell r="DT376">
            <v>62</v>
          </cell>
          <cell r="DU376">
            <v>97</v>
          </cell>
          <cell r="DV376" t="str">
            <v>Oracle</v>
          </cell>
          <cell r="DW376"/>
          <cell r="DX376"/>
          <cell r="DY376" t="str">
            <v>Placed</v>
          </cell>
          <cell r="DZ376">
            <v>8.8000000000000007</v>
          </cell>
          <cell r="EA376" t="str">
            <v>Placement</v>
          </cell>
          <cell r="EB376" t="str">
            <v>Placement</v>
          </cell>
          <cell r="EC376"/>
          <cell r="ED376" t="str">
            <v>CAT-1</v>
          </cell>
          <cell r="EE376"/>
          <cell r="EF376"/>
          <cell r="EG376"/>
          <cell r="EH376"/>
          <cell r="EI376"/>
          <cell r="EJ376"/>
          <cell r="EK376"/>
          <cell r="EL376"/>
          <cell r="EM376"/>
          <cell r="EN376">
            <v>5</v>
          </cell>
          <cell r="EO376">
            <v>5</v>
          </cell>
          <cell r="EP376">
            <v>5</v>
          </cell>
          <cell r="EQ376">
            <v>15</v>
          </cell>
          <cell r="ER376">
            <v>100</v>
          </cell>
          <cell r="ES376" t="str">
            <v>Yes</v>
          </cell>
          <cell r="ET376" t="str">
            <v>https://drive.google.com/open?id=1ZGdtfzOhUFLXN6dGM-FZNwXlJFGz3QGi</v>
          </cell>
          <cell r="EU376" t="str">
            <v>IT + Core Companies</v>
          </cell>
          <cell r="EV376" t="str">
            <v>Yes</v>
          </cell>
          <cell r="EW376" t="str">
            <v>pay_HyAkfdFmofev60</v>
          </cell>
          <cell r="EX376" t="str">
            <v>Kerala</v>
          </cell>
          <cell r="EY376" t="str">
            <v>AB</v>
          </cell>
          <cell r="EZ376" t="str">
            <v>Batch 1</v>
          </cell>
          <cell r="FA376" t="str">
            <v>19-E&amp;TCA06-23</v>
          </cell>
          <cell r="FB376" t="str">
            <v>E&amp;TC-A</v>
          </cell>
          <cell r="FC376">
            <v>6</v>
          </cell>
        </row>
        <row r="377">
          <cell r="C377" t="str">
            <v>19-E&amp;TCA07-23</v>
          </cell>
          <cell r="D377">
            <v>7</v>
          </cell>
          <cell r="E377" t="str">
            <v>BANK SAGAR SRIKANTO ALPONA</v>
          </cell>
          <cell r="F377" t="str">
            <v>19-E&amp;TCA07-23</v>
          </cell>
          <cell r="G377" t="str">
            <v>Male</v>
          </cell>
          <cell r="H377">
            <v>37050</v>
          </cell>
          <cell r="I377">
            <v>7715904154</v>
          </cell>
          <cell r="J377" t="str">
            <v>7715904154</v>
          </cell>
          <cell r="K377" t="str">
            <v>sagarbank74@gmail.com</v>
          </cell>
          <cell r="L377" t="str">
            <v>1032190516@tcetmumbai.in</v>
          </cell>
          <cell r="M377" t="str">
            <v>201/A wing,jain palace,cabin cross road,Bhayandar,Near sai temple,Bhayandar,401105</v>
          </cell>
          <cell r="N377" t="str">
            <v>Any other</v>
          </cell>
          <cell r="O377" t="str">
            <v>Below  5 Lacs</v>
          </cell>
          <cell r="P377" t="str">
            <v>Normal</v>
          </cell>
          <cell r="Q377" t="str">
            <v>Open</v>
          </cell>
          <cell r="R377">
            <v>2019</v>
          </cell>
          <cell r="S377" t="str">
            <v>FE</v>
          </cell>
          <cell r="T377" t="str">
            <v>MHT-CET 2019</v>
          </cell>
          <cell r="U377" t="str">
            <v>MHT-CET</v>
          </cell>
          <cell r="V377">
            <v>200</v>
          </cell>
          <cell r="W377">
            <v>94.453335999999993</v>
          </cell>
          <cell r="X377" t="str">
            <v>GOPENS</v>
          </cell>
          <cell r="Y377">
            <v>431</v>
          </cell>
          <cell r="Z377">
            <v>500</v>
          </cell>
          <cell r="AA377">
            <v>86.2</v>
          </cell>
          <cell r="AB377">
            <v>2017</v>
          </cell>
          <cell r="AC377" t="str">
            <v>MAHARASHTRA STATE BOARD OF SECONDARY AND HIGHER SECONDARY EDUCATION</v>
          </cell>
          <cell r="AD377" t="str">
            <v>THE SARASWATI VIDYALAYA</v>
          </cell>
          <cell r="AE377">
            <v>453</v>
          </cell>
          <cell r="AF377">
            <v>650</v>
          </cell>
          <cell r="AG377">
            <v>69.69</v>
          </cell>
          <cell r="AH377">
            <v>2019</v>
          </cell>
          <cell r="AI377" t="str">
            <v>MAHARASHTRA STATE BOARD OF SECONDARY AND HIGHER SECONDARY EDUCATION</v>
          </cell>
          <cell r="AJ377">
            <v>0</v>
          </cell>
          <cell r="AK377">
            <v>207</v>
          </cell>
          <cell r="AL377">
            <v>22</v>
          </cell>
          <cell r="AM377">
            <v>9.4090909090909083</v>
          </cell>
          <cell r="AN377">
            <v>94.59</v>
          </cell>
          <cell r="AO377">
            <v>251</v>
          </cell>
          <cell r="AP377">
            <v>26</v>
          </cell>
          <cell r="AQ377">
            <v>9.6538461538461533</v>
          </cell>
          <cell r="AR377">
            <v>90.23</v>
          </cell>
          <cell r="AS377">
            <v>458</v>
          </cell>
          <cell r="AT377">
            <v>48</v>
          </cell>
          <cell r="AU377">
            <v>9.5416666666666661</v>
          </cell>
          <cell r="AV377">
            <v>229</v>
          </cell>
          <cell r="AW377">
            <v>25</v>
          </cell>
          <cell r="AX377">
            <v>9.16</v>
          </cell>
          <cell r="AY377">
            <v>99</v>
          </cell>
          <cell r="AZ377">
            <v>270</v>
          </cell>
          <cell r="BA377">
            <v>29</v>
          </cell>
          <cell r="BB377">
            <v>9.3103448275862064</v>
          </cell>
          <cell r="BC377">
            <v>99</v>
          </cell>
          <cell r="BD377">
            <v>499</v>
          </cell>
          <cell r="BE377">
            <v>54</v>
          </cell>
          <cell r="BF377">
            <v>9.2407407407407405</v>
          </cell>
          <cell r="BG377">
            <v>205</v>
          </cell>
          <cell r="BH377">
            <v>24</v>
          </cell>
          <cell r="BI377">
            <v>8.5416666666666661</v>
          </cell>
          <cell r="BJ377">
            <v>95.704999999999998</v>
          </cell>
          <cell r="BK377">
            <v>248</v>
          </cell>
          <cell r="BL377">
            <v>29</v>
          </cell>
          <cell r="BM377">
            <v>8.5517241379310338</v>
          </cell>
          <cell r="BN377">
            <v>87</v>
          </cell>
          <cell r="BO377">
            <v>453</v>
          </cell>
          <cell r="BP377">
            <v>53</v>
          </cell>
          <cell r="BQ377">
            <v>8.5471698113207548</v>
          </cell>
          <cell r="BR377">
            <v>195</v>
          </cell>
          <cell r="BS377">
            <v>24</v>
          </cell>
          <cell r="BT377">
            <v>8.125</v>
          </cell>
          <cell r="BU377">
            <v>94.254166666666663</v>
          </cell>
          <cell r="BV377">
            <v>195</v>
          </cell>
          <cell r="BW377">
            <v>24</v>
          </cell>
          <cell r="BX377">
            <v>8.125</v>
          </cell>
          <cell r="BY377">
            <v>225</v>
          </cell>
          <cell r="BZ377">
            <v>26</v>
          </cell>
          <cell r="CA377">
            <v>8.6538461538461533</v>
          </cell>
          <cell r="CB377">
            <v>1830</v>
          </cell>
          <cell r="CC377">
            <v>205</v>
          </cell>
          <cell r="CD377">
            <v>8.9268292682926838</v>
          </cell>
          <cell r="CE377">
            <v>96</v>
          </cell>
          <cell r="CF377"/>
          <cell r="CG377"/>
          <cell r="CH377"/>
          <cell r="CI377"/>
          <cell r="CJ377"/>
          <cell r="CK377"/>
          <cell r="CL377"/>
          <cell r="CM377"/>
          <cell r="CN377">
            <v>57</v>
          </cell>
          <cell r="CO377">
            <v>60</v>
          </cell>
          <cell r="CP377">
            <v>50</v>
          </cell>
          <cell r="CQ377">
            <v>50</v>
          </cell>
          <cell r="CR377">
            <v>23</v>
          </cell>
          <cell r="CS377">
            <v>1</v>
          </cell>
          <cell r="CT377">
            <v>96</v>
          </cell>
          <cell r="CU377">
            <v>13</v>
          </cell>
          <cell r="CV377">
            <v>3</v>
          </cell>
          <cell r="CW377">
            <v>82</v>
          </cell>
          <cell r="CX377">
            <v>635</v>
          </cell>
          <cell r="CY377">
            <v>63.5</v>
          </cell>
          <cell r="CZ377">
            <v>94.35364041604754</v>
          </cell>
          <cell r="DA377">
            <v>10</v>
          </cell>
          <cell r="DB377">
            <v>0</v>
          </cell>
          <cell r="DC377">
            <v>100</v>
          </cell>
          <cell r="DD377">
            <v>17</v>
          </cell>
          <cell r="DE377">
            <v>5</v>
          </cell>
          <cell r="DF377">
            <v>78</v>
          </cell>
          <cell r="DG377">
            <v>8</v>
          </cell>
          <cell r="DH377">
            <v>80</v>
          </cell>
          <cell r="DI377">
            <v>1110</v>
          </cell>
          <cell r="DJ377">
            <v>56</v>
          </cell>
          <cell r="DK377">
            <v>2</v>
          </cell>
          <cell r="DL377">
            <v>0</v>
          </cell>
          <cell r="DM377">
            <v>100</v>
          </cell>
          <cell r="DN377">
            <v>70</v>
          </cell>
          <cell r="DO377" t="str">
            <v>100</v>
          </cell>
          <cell r="DP377">
            <v>100</v>
          </cell>
          <cell r="DQ377" t="str">
            <v>100</v>
          </cell>
          <cell r="DR377">
            <v>85</v>
          </cell>
          <cell r="DS377">
            <v>100</v>
          </cell>
          <cell r="DT377">
            <v>74</v>
          </cell>
          <cell r="DU377">
            <v>91</v>
          </cell>
          <cell r="DV377" t="str">
            <v>Jio Platform-Ignite</v>
          </cell>
          <cell r="DW377"/>
          <cell r="DX377"/>
          <cell r="DY377" t="str">
            <v>Placed</v>
          </cell>
          <cell r="DZ377">
            <v>6</v>
          </cell>
          <cell r="EA377" t="str">
            <v>Placement</v>
          </cell>
          <cell r="EB377" t="str">
            <v>Placement</v>
          </cell>
          <cell r="EC377"/>
          <cell r="ED377" t="str">
            <v>CAT-1</v>
          </cell>
          <cell r="EE377"/>
          <cell r="EF377"/>
          <cell r="EG377"/>
          <cell r="EH377"/>
          <cell r="EI377"/>
          <cell r="EJ377"/>
          <cell r="EK377"/>
          <cell r="EL377"/>
          <cell r="EM377"/>
          <cell r="EN377">
            <v>5</v>
          </cell>
          <cell r="EO377">
            <v>5</v>
          </cell>
          <cell r="EP377">
            <v>5</v>
          </cell>
          <cell r="EQ377">
            <v>15</v>
          </cell>
          <cell r="ER377">
            <v>100</v>
          </cell>
          <cell r="ES377" t="str">
            <v>Yes</v>
          </cell>
          <cell r="ET377" t="str">
            <v>https://drive.google.com/open?id=1aMNqRNAyEDpLKAxS3DGX-ugIh8JGXDrE</v>
          </cell>
          <cell r="EU377" t="str">
            <v>IT + Core Companies</v>
          </cell>
          <cell r="EV377" t="str">
            <v>Yes</v>
          </cell>
          <cell r="EW377" t="str">
            <v>pay_HyAlglDWSLxRgZ</v>
          </cell>
          <cell r="EX377" t="str">
            <v>MUMBAI</v>
          </cell>
          <cell r="EY377" t="str">
            <v>AB</v>
          </cell>
          <cell r="EZ377" t="str">
            <v>Golden Batch 1</v>
          </cell>
          <cell r="FA377" t="str">
            <v>19-E&amp;TCA07-23</v>
          </cell>
          <cell r="FB377" t="str">
            <v>E&amp;TC-A</v>
          </cell>
          <cell r="FC377">
            <v>7</v>
          </cell>
        </row>
        <row r="378">
          <cell r="C378" t="str">
            <v>19-E&amp;TCA08-23</v>
          </cell>
          <cell r="D378">
            <v>8</v>
          </cell>
          <cell r="E378" t="str">
            <v>BHAGAT SHLOK MANISH MANISHA</v>
          </cell>
          <cell r="F378" t="str">
            <v>19-E&amp;TCA08-23</v>
          </cell>
          <cell r="G378" t="str">
            <v>Male</v>
          </cell>
          <cell r="H378">
            <v>36874</v>
          </cell>
          <cell r="I378">
            <v>9833298216</v>
          </cell>
          <cell r="J378"/>
          <cell r="K378" t="str">
            <v>shlokbhagat1412@gmail.com</v>
          </cell>
          <cell r="L378" t="str">
            <v>1032190517@tcetmumbai.in</v>
          </cell>
          <cell r="M378" t="str">
            <v>B-39, B-WING,102,GOKULKDHAM,MUMBAI,400063</v>
          </cell>
          <cell r="N378" t="str">
            <v>Service</v>
          </cell>
          <cell r="O378" t="str">
            <v>10 Lacs to 20Lacs</v>
          </cell>
          <cell r="P378" t="str">
            <v>Normal</v>
          </cell>
          <cell r="Q378" t="str">
            <v>Open</v>
          </cell>
          <cell r="R378">
            <v>2019</v>
          </cell>
          <cell r="S378" t="str">
            <v>FE</v>
          </cell>
          <cell r="T378" t="str">
            <v>MHT-CET 2019</v>
          </cell>
          <cell r="U378" t="str">
            <v>MHT-CET</v>
          </cell>
          <cell r="V378">
            <v>200</v>
          </cell>
          <cell r="W378">
            <v>86.431349299999994</v>
          </cell>
          <cell r="X378" t="str">
            <v>IL</v>
          </cell>
          <cell r="Y378">
            <v>491</v>
          </cell>
          <cell r="Z378">
            <v>600</v>
          </cell>
          <cell r="AA378">
            <v>81.83</v>
          </cell>
          <cell r="AB378">
            <v>2016</v>
          </cell>
          <cell r="AC378" t="str">
            <v>COUNCIL FOR THE INDIAN SCHOOL CERTIFICATE EXAMINATIONS</v>
          </cell>
          <cell r="AD378" t="str">
            <v>GOKULDHAM HIGH SCHOOL AND JUNIOUR COLLEGE</v>
          </cell>
          <cell r="AE378">
            <v>461</v>
          </cell>
          <cell r="AF378">
            <v>650</v>
          </cell>
          <cell r="AG378">
            <v>70.92</v>
          </cell>
          <cell r="AH378">
            <v>2018</v>
          </cell>
          <cell r="AI378" t="str">
            <v>MAHARASHTRA STATE BOARD OF SECONDARY AND HIGHER SECONDARY EDUCATION</v>
          </cell>
          <cell r="AJ378" t="str">
            <v>NIRMALA MEMORIAL FOUNDATION COLLEGE OF COMMERCE AND SCIENCE</v>
          </cell>
          <cell r="AK378">
            <v>201</v>
          </cell>
          <cell r="AL378">
            <v>22</v>
          </cell>
          <cell r="AM378">
            <v>9.1363636363636367</v>
          </cell>
          <cell r="AN378">
            <v>95.22</v>
          </cell>
          <cell r="AO378">
            <v>246</v>
          </cell>
          <cell r="AP378">
            <v>26</v>
          </cell>
          <cell r="AQ378">
            <v>9.4615384615384617</v>
          </cell>
          <cell r="AR378">
            <v>84.79</v>
          </cell>
          <cell r="AS378">
            <v>447</v>
          </cell>
          <cell r="AT378">
            <v>48</v>
          </cell>
          <cell r="AU378">
            <v>9.3125</v>
          </cell>
          <cell r="AV378">
            <v>233</v>
          </cell>
          <cell r="AW378">
            <v>25</v>
          </cell>
          <cell r="AX378">
            <v>9.32</v>
          </cell>
          <cell r="AY378">
            <v>96</v>
          </cell>
          <cell r="AZ378">
            <v>268</v>
          </cell>
          <cell r="BA378">
            <v>29</v>
          </cell>
          <cell r="BB378">
            <v>9.2413793103448274</v>
          </cell>
          <cell r="BC378">
            <v>82</v>
          </cell>
          <cell r="BD378">
            <v>501</v>
          </cell>
          <cell r="BE378">
            <v>54</v>
          </cell>
          <cell r="BF378">
            <v>9.2777777777777786</v>
          </cell>
          <cell r="BG378">
            <v>177</v>
          </cell>
          <cell r="BH378">
            <v>24</v>
          </cell>
          <cell r="BI378">
            <v>7.375</v>
          </cell>
          <cell r="BJ378">
            <v>89.502499999999998</v>
          </cell>
          <cell r="BK378">
            <v>237</v>
          </cell>
          <cell r="BL378">
            <v>29</v>
          </cell>
          <cell r="BM378">
            <v>8.1724137931034484</v>
          </cell>
          <cell r="BN378">
            <v>91</v>
          </cell>
          <cell r="BO378">
            <v>414</v>
          </cell>
          <cell r="BP378">
            <v>53</v>
          </cell>
          <cell r="BQ378">
            <v>7.8113207547169807</v>
          </cell>
          <cell r="BR378">
            <v>174</v>
          </cell>
          <cell r="BS378">
            <v>24</v>
          </cell>
          <cell r="BT378">
            <v>7.25</v>
          </cell>
          <cell r="BU378">
            <v>89.752083333333346</v>
          </cell>
          <cell r="BV378">
            <v>174</v>
          </cell>
          <cell r="BW378">
            <v>24</v>
          </cell>
          <cell r="BX378">
            <v>7.25</v>
          </cell>
          <cell r="BY378">
            <v>213</v>
          </cell>
          <cell r="BZ378">
            <v>26</v>
          </cell>
          <cell r="CA378">
            <v>8.1923076923076916</v>
          </cell>
          <cell r="CB378">
            <v>1749</v>
          </cell>
          <cell r="CC378">
            <v>205</v>
          </cell>
          <cell r="CD378">
            <v>8.5317073170731703</v>
          </cell>
          <cell r="CE378">
            <v>90</v>
          </cell>
          <cell r="CF378"/>
          <cell r="CG378"/>
          <cell r="CH378"/>
          <cell r="CI378"/>
          <cell r="CJ378"/>
          <cell r="CK378"/>
          <cell r="CL378"/>
          <cell r="CM378"/>
          <cell r="CN378"/>
          <cell r="CO378"/>
          <cell r="CP378"/>
          <cell r="CQ378"/>
          <cell r="CR378"/>
          <cell r="CS378"/>
          <cell r="CT378"/>
          <cell r="CU378"/>
          <cell r="CV378"/>
          <cell r="CW378"/>
          <cell r="CX378"/>
          <cell r="CY378"/>
          <cell r="CZ378"/>
          <cell r="DA378"/>
          <cell r="DB378"/>
          <cell r="DC378"/>
          <cell r="DD378"/>
          <cell r="DE378"/>
          <cell r="DF378"/>
          <cell r="DG378"/>
          <cell r="DH378"/>
          <cell r="DI378"/>
          <cell r="DJ378">
            <v>0</v>
          </cell>
          <cell r="DK378">
            <v>0</v>
          </cell>
          <cell r="DL378">
            <v>2</v>
          </cell>
          <cell r="DM378">
            <v>0</v>
          </cell>
          <cell r="DN378">
            <v>0</v>
          </cell>
          <cell r="DO378">
            <v>0</v>
          </cell>
          <cell r="DP378">
            <v>0</v>
          </cell>
          <cell r="DQ378">
            <v>0</v>
          </cell>
          <cell r="DR378">
            <v>0</v>
          </cell>
          <cell r="DS378">
            <v>0</v>
          </cell>
          <cell r="DT378">
            <v>0</v>
          </cell>
          <cell r="DU378">
            <v>0</v>
          </cell>
          <cell r="DV378"/>
          <cell r="DW378"/>
          <cell r="DX378"/>
          <cell r="DY378"/>
          <cell r="DZ378"/>
          <cell r="EA378" t="str">
            <v>Higher Studies</v>
          </cell>
          <cell r="EB378" t="str">
            <v>Higher Studies</v>
          </cell>
          <cell r="EC378"/>
          <cell r="ED378" t="str">
            <v>CAT-3</v>
          </cell>
          <cell r="EE378"/>
          <cell r="EF378"/>
          <cell r="EG378"/>
          <cell r="EH378"/>
          <cell r="EI378"/>
          <cell r="EJ378"/>
          <cell r="EK378"/>
          <cell r="EL378"/>
          <cell r="EM378"/>
          <cell r="EN378">
            <v>5</v>
          </cell>
          <cell r="EO378">
            <v>0</v>
          </cell>
          <cell r="EP378">
            <v>5</v>
          </cell>
          <cell r="EQ378">
            <v>10</v>
          </cell>
          <cell r="ER378">
            <v>66.666666666666657</v>
          </cell>
          <cell r="ES378" t="str">
            <v>Yes</v>
          </cell>
          <cell r="ET378" t="str">
            <v>https://drive.google.com/open?id=1wN_hmptgmYYWhoqlYmHhLhApTdxzevxw</v>
          </cell>
          <cell r="EU378" t="str">
            <v>NA</v>
          </cell>
          <cell r="EV378" t="str">
            <v>No</v>
          </cell>
          <cell r="EW378"/>
          <cell r="EX378" t="str">
            <v>maharashtra</v>
          </cell>
          <cell r="EY378" t="str">
            <v>AB</v>
          </cell>
          <cell r="EZ378"/>
          <cell r="FA378" t="str">
            <v>19-E&amp;TCA08-23</v>
          </cell>
          <cell r="FB378" t="str">
            <v>E&amp;TC-A</v>
          </cell>
          <cell r="FC378">
            <v>8</v>
          </cell>
        </row>
        <row r="379">
          <cell r="C379" t="str">
            <v>19-E&amp;TCA09-23</v>
          </cell>
          <cell r="D379">
            <v>9</v>
          </cell>
          <cell r="E379" t="str">
            <v>BHALERAO AMEYA MAHENDRA ANAGHA</v>
          </cell>
          <cell r="F379" t="str">
            <v>19-E&amp;TCA09-23</v>
          </cell>
          <cell r="G379" t="str">
            <v>Male</v>
          </cell>
          <cell r="H379">
            <v>37183</v>
          </cell>
          <cell r="I379">
            <v>9004596598</v>
          </cell>
          <cell r="J379" t="str">
            <v>9004596598</v>
          </cell>
          <cell r="K379" t="str">
            <v>ab39912@gmail.com</v>
          </cell>
          <cell r="L379" t="str">
            <v>1032190518@tcetmumbai.in</v>
          </cell>
          <cell r="M379" t="str">
            <v>B-102,Hamilton Court,Raheja Reflections Phase-1,Thakur Village,Kandivali -East,Near 90 Feet Road,Mumbai,400101</v>
          </cell>
          <cell r="N379" t="str">
            <v>Service</v>
          </cell>
          <cell r="O379" t="str">
            <v>20 Lacs &amp; above</v>
          </cell>
          <cell r="P379" t="str">
            <v>Normal</v>
          </cell>
          <cell r="Q379" t="str">
            <v>Open</v>
          </cell>
          <cell r="R379">
            <v>2019</v>
          </cell>
          <cell r="S379" t="str">
            <v>FE</v>
          </cell>
          <cell r="T379" t="str">
            <v>MHT-CET 2019</v>
          </cell>
          <cell r="U379" t="str">
            <v>MHT-CET</v>
          </cell>
          <cell r="V379">
            <v>200</v>
          </cell>
          <cell r="W379">
            <v>92.1066</v>
          </cell>
          <cell r="X379" t="str">
            <v>GOPENS</v>
          </cell>
          <cell r="Y379">
            <v>527</v>
          </cell>
          <cell r="Z379">
            <v>600</v>
          </cell>
          <cell r="AA379">
            <v>87.83</v>
          </cell>
          <cell r="AB379">
            <v>2017</v>
          </cell>
          <cell r="AC379" t="str">
            <v>COUNCIL FOR THE INDIAN SCHOOL CERTIFICATE EXAMINATIONS</v>
          </cell>
          <cell r="AD379" t="str">
            <v>THAKUR PUBLIC SCHOOL</v>
          </cell>
          <cell r="AE379">
            <v>510</v>
          </cell>
          <cell r="AF379">
            <v>650</v>
          </cell>
          <cell r="AG379">
            <v>78.459999999999994</v>
          </cell>
          <cell r="AH379">
            <v>2019</v>
          </cell>
          <cell r="AI379" t="str">
            <v>MAHARASHTRA STATE BOARD OF SECONDARY AND HIGHER SECONDARY EDUCATION</v>
          </cell>
          <cell r="AJ379" t="str">
            <v>THAKUR COLLEGE OF SCIENCE AND COMMERCE</v>
          </cell>
          <cell r="AK379">
            <v>214</v>
          </cell>
          <cell r="AL379">
            <v>22</v>
          </cell>
          <cell r="AM379">
            <v>9.7272727272727266</v>
          </cell>
          <cell r="AN379">
            <v>82.8</v>
          </cell>
          <cell r="AO379">
            <v>258</v>
          </cell>
          <cell r="AP379">
            <v>26</v>
          </cell>
          <cell r="AQ379">
            <v>9.9230769230769234</v>
          </cell>
          <cell r="AR379">
            <v>97.67</v>
          </cell>
          <cell r="AS379">
            <v>472</v>
          </cell>
          <cell r="AT379">
            <v>48</v>
          </cell>
          <cell r="AU379">
            <v>9.8333333333333339</v>
          </cell>
          <cell r="AV379">
            <v>237</v>
          </cell>
          <cell r="AW379">
            <v>25</v>
          </cell>
          <cell r="AX379">
            <v>9.48</v>
          </cell>
          <cell r="AY379">
            <v>100</v>
          </cell>
          <cell r="AZ379">
            <v>281</v>
          </cell>
          <cell r="BA379">
            <v>29</v>
          </cell>
          <cell r="BB379">
            <v>9.6896551724137936</v>
          </cell>
          <cell r="BC379">
            <v>99</v>
          </cell>
          <cell r="BD379">
            <v>518</v>
          </cell>
          <cell r="BE379">
            <v>54</v>
          </cell>
          <cell r="BF379">
            <v>9.5925925925925934</v>
          </cell>
          <cell r="BG379">
            <v>219</v>
          </cell>
          <cell r="BH379">
            <v>24</v>
          </cell>
          <cell r="BI379">
            <v>9.125</v>
          </cell>
          <cell r="BJ379">
            <v>94.867500000000007</v>
          </cell>
          <cell r="BK379">
            <v>290</v>
          </cell>
          <cell r="BL379">
            <v>29</v>
          </cell>
          <cell r="BM379">
            <v>10</v>
          </cell>
          <cell r="BN379">
            <v>100</v>
          </cell>
          <cell r="BO379">
            <v>509</v>
          </cell>
          <cell r="BP379">
            <v>53</v>
          </cell>
          <cell r="BQ379">
            <v>9.6037735849056602</v>
          </cell>
          <cell r="BR379">
            <v>240</v>
          </cell>
          <cell r="BS379">
            <v>24</v>
          </cell>
          <cell r="BT379">
            <v>10</v>
          </cell>
          <cell r="BU379">
            <v>95.722916666666677</v>
          </cell>
          <cell r="BV379">
            <v>240</v>
          </cell>
          <cell r="BW379">
            <v>24</v>
          </cell>
          <cell r="BX379">
            <v>10</v>
          </cell>
          <cell r="BY379">
            <v>251</v>
          </cell>
          <cell r="BZ379">
            <v>26</v>
          </cell>
          <cell r="CA379">
            <v>9.6538461538461533</v>
          </cell>
          <cell r="CB379">
            <v>1990</v>
          </cell>
          <cell r="CC379">
            <v>205</v>
          </cell>
          <cell r="CD379">
            <v>9.7073170731707314</v>
          </cell>
          <cell r="CE379">
            <v>95</v>
          </cell>
          <cell r="CF379"/>
          <cell r="CG379"/>
          <cell r="CH379"/>
          <cell r="CI379"/>
          <cell r="CJ379"/>
          <cell r="CK379"/>
          <cell r="CL379"/>
          <cell r="CM379"/>
          <cell r="CN379">
            <v>30</v>
          </cell>
          <cell r="CO379">
            <v>60</v>
          </cell>
          <cell r="CP379">
            <v>31</v>
          </cell>
          <cell r="CQ379">
            <v>50</v>
          </cell>
          <cell r="CR379">
            <v>24</v>
          </cell>
          <cell r="CS379">
            <v>0</v>
          </cell>
          <cell r="CT379">
            <v>100</v>
          </cell>
          <cell r="CU379">
            <v>16</v>
          </cell>
          <cell r="CV379">
            <v>0</v>
          </cell>
          <cell r="CW379">
            <v>100</v>
          </cell>
          <cell r="CX379">
            <v>644</v>
          </cell>
          <cell r="CY379">
            <v>64.400000000000006</v>
          </cell>
          <cell r="CZ379">
            <v>95.690936106983656</v>
          </cell>
          <cell r="DA379">
            <v>10</v>
          </cell>
          <cell r="DB379">
            <v>0</v>
          </cell>
          <cell r="DC379">
            <v>100</v>
          </cell>
          <cell r="DD379">
            <v>17</v>
          </cell>
          <cell r="DE379">
            <v>5</v>
          </cell>
          <cell r="DF379">
            <v>78</v>
          </cell>
          <cell r="DG379">
            <v>10</v>
          </cell>
          <cell r="DH379">
            <v>100</v>
          </cell>
          <cell r="DI379">
            <v>1120</v>
          </cell>
          <cell r="DJ379">
            <v>56</v>
          </cell>
          <cell r="DK379">
            <v>2</v>
          </cell>
          <cell r="DL379">
            <v>0</v>
          </cell>
          <cell r="DM379">
            <v>100</v>
          </cell>
          <cell r="DN379">
            <v>60</v>
          </cell>
          <cell r="DO379" t="str">
            <v>100</v>
          </cell>
          <cell r="DP379">
            <v>90</v>
          </cell>
          <cell r="DQ379" t="str">
            <v>100</v>
          </cell>
          <cell r="DR379">
            <v>75</v>
          </cell>
          <cell r="DS379">
            <v>100</v>
          </cell>
          <cell r="DT379">
            <v>71</v>
          </cell>
          <cell r="DU379">
            <v>97</v>
          </cell>
          <cell r="DV379" t="str">
            <v>Capgemini (Allow if Eligible)</v>
          </cell>
          <cell r="DW379"/>
          <cell r="DX379"/>
          <cell r="DY379" t="str">
            <v>Placed</v>
          </cell>
          <cell r="DZ379">
            <v>4.25</v>
          </cell>
          <cell r="EA379" t="str">
            <v>Placement</v>
          </cell>
          <cell r="EB379" t="str">
            <v>Placement</v>
          </cell>
          <cell r="EC379"/>
          <cell r="ED379" t="str">
            <v>CAT-1</v>
          </cell>
          <cell r="EE379"/>
          <cell r="EF379"/>
          <cell r="EG379"/>
          <cell r="EH379"/>
          <cell r="EI379"/>
          <cell r="EJ379"/>
          <cell r="EK379"/>
          <cell r="EL379"/>
          <cell r="EM379"/>
          <cell r="EN379">
            <v>5</v>
          </cell>
          <cell r="EO379">
            <v>5</v>
          </cell>
          <cell r="EP379">
            <v>5</v>
          </cell>
          <cell r="EQ379">
            <v>15</v>
          </cell>
          <cell r="ER379">
            <v>100</v>
          </cell>
          <cell r="ES379" t="str">
            <v>Yes</v>
          </cell>
          <cell r="ET379" t="str">
            <v>https://drive.google.com/open?id=171AJgU81rWWMrpX2otgVYhD9GUoi4SSU</v>
          </cell>
          <cell r="EU379" t="str">
            <v>IT + Core Companies</v>
          </cell>
          <cell r="EV379" t="str">
            <v>Yes</v>
          </cell>
          <cell r="EW379" t="str">
            <v>pay_HyCBIzQYMSUTwf</v>
          </cell>
          <cell r="EX379" t="str">
            <v>NAGPUR</v>
          </cell>
          <cell r="EY379" t="str">
            <v>Present</v>
          </cell>
          <cell r="EZ379" t="str">
            <v>Golden Batch 2</v>
          </cell>
          <cell r="FA379" t="str">
            <v>19-E&amp;TCA09-23</v>
          </cell>
          <cell r="FB379" t="str">
            <v>E&amp;TC-A</v>
          </cell>
          <cell r="FC379">
            <v>9</v>
          </cell>
        </row>
        <row r="380">
          <cell r="C380" t="str">
            <v>19-E&amp;TCA10-23</v>
          </cell>
          <cell r="D380">
            <v>10</v>
          </cell>
          <cell r="E380" t="str">
            <v>BHANDARE GAURANG NAVNIT NRUPA</v>
          </cell>
          <cell r="F380" t="str">
            <v>19-E&amp;TCA10-23</v>
          </cell>
          <cell r="G380" t="str">
            <v>Male</v>
          </cell>
          <cell r="H380">
            <v>37154</v>
          </cell>
          <cell r="I380">
            <v>9167870060</v>
          </cell>
          <cell r="J380"/>
          <cell r="K380" t="str">
            <v>gnbhandare20@gmail.com</v>
          </cell>
          <cell r="L380" t="str">
            <v>1032190519@tcetmumbai.in</v>
          </cell>
          <cell r="M380" t="str">
            <v>E/202 MADHUBAN CHS.,KETKIPADA DAHISAR EAST,DAHISAR EAST,OPP. DAHISAR TELEPHONE EXCHANGE,MUMBAI,400068</v>
          </cell>
          <cell r="N380" t="str">
            <v>Service</v>
          </cell>
          <cell r="O380" t="str">
            <v>10 Lacs to 20Lacs</v>
          </cell>
          <cell r="P380" t="str">
            <v>Normal</v>
          </cell>
          <cell r="Q380" t="str">
            <v>Open</v>
          </cell>
          <cell r="R380">
            <v>2019</v>
          </cell>
          <cell r="S380" t="str">
            <v>FE</v>
          </cell>
          <cell r="T380" t="str">
            <v>MHT-CET 2019</v>
          </cell>
          <cell r="U380" t="str">
            <v>MHT-CET</v>
          </cell>
          <cell r="V380">
            <v>200</v>
          </cell>
          <cell r="W380">
            <v>37.762432699999998</v>
          </cell>
          <cell r="X380" t="str">
            <v>IL</v>
          </cell>
          <cell r="Y380"/>
          <cell r="Z380"/>
          <cell r="AA380">
            <v>87.4</v>
          </cell>
          <cell r="AB380">
            <v>2017</v>
          </cell>
          <cell r="AC380" t="str">
            <v>CENTRAL BOARD OF SECONDARY EDUCATION</v>
          </cell>
          <cell r="AD380" t="str">
            <v>RYAN INTERNATIONAL SCHOOL</v>
          </cell>
          <cell r="AE380">
            <v>439</v>
          </cell>
          <cell r="AF380">
            <v>650</v>
          </cell>
          <cell r="AG380">
            <v>67.540000000000006</v>
          </cell>
          <cell r="AH380">
            <v>2019</v>
          </cell>
          <cell r="AI380" t="str">
            <v>MAHARASHTRA STATE BOARD OF SECONDARY AND HIGHER SECONDARY EDUCATION</v>
          </cell>
          <cell r="AJ380" t="str">
            <v>PACE JUNIOR SCIENCE COLLEGE</v>
          </cell>
          <cell r="AK380">
            <v>183</v>
          </cell>
          <cell r="AL380">
            <v>22</v>
          </cell>
          <cell r="AM380">
            <v>8.3181818181818183</v>
          </cell>
          <cell r="AN380">
            <v>75</v>
          </cell>
          <cell r="AO380">
            <v>229</v>
          </cell>
          <cell r="AP380">
            <v>26</v>
          </cell>
          <cell r="AQ380">
            <v>8.8076923076923084</v>
          </cell>
          <cell r="AR380">
            <v>75</v>
          </cell>
          <cell r="AS380">
            <v>412</v>
          </cell>
          <cell r="AT380">
            <v>48</v>
          </cell>
          <cell r="AU380">
            <v>8.5833333333333339</v>
          </cell>
          <cell r="AV380">
            <v>243</v>
          </cell>
          <cell r="AW380">
            <v>25</v>
          </cell>
          <cell r="AX380">
            <v>9.7200000000000006</v>
          </cell>
          <cell r="AY380">
            <v>100</v>
          </cell>
          <cell r="AZ380">
            <v>279</v>
          </cell>
          <cell r="BA380">
            <v>29</v>
          </cell>
          <cell r="BB380">
            <v>9.6206896551724146</v>
          </cell>
          <cell r="BC380">
            <v>100</v>
          </cell>
          <cell r="BD380">
            <v>522</v>
          </cell>
          <cell r="BE380">
            <v>54</v>
          </cell>
          <cell r="BF380">
            <v>9.6666666666666661</v>
          </cell>
          <cell r="BG380">
            <v>220</v>
          </cell>
          <cell r="BH380">
            <v>24</v>
          </cell>
          <cell r="BI380">
            <v>9.1666666666666661</v>
          </cell>
          <cell r="BJ380">
            <v>87.5</v>
          </cell>
          <cell r="BK380">
            <v>284</v>
          </cell>
          <cell r="BL380">
            <v>29</v>
          </cell>
          <cell r="BM380">
            <v>9.7931034482758612</v>
          </cell>
          <cell r="BN380">
            <v>100</v>
          </cell>
          <cell r="BO380">
            <v>504</v>
          </cell>
          <cell r="BP380">
            <v>53</v>
          </cell>
          <cell r="BQ380">
            <v>9.5094339622641506</v>
          </cell>
          <cell r="BR380">
            <v>229</v>
          </cell>
          <cell r="BS380">
            <v>24</v>
          </cell>
          <cell r="BT380">
            <v>9.5416666666666661</v>
          </cell>
          <cell r="BU380">
            <v>89.583333333333329</v>
          </cell>
          <cell r="BV380">
            <v>229</v>
          </cell>
          <cell r="BW380">
            <v>24</v>
          </cell>
          <cell r="BX380">
            <v>9.5416666666666661</v>
          </cell>
          <cell r="BY380">
            <v>251</v>
          </cell>
          <cell r="BZ380">
            <v>26</v>
          </cell>
          <cell r="CA380">
            <v>9.6538461538461533</v>
          </cell>
          <cell r="CB380">
            <v>1918</v>
          </cell>
          <cell r="CC380">
            <v>205</v>
          </cell>
          <cell r="CD380">
            <v>9.3560975609756092</v>
          </cell>
          <cell r="CE380">
            <v>88</v>
          </cell>
          <cell r="CF380"/>
          <cell r="CG380"/>
          <cell r="CH380"/>
          <cell r="CI380"/>
          <cell r="CJ380"/>
          <cell r="CK380"/>
          <cell r="CL380"/>
          <cell r="CM380"/>
          <cell r="CN380">
            <v>53</v>
          </cell>
          <cell r="CO380">
            <v>60</v>
          </cell>
          <cell r="CP380">
            <v>32</v>
          </cell>
          <cell r="CQ380">
            <v>50</v>
          </cell>
          <cell r="CR380">
            <v>24</v>
          </cell>
          <cell r="CS380">
            <v>0</v>
          </cell>
          <cell r="CT380">
            <v>100</v>
          </cell>
          <cell r="CU380">
            <v>12</v>
          </cell>
          <cell r="CV380">
            <v>4</v>
          </cell>
          <cell r="CW380">
            <v>75</v>
          </cell>
          <cell r="CX380">
            <v>639</v>
          </cell>
          <cell r="CY380">
            <v>63.9</v>
          </cell>
          <cell r="CZ380">
            <v>94.947994056463585</v>
          </cell>
          <cell r="DA380">
            <v>10</v>
          </cell>
          <cell r="DB380">
            <v>0</v>
          </cell>
          <cell r="DC380">
            <v>100</v>
          </cell>
          <cell r="DD380">
            <v>12</v>
          </cell>
          <cell r="DE380">
            <v>10</v>
          </cell>
          <cell r="DF380">
            <v>55</v>
          </cell>
          <cell r="DG380">
            <v>10</v>
          </cell>
          <cell r="DH380">
            <v>100</v>
          </cell>
          <cell r="DI380">
            <v>1091</v>
          </cell>
          <cell r="DJ380">
            <v>55</v>
          </cell>
          <cell r="DK380">
            <v>2</v>
          </cell>
          <cell r="DL380">
            <v>0</v>
          </cell>
          <cell r="DM380">
            <v>100</v>
          </cell>
          <cell r="DN380">
            <v>70</v>
          </cell>
          <cell r="DO380" t="str">
            <v>100</v>
          </cell>
          <cell r="DP380">
            <v>80</v>
          </cell>
          <cell r="DQ380" t="str">
            <v>100</v>
          </cell>
          <cell r="DR380">
            <v>75</v>
          </cell>
          <cell r="DS380">
            <v>100</v>
          </cell>
          <cell r="DT380">
            <v>74</v>
          </cell>
          <cell r="DU380">
            <v>90</v>
          </cell>
          <cell r="DV380" t="str">
            <v>Capgemini/LTI/Accenture-(ASE)(allow if Eligible)</v>
          </cell>
          <cell r="DW380"/>
          <cell r="DX380"/>
          <cell r="DY380" t="str">
            <v>Placed</v>
          </cell>
          <cell r="DZ380" t="str">
            <v>4.5/4.25/4</v>
          </cell>
          <cell r="EA380" t="str">
            <v>Placement</v>
          </cell>
          <cell r="EB380" t="str">
            <v>Placement</v>
          </cell>
          <cell r="EC380"/>
          <cell r="ED380" t="str">
            <v>CAT-1</v>
          </cell>
          <cell r="EE380"/>
          <cell r="EF380"/>
          <cell r="EG380"/>
          <cell r="EH380"/>
          <cell r="EI380"/>
          <cell r="EJ380"/>
          <cell r="EK380"/>
          <cell r="EL380"/>
          <cell r="EM380"/>
          <cell r="EN380">
            <v>5</v>
          </cell>
          <cell r="EO380">
            <v>5</v>
          </cell>
          <cell r="EP380">
            <v>5</v>
          </cell>
          <cell r="EQ380">
            <v>15</v>
          </cell>
          <cell r="ER380">
            <v>100</v>
          </cell>
          <cell r="ES380" t="str">
            <v>Yes</v>
          </cell>
          <cell r="ET380" t="str">
            <v>https://drive.google.com/open?id=1Fc82wB4BQA10hQDK_LWLr5HT7WdSt9ru</v>
          </cell>
          <cell r="EU380" t="str">
            <v>IT + Core Companies</v>
          </cell>
          <cell r="EV380" t="str">
            <v>Yes</v>
          </cell>
          <cell r="EW380" t="str">
            <v>pay_HyDfS7UkonNQvY</v>
          </cell>
          <cell r="EX380" t="str">
            <v>MUMBAI</v>
          </cell>
          <cell r="EY380" t="str">
            <v>Present</v>
          </cell>
          <cell r="EZ380" t="str">
            <v>Golden Batch 2</v>
          </cell>
          <cell r="FA380" t="str">
            <v>19-E&amp;TCA10-23</v>
          </cell>
          <cell r="FB380" t="str">
            <v>E&amp;TC-A</v>
          </cell>
          <cell r="FC380">
            <v>10</v>
          </cell>
        </row>
        <row r="381">
          <cell r="C381" t="str">
            <v>19-E&amp;TCA11-23</v>
          </cell>
          <cell r="D381">
            <v>11</v>
          </cell>
          <cell r="E381" t="str">
            <v>BHATT SHUBHAM JEEVAN SHANTI</v>
          </cell>
          <cell r="F381" t="str">
            <v>19-E&amp;TCA11-23</v>
          </cell>
          <cell r="G381" t="str">
            <v>Male</v>
          </cell>
          <cell r="H381">
            <v>37218</v>
          </cell>
          <cell r="I381">
            <v>8450975139</v>
          </cell>
          <cell r="J381" t="str">
            <v>8450975139</v>
          </cell>
          <cell r="K381" t="str">
            <v>shubhamsb2301@gmail.com</v>
          </cell>
          <cell r="L381" t="str">
            <v>1032190520@tcetmumbai.in</v>
          </cell>
          <cell r="M381" t="str">
            <v>A/401 VASUDHA DOSTI VIHAR,VARTAK NAGAR,THANE,400606</v>
          </cell>
          <cell r="N381" t="str">
            <v>Self-employed</v>
          </cell>
          <cell r="O381" t="str">
            <v>Below  5 Lacs</v>
          </cell>
          <cell r="P381" t="str">
            <v>Normal</v>
          </cell>
          <cell r="Q381" t="str">
            <v>Open</v>
          </cell>
          <cell r="R381">
            <v>2019</v>
          </cell>
          <cell r="S381" t="str">
            <v>FE</v>
          </cell>
          <cell r="T381" t="str">
            <v>MHT-CET 2019</v>
          </cell>
          <cell r="U381" t="str">
            <v>MHT-CET</v>
          </cell>
          <cell r="V381">
            <v>200</v>
          </cell>
          <cell r="W381">
            <v>43.095457099999997</v>
          </cell>
          <cell r="X381" t="str">
            <v>MI</v>
          </cell>
          <cell r="Y381">
            <v>434</v>
          </cell>
          <cell r="Z381">
            <v>500</v>
          </cell>
          <cell r="AA381">
            <v>86.8</v>
          </cell>
          <cell r="AB381">
            <v>2017</v>
          </cell>
          <cell r="AC381" t="str">
            <v>MAHARASHTRA STATE BOARD OF SECONDARY AND HIGHER SECONDARY EDUCATION</v>
          </cell>
          <cell r="AD381" t="str">
            <v>SARASWATI EDUCATION SOCIETY HIGH SCHOOL AND JUNIOR COLLEGE</v>
          </cell>
          <cell r="AE381">
            <v>446</v>
          </cell>
          <cell r="AF381">
            <v>650</v>
          </cell>
          <cell r="AG381">
            <v>68.62</v>
          </cell>
          <cell r="AH381">
            <v>2019</v>
          </cell>
          <cell r="AI381" t="str">
            <v>MAHARASHTRA STATE BOARD OF SECONDARY AND HIGHER SECONDARY EDUCATION</v>
          </cell>
          <cell r="AJ381" t="str">
            <v>NEW ENGLISH COLLEGE</v>
          </cell>
          <cell r="AK381">
            <v>177.98</v>
          </cell>
          <cell r="AL381">
            <v>22</v>
          </cell>
          <cell r="AM381">
            <v>8.09</v>
          </cell>
          <cell r="AN381">
            <v>76.11</v>
          </cell>
          <cell r="AO381">
            <v>218</v>
          </cell>
          <cell r="AP381">
            <v>26</v>
          </cell>
          <cell r="AQ381">
            <v>8.384615384615385</v>
          </cell>
          <cell r="AR381">
            <v>75</v>
          </cell>
          <cell r="AS381">
            <v>395.98</v>
          </cell>
          <cell r="AT381">
            <v>48</v>
          </cell>
          <cell r="AU381">
            <v>8.2495833333333337</v>
          </cell>
          <cell r="AV381">
            <v>225</v>
          </cell>
          <cell r="AW381">
            <v>25</v>
          </cell>
          <cell r="AX381">
            <v>9</v>
          </cell>
          <cell r="AY381">
            <v>94</v>
          </cell>
          <cell r="AZ381">
            <v>273</v>
          </cell>
          <cell r="BA381">
            <v>29</v>
          </cell>
          <cell r="BB381">
            <v>9.4137931034482758</v>
          </cell>
          <cell r="BC381">
            <v>87</v>
          </cell>
          <cell r="BD381">
            <v>498</v>
          </cell>
          <cell r="BE381">
            <v>54</v>
          </cell>
          <cell r="BF381">
            <v>9.2222222222222214</v>
          </cell>
          <cell r="BG381">
            <v>214</v>
          </cell>
          <cell r="BH381">
            <v>24</v>
          </cell>
          <cell r="BI381">
            <v>8.9166666666666661</v>
          </cell>
          <cell r="BJ381">
            <v>83.027500000000003</v>
          </cell>
          <cell r="BK381">
            <v>275</v>
          </cell>
          <cell r="BL381">
            <v>29</v>
          </cell>
          <cell r="BM381">
            <v>9.4827586206896548</v>
          </cell>
          <cell r="BN381">
            <v>100</v>
          </cell>
          <cell r="BO381">
            <v>489</v>
          </cell>
          <cell r="BP381">
            <v>53</v>
          </cell>
          <cell r="BQ381">
            <v>9.2264150943396235</v>
          </cell>
          <cell r="BR381">
            <v>210</v>
          </cell>
          <cell r="BS381">
            <v>24</v>
          </cell>
          <cell r="BT381">
            <v>8.75</v>
          </cell>
          <cell r="BU381">
            <v>85.856250000000003</v>
          </cell>
          <cell r="BV381">
            <v>210</v>
          </cell>
          <cell r="BW381">
            <v>24</v>
          </cell>
          <cell r="BX381">
            <v>8.75</v>
          </cell>
          <cell r="BY381">
            <v>242</v>
          </cell>
          <cell r="BZ381">
            <v>26</v>
          </cell>
          <cell r="CA381">
            <v>9.3076923076923084</v>
          </cell>
          <cell r="CB381">
            <v>1834.98</v>
          </cell>
          <cell r="CC381">
            <v>205</v>
          </cell>
          <cell r="CD381">
            <v>8.9511219512195126</v>
          </cell>
          <cell r="CE381">
            <v>84</v>
          </cell>
          <cell r="CF381"/>
          <cell r="CG381"/>
          <cell r="CH381"/>
          <cell r="CI381"/>
          <cell r="CJ381"/>
          <cell r="CK381"/>
          <cell r="CL381"/>
          <cell r="CM381"/>
          <cell r="CN381">
            <v>54</v>
          </cell>
          <cell r="CO381">
            <v>60</v>
          </cell>
          <cell r="CP381">
            <v>31</v>
          </cell>
          <cell r="CQ381">
            <v>50</v>
          </cell>
          <cell r="CR381">
            <v>24</v>
          </cell>
          <cell r="CS381">
            <v>0</v>
          </cell>
          <cell r="CT381">
            <v>100</v>
          </cell>
          <cell r="CU381">
            <v>16</v>
          </cell>
          <cell r="CV381">
            <v>0</v>
          </cell>
          <cell r="CW381">
            <v>100</v>
          </cell>
          <cell r="CX381">
            <v>649</v>
          </cell>
          <cell r="CY381">
            <v>64.900000000000006</v>
          </cell>
          <cell r="CZ381">
            <v>96.433878157503713</v>
          </cell>
          <cell r="DA381">
            <v>10</v>
          </cell>
          <cell r="DB381">
            <v>0</v>
          </cell>
          <cell r="DC381">
            <v>100</v>
          </cell>
          <cell r="DD381">
            <v>22</v>
          </cell>
          <cell r="DE381">
            <v>0</v>
          </cell>
          <cell r="DF381">
            <v>100</v>
          </cell>
          <cell r="DG381">
            <v>10</v>
          </cell>
          <cell r="DH381">
            <v>100</v>
          </cell>
          <cell r="DI381">
            <v>1270</v>
          </cell>
          <cell r="DJ381">
            <v>64</v>
          </cell>
          <cell r="DK381">
            <v>2</v>
          </cell>
          <cell r="DL381">
            <v>0</v>
          </cell>
          <cell r="DM381">
            <v>100</v>
          </cell>
          <cell r="DN381">
            <v>50</v>
          </cell>
          <cell r="DO381" t="str">
            <v>100</v>
          </cell>
          <cell r="DP381">
            <v>70</v>
          </cell>
          <cell r="DQ381" t="str">
            <v>100</v>
          </cell>
          <cell r="DR381">
            <v>60</v>
          </cell>
          <cell r="DS381">
            <v>100</v>
          </cell>
          <cell r="DT381">
            <v>71</v>
          </cell>
          <cell r="DU381">
            <v>100</v>
          </cell>
          <cell r="DV381" t="str">
            <v>Jio Platform-Ignite</v>
          </cell>
          <cell r="DW381"/>
          <cell r="DX381"/>
          <cell r="DY381" t="str">
            <v>Placed</v>
          </cell>
          <cell r="DZ381">
            <v>6</v>
          </cell>
          <cell r="EA381" t="str">
            <v>Placement</v>
          </cell>
          <cell r="EB381" t="str">
            <v>Placement</v>
          </cell>
          <cell r="EC381"/>
          <cell r="ED381" t="str">
            <v>CAT-1</v>
          </cell>
          <cell r="EE381"/>
          <cell r="EF381"/>
          <cell r="EG381"/>
          <cell r="EH381"/>
          <cell r="EI381"/>
          <cell r="EJ381"/>
          <cell r="EK381"/>
          <cell r="EL381"/>
          <cell r="EM381"/>
          <cell r="EN381">
            <v>5</v>
          </cell>
          <cell r="EO381">
            <v>5</v>
          </cell>
          <cell r="EP381">
            <v>5</v>
          </cell>
          <cell r="EQ381">
            <v>15</v>
          </cell>
          <cell r="ER381">
            <v>100</v>
          </cell>
          <cell r="ES381" t="str">
            <v>Yes</v>
          </cell>
          <cell r="ET381" t="str">
            <v>https://drive.google.com/open?id=1fXvaysiDZ6RVPTCid-Qrs3ohsEp73eWz</v>
          </cell>
          <cell r="EU381" t="str">
            <v>IT + Core Companies</v>
          </cell>
          <cell r="EV381" t="str">
            <v>Yes</v>
          </cell>
          <cell r="EW381" t="str">
            <v>pay_HyCHz6btuBhS96</v>
          </cell>
          <cell r="EX381" t="str">
            <v>THANE</v>
          </cell>
          <cell r="EY381" t="str">
            <v>Present</v>
          </cell>
          <cell r="EZ381" t="str">
            <v>Golden Batch 2</v>
          </cell>
          <cell r="FA381" t="str">
            <v>19-E&amp;TCA11-23</v>
          </cell>
          <cell r="FB381" t="str">
            <v>E&amp;TC-A</v>
          </cell>
          <cell r="FC381">
            <v>11</v>
          </cell>
        </row>
        <row r="382">
          <cell r="C382" t="str">
            <v>19-E&amp;TCA12-23</v>
          </cell>
          <cell r="D382">
            <v>12</v>
          </cell>
          <cell r="E382" t="str">
            <v>BHUNIA MAUSAM MANORANJAN MANORAMA</v>
          </cell>
          <cell r="F382" t="str">
            <v>19-E&amp;TCA12-23</v>
          </cell>
          <cell r="G382" t="str">
            <v>Male</v>
          </cell>
          <cell r="H382">
            <v>36684</v>
          </cell>
          <cell r="I382">
            <v>7679550315</v>
          </cell>
          <cell r="J382"/>
          <cell r="K382" t="str">
            <v>mausambhunia123@gmail.com</v>
          </cell>
          <cell r="L382" t="str">
            <v>1032190521@tcetmumbai.in</v>
          </cell>
          <cell r="M382" t="str">
            <v>Room number 272,Indira nagar society,juhu tara road,Royal hotel,Mumbai,400049</v>
          </cell>
          <cell r="N382" t="str">
            <v>Family Business</v>
          </cell>
          <cell r="O382" t="str">
            <v>5 Lacs to  10Lacs</v>
          </cell>
          <cell r="P382" t="str">
            <v>Normal</v>
          </cell>
          <cell r="Q382" t="str">
            <v>Open</v>
          </cell>
          <cell r="R382">
            <v>2019</v>
          </cell>
          <cell r="S382" t="str">
            <v>FE</v>
          </cell>
          <cell r="T382" t="str">
            <v>MHT-CET 2019</v>
          </cell>
          <cell r="U382" t="str">
            <v>MHT-CET</v>
          </cell>
          <cell r="V382">
            <v>200</v>
          </cell>
          <cell r="W382">
            <v>16.387607500000001</v>
          </cell>
          <cell r="X382" t="str">
            <v>IL</v>
          </cell>
          <cell r="Y382">
            <v>397</v>
          </cell>
          <cell r="Z382">
            <v>500</v>
          </cell>
          <cell r="AA382">
            <v>79.400000000000006</v>
          </cell>
          <cell r="AB382">
            <v>2016</v>
          </cell>
          <cell r="AC382" t="str">
            <v>MAHARASHTRA STATE BOARD OF SECONDARY AND HIGHER SECONDARY EDUCATION</v>
          </cell>
          <cell r="AD382" t="str">
            <v>ST JOSEPH'S HIGH SCHOOL</v>
          </cell>
          <cell r="AE382">
            <v>402</v>
          </cell>
          <cell r="AF382">
            <v>650</v>
          </cell>
          <cell r="AG382">
            <v>61.85</v>
          </cell>
          <cell r="AH382">
            <v>2018</v>
          </cell>
          <cell r="AI382" t="str">
            <v>MAHARASHTRA STATE BOARD OF SECONDARY AND HIGHER SECONDARY EDUCATION</v>
          </cell>
          <cell r="AJ382" t="str">
            <v>BHAVANS COLLEGE</v>
          </cell>
          <cell r="AK382">
            <v>179.96</v>
          </cell>
          <cell r="AL382">
            <v>22</v>
          </cell>
          <cell r="AM382">
            <v>8.18</v>
          </cell>
          <cell r="AN382">
            <v>98.09</v>
          </cell>
          <cell r="AO382">
            <v>198</v>
          </cell>
          <cell r="AP382">
            <v>26</v>
          </cell>
          <cell r="AQ382">
            <v>7.615384615384615</v>
          </cell>
          <cell r="AR382">
            <v>75</v>
          </cell>
          <cell r="AS382">
            <v>377.96000000000004</v>
          </cell>
          <cell r="AT382">
            <v>48</v>
          </cell>
          <cell r="AU382">
            <v>7.8741666666666674</v>
          </cell>
          <cell r="AV382">
            <v>215</v>
          </cell>
          <cell r="AW382">
            <v>25</v>
          </cell>
          <cell r="AX382">
            <v>8.6</v>
          </cell>
          <cell r="AY382">
            <v>86</v>
          </cell>
          <cell r="AZ382">
            <v>263</v>
          </cell>
          <cell r="BA382">
            <v>29</v>
          </cell>
          <cell r="BB382">
            <v>9.068965517241379</v>
          </cell>
          <cell r="BC382">
            <v>82</v>
          </cell>
          <cell r="BD382">
            <v>478</v>
          </cell>
          <cell r="BE382">
            <v>54</v>
          </cell>
          <cell r="BF382">
            <v>8.8518518518518512</v>
          </cell>
          <cell r="BG382">
            <v>202</v>
          </cell>
          <cell r="BH382">
            <v>24</v>
          </cell>
          <cell r="BI382">
            <v>8.4166666666666661</v>
          </cell>
          <cell r="BJ382">
            <v>85.272500000000008</v>
          </cell>
          <cell r="BK382">
            <v>242</v>
          </cell>
          <cell r="BL382">
            <v>29</v>
          </cell>
          <cell r="BM382">
            <v>8.3448275862068968</v>
          </cell>
          <cell r="BN382">
            <v>81</v>
          </cell>
          <cell r="BO382">
            <v>444</v>
          </cell>
          <cell r="BP382">
            <v>53</v>
          </cell>
          <cell r="BQ382">
            <v>8.3773584905660385</v>
          </cell>
          <cell r="BR382">
            <v>191</v>
          </cell>
          <cell r="BS382">
            <v>24</v>
          </cell>
          <cell r="BT382">
            <v>7.958333333333333</v>
          </cell>
          <cell r="BU382">
            <v>84.560416666666683</v>
          </cell>
          <cell r="BV382">
            <v>191</v>
          </cell>
          <cell r="BW382">
            <v>24</v>
          </cell>
          <cell r="BX382">
            <v>7.958333333333333</v>
          </cell>
          <cell r="BY382">
            <v>228</v>
          </cell>
          <cell r="BZ382">
            <v>26</v>
          </cell>
          <cell r="CA382">
            <v>8.7692307692307701</v>
          </cell>
          <cell r="CB382">
            <v>1718.96</v>
          </cell>
          <cell r="CC382">
            <v>205</v>
          </cell>
          <cell r="CD382">
            <v>8.3851707317073174</v>
          </cell>
          <cell r="CE382">
            <v>86</v>
          </cell>
          <cell r="CF382"/>
          <cell r="CG382"/>
          <cell r="CH382"/>
          <cell r="CI382"/>
          <cell r="CJ382"/>
          <cell r="CK382"/>
          <cell r="CL382"/>
          <cell r="CM382"/>
          <cell r="CN382">
            <v>12</v>
          </cell>
          <cell r="CO382">
            <v>60</v>
          </cell>
          <cell r="CP382">
            <v>19</v>
          </cell>
          <cell r="CQ382">
            <v>50</v>
          </cell>
          <cell r="CR382">
            <v>19</v>
          </cell>
          <cell r="CS382">
            <v>5</v>
          </cell>
          <cell r="CT382">
            <v>80</v>
          </cell>
          <cell r="CU382">
            <v>4</v>
          </cell>
          <cell r="CV382">
            <v>12</v>
          </cell>
          <cell r="CW382">
            <v>25</v>
          </cell>
          <cell r="CX382">
            <v>155</v>
          </cell>
          <cell r="CY382">
            <v>25.833333333333332</v>
          </cell>
          <cell r="CZ382">
            <v>23.031203566121842</v>
          </cell>
          <cell r="DA382">
            <v>6</v>
          </cell>
          <cell r="DB382">
            <v>4</v>
          </cell>
          <cell r="DC382">
            <v>60</v>
          </cell>
          <cell r="DD382">
            <v>18</v>
          </cell>
          <cell r="DE382">
            <v>4</v>
          </cell>
          <cell r="DF382">
            <v>82</v>
          </cell>
          <cell r="DG382">
            <v>6</v>
          </cell>
          <cell r="DH382">
            <v>60</v>
          </cell>
          <cell r="DI382">
            <v>310</v>
          </cell>
          <cell r="DJ382">
            <v>16</v>
          </cell>
          <cell r="DK382">
            <v>1</v>
          </cell>
          <cell r="DL382">
            <v>1</v>
          </cell>
          <cell r="DM382">
            <v>50</v>
          </cell>
          <cell r="DN382">
            <v>30</v>
          </cell>
          <cell r="DO382" t="str">
            <v>100</v>
          </cell>
          <cell r="DP382">
            <v>0</v>
          </cell>
          <cell r="DQ382">
            <v>0</v>
          </cell>
          <cell r="DR382">
            <v>15</v>
          </cell>
          <cell r="DS382">
            <v>50</v>
          </cell>
          <cell r="DT382">
            <v>24</v>
          </cell>
          <cell r="DU382">
            <v>59</v>
          </cell>
          <cell r="DV382"/>
          <cell r="DW382"/>
          <cell r="DX382" t="str">
            <v>Absent for Unplaced Meeting</v>
          </cell>
          <cell r="DY382"/>
          <cell r="DZ382"/>
          <cell r="EA382" t="str">
            <v>Placement</v>
          </cell>
          <cell r="EB382" t="str">
            <v>Higher Studies</v>
          </cell>
          <cell r="EC382"/>
          <cell r="ED382" t="str">
            <v>CAT-3</v>
          </cell>
          <cell r="EE382"/>
          <cell r="EF382"/>
          <cell r="EG382"/>
          <cell r="EH382"/>
          <cell r="EI382"/>
          <cell r="EJ382"/>
          <cell r="EK382"/>
          <cell r="EL382"/>
          <cell r="EM382"/>
          <cell r="EN382">
            <v>5</v>
          </cell>
          <cell r="EO382">
            <v>2</v>
          </cell>
          <cell r="EP382">
            <v>5</v>
          </cell>
          <cell r="EQ382">
            <v>12</v>
          </cell>
          <cell r="ER382">
            <v>80</v>
          </cell>
          <cell r="ES382" t="str">
            <v>Yes</v>
          </cell>
          <cell r="ET382" t="str">
            <v>https://drive.google.com/open?id=1cth-0HF3UJ5aIC4BTCPCYbVuuhsUsCcO</v>
          </cell>
          <cell r="EU382" t="str">
            <v>IT + Core Companies</v>
          </cell>
          <cell r="EV382" t="str">
            <v>Yes</v>
          </cell>
          <cell r="EW382" t="str">
            <v>pay_HyXSargck3tE49</v>
          </cell>
          <cell r="EX382" t="str">
            <v>Mumbai</v>
          </cell>
          <cell r="EY382" t="str">
            <v>AB</v>
          </cell>
          <cell r="EZ382" t="str">
            <v>Batch 1</v>
          </cell>
          <cell r="FA382" t="str">
            <v>19-E&amp;TCA12-23</v>
          </cell>
          <cell r="FB382" t="str">
            <v>E&amp;TC-A</v>
          </cell>
          <cell r="FC382">
            <v>12</v>
          </cell>
        </row>
        <row r="383">
          <cell r="C383" t="str">
            <v>19-E&amp;TCA13-23</v>
          </cell>
          <cell r="D383">
            <v>13</v>
          </cell>
          <cell r="E383" t="str">
            <v>BISWAS RISHAV BIBHASH DEBJANI</v>
          </cell>
          <cell r="F383" t="str">
            <v>19-E&amp;TCA13-23</v>
          </cell>
          <cell r="G383" t="str">
            <v>Male</v>
          </cell>
          <cell r="H383">
            <v>37116</v>
          </cell>
          <cell r="I383">
            <v>9324691725</v>
          </cell>
          <cell r="J383" t="str">
            <v>9324691725</v>
          </cell>
          <cell r="K383" t="str">
            <v>bissu.biswas13@gmail.com</v>
          </cell>
          <cell r="L383" t="str">
            <v>1032190522@tcetmumbai.in</v>
          </cell>
          <cell r="M383" t="str">
            <v>6B-401 Sapphire heights,lokhandwala kandivali east,kandivali east,lokhandwala foundation school,Mumbai,400101</v>
          </cell>
          <cell r="N383" t="str">
            <v>Self-employed</v>
          </cell>
          <cell r="O383" t="str">
            <v>5 Lacs to  10Lacs</v>
          </cell>
          <cell r="P383" t="str">
            <v>Normal</v>
          </cell>
          <cell r="Q383" t="str">
            <v>Open</v>
          </cell>
          <cell r="R383">
            <v>2019</v>
          </cell>
          <cell r="S383" t="str">
            <v>FE</v>
          </cell>
          <cell r="T383" t="str">
            <v>MHT-CET 2019</v>
          </cell>
          <cell r="U383" t="str">
            <v>MHT-CET</v>
          </cell>
          <cell r="V383">
            <v>200</v>
          </cell>
          <cell r="W383">
            <v>54.184077700000003</v>
          </cell>
          <cell r="X383" t="str">
            <v>IL</v>
          </cell>
          <cell r="Y383"/>
          <cell r="Z383"/>
          <cell r="AA383">
            <v>91.2</v>
          </cell>
          <cell r="AB383">
            <v>2017</v>
          </cell>
          <cell r="AC383" t="str">
            <v>CENTRAL BOARD OF SECONDARY EDUCATION</v>
          </cell>
          <cell r="AD383" t="str">
            <v>RN PODAR</v>
          </cell>
          <cell r="AE383">
            <v>486</v>
          </cell>
          <cell r="AF383">
            <v>650</v>
          </cell>
          <cell r="AG383">
            <v>74.77</v>
          </cell>
          <cell r="AH383">
            <v>2019</v>
          </cell>
          <cell r="AI383" t="str">
            <v>MAHARASHTRA STATE BOARD OF SECONDARY AND HIGHER SECONDARY EDUCATION</v>
          </cell>
          <cell r="AJ383" t="str">
            <v>PACE JUNIOR SCIENCE COLLEGE</v>
          </cell>
          <cell r="AK383">
            <v>182</v>
          </cell>
          <cell r="AL383">
            <v>22</v>
          </cell>
          <cell r="AM383">
            <v>8.2727272727272734</v>
          </cell>
          <cell r="AN383">
            <v>89.17</v>
          </cell>
          <cell r="AO383">
            <v>236</v>
          </cell>
          <cell r="AP383">
            <v>26</v>
          </cell>
          <cell r="AQ383">
            <v>9.0769230769230766</v>
          </cell>
          <cell r="AR383">
            <v>95.06</v>
          </cell>
          <cell r="AS383">
            <v>418</v>
          </cell>
          <cell r="AT383">
            <v>48</v>
          </cell>
          <cell r="AU383">
            <v>8.7083333333333339</v>
          </cell>
          <cell r="AV383">
            <v>233</v>
          </cell>
          <cell r="AW383">
            <v>25</v>
          </cell>
          <cell r="AX383">
            <v>9.32</v>
          </cell>
          <cell r="AY383">
            <v>99</v>
          </cell>
          <cell r="AZ383">
            <v>268</v>
          </cell>
          <cell r="BA383">
            <v>29</v>
          </cell>
          <cell r="BB383">
            <v>9.2413793103448274</v>
          </cell>
          <cell r="BC383">
            <v>94</v>
          </cell>
          <cell r="BD383">
            <v>501</v>
          </cell>
          <cell r="BE383">
            <v>54</v>
          </cell>
          <cell r="BF383">
            <v>9.2777777777777786</v>
          </cell>
          <cell r="BG383">
            <v>205</v>
          </cell>
          <cell r="BH383">
            <v>24</v>
          </cell>
          <cell r="BI383">
            <v>8.5416666666666661</v>
          </cell>
          <cell r="BJ383">
            <v>94.307500000000005</v>
          </cell>
          <cell r="BK383">
            <v>247</v>
          </cell>
          <cell r="BL383">
            <v>29</v>
          </cell>
          <cell r="BM383">
            <v>8.5172413793103452</v>
          </cell>
          <cell r="BN383">
            <v>99</v>
          </cell>
          <cell r="BO383">
            <v>452</v>
          </cell>
          <cell r="BP383">
            <v>53</v>
          </cell>
          <cell r="BQ383">
            <v>8.5283018867924536</v>
          </cell>
          <cell r="BR383">
            <v>217</v>
          </cell>
          <cell r="BS383">
            <v>24</v>
          </cell>
          <cell r="BT383">
            <v>9.0416666666666661</v>
          </cell>
          <cell r="BU383">
            <v>95.089583333333337</v>
          </cell>
          <cell r="BV383">
            <v>217</v>
          </cell>
          <cell r="BW383">
            <v>24</v>
          </cell>
          <cell r="BX383">
            <v>9.0416666666666661</v>
          </cell>
          <cell r="BY383">
            <v>248</v>
          </cell>
          <cell r="BZ383">
            <v>26</v>
          </cell>
          <cell r="CA383">
            <v>9.5384615384615383</v>
          </cell>
          <cell r="CB383">
            <v>1836</v>
          </cell>
          <cell r="CC383">
            <v>205</v>
          </cell>
          <cell r="CD383">
            <v>8.9560975609756106</v>
          </cell>
          <cell r="CE383">
            <v>95</v>
          </cell>
          <cell r="CF383"/>
          <cell r="CG383"/>
          <cell r="CH383"/>
          <cell r="CI383"/>
          <cell r="CJ383"/>
          <cell r="CK383"/>
          <cell r="CL383"/>
          <cell r="CM383"/>
          <cell r="CN383">
            <v>18</v>
          </cell>
          <cell r="CO383">
            <v>60</v>
          </cell>
          <cell r="CP383">
            <v>18</v>
          </cell>
          <cell r="CQ383">
            <v>50</v>
          </cell>
          <cell r="CR383">
            <v>21</v>
          </cell>
          <cell r="CS383">
            <v>3</v>
          </cell>
          <cell r="CT383">
            <v>88</v>
          </cell>
          <cell r="CU383">
            <v>12</v>
          </cell>
          <cell r="CV383">
            <v>4</v>
          </cell>
          <cell r="CW383">
            <v>75</v>
          </cell>
          <cell r="CX383">
            <v>315</v>
          </cell>
          <cell r="CY383">
            <v>45</v>
          </cell>
          <cell r="CZ383">
            <v>46.805349182763742</v>
          </cell>
          <cell r="DA383">
            <v>7</v>
          </cell>
          <cell r="DB383">
            <v>3</v>
          </cell>
          <cell r="DC383">
            <v>70</v>
          </cell>
          <cell r="DD383">
            <v>10</v>
          </cell>
          <cell r="DE383">
            <v>12</v>
          </cell>
          <cell r="DF383">
            <v>46</v>
          </cell>
          <cell r="DG383">
            <v>7</v>
          </cell>
          <cell r="DH383">
            <v>70</v>
          </cell>
          <cell r="DI383">
            <v>640</v>
          </cell>
          <cell r="DJ383">
            <v>32</v>
          </cell>
          <cell r="DK383">
            <v>2</v>
          </cell>
          <cell r="DL383">
            <v>0</v>
          </cell>
          <cell r="DM383">
            <v>100</v>
          </cell>
          <cell r="DN383">
            <v>60</v>
          </cell>
          <cell r="DO383" t="str">
            <v>100</v>
          </cell>
          <cell r="DP383">
            <v>80</v>
          </cell>
          <cell r="DQ383" t="str">
            <v>100</v>
          </cell>
          <cell r="DR383">
            <v>70</v>
          </cell>
          <cell r="DS383">
            <v>100</v>
          </cell>
          <cell r="DT383">
            <v>47</v>
          </cell>
          <cell r="DU383">
            <v>79</v>
          </cell>
          <cell r="DV383" t="str">
            <v>Zycus</v>
          </cell>
          <cell r="DW383"/>
          <cell r="DX383"/>
          <cell r="DY383" t="str">
            <v>Placed</v>
          </cell>
          <cell r="DZ383">
            <v>6.5</v>
          </cell>
          <cell r="EA383" t="str">
            <v>Placement</v>
          </cell>
          <cell r="EB383" t="str">
            <v>Placement</v>
          </cell>
          <cell r="EC383"/>
          <cell r="ED383" t="str">
            <v>CAT-1</v>
          </cell>
          <cell r="EE383"/>
          <cell r="EF383"/>
          <cell r="EG383"/>
          <cell r="EH383"/>
          <cell r="EI383"/>
          <cell r="EJ383"/>
          <cell r="EK383"/>
          <cell r="EL383"/>
          <cell r="EM383"/>
          <cell r="EN383">
            <v>5</v>
          </cell>
          <cell r="EO383">
            <v>4</v>
          </cell>
          <cell r="EP383">
            <v>5</v>
          </cell>
          <cell r="EQ383">
            <v>14</v>
          </cell>
          <cell r="ER383">
            <v>93.333333333333329</v>
          </cell>
          <cell r="ES383" t="str">
            <v>Yes</v>
          </cell>
          <cell r="ET383" t="str">
            <v>https://drive.google.com/open?id=15vL10DLNu39MECU6j86NJbPxvdK8zDeu</v>
          </cell>
          <cell r="EU383" t="str">
            <v>IT + Core Companies</v>
          </cell>
          <cell r="EV383" t="str">
            <v>Yes</v>
          </cell>
          <cell r="EW383" t="str">
            <v>pay_HyBPqFDlZzhE3q</v>
          </cell>
          <cell r="EX383" t="str">
            <v>calcutta</v>
          </cell>
          <cell r="EY383" t="str">
            <v>Present</v>
          </cell>
          <cell r="EZ383" t="str">
            <v>Batch 2</v>
          </cell>
          <cell r="FA383" t="str">
            <v>19-E&amp;TCA13-23</v>
          </cell>
          <cell r="FB383" t="str">
            <v>E&amp;TC-A</v>
          </cell>
          <cell r="FC383">
            <v>13</v>
          </cell>
        </row>
        <row r="384">
          <cell r="C384" t="str">
            <v>19-E&amp;TCA14-23</v>
          </cell>
          <cell r="D384">
            <v>14</v>
          </cell>
          <cell r="E384" t="str">
            <v>BURUNGALE AKHILESH RAVINDRA VANITA</v>
          </cell>
          <cell r="F384" t="str">
            <v>19-E&amp;TCA14-23</v>
          </cell>
          <cell r="G384" t="str">
            <v>Male</v>
          </cell>
          <cell r="H384">
            <v>37056</v>
          </cell>
          <cell r="I384">
            <v>7666795993</v>
          </cell>
          <cell r="J384" t="str">
            <v>7666795993</v>
          </cell>
          <cell r="K384" t="str">
            <v>akhileshburungale111@gmail.com</v>
          </cell>
          <cell r="L384" t="str">
            <v>1032190523@tcetmumbai.in</v>
          </cell>
          <cell r="M384" t="str">
            <v>ROW HOUSE NO. 13,SWAMI VIVEKANAND NAGAR,PHALTAN,PHALTAN,PHALTAN,415523</v>
          </cell>
          <cell r="N384" t="str">
            <v>Service</v>
          </cell>
          <cell r="O384" t="str">
            <v>5 Lacs to  10Lacs</v>
          </cell>
          <cell r="P384" t="str">
            <v>Normal</v>
          </cell>
          <cell r="Q384" t="str">
            <v>Open</v>
          </cell>
          <cell r="R384">
            <v>2019</v>
          </cell>
          <cell r="S384" t="str">
            <v>FE</v>
          </cell>
          <cell r="T384" t="str">
            <v xml:space="preserve">JEE(Main)-2019 </v>
          </cell>
          <cell r="U384" t="str">
            <v>JEE-Main</v>
          </cell>
          <cell r="V384">
            <v>360</v>
          </cell>
          <cell r="W384">
            <v>90.167699999999996</v>
          </cell>
          <cell r="X384" t="str">
            <v>AI</v>
          </cell>
          <cell r="Y384">
            <v>469</v>
          </cell>
          <cell r="Z384">
            <v>500</v>
          </cell>
          <cell r="AA384">
            <v>93.8</v>
          </cell>
          <cell r="AB384">
            <v>2017</v>
          </cell>
          <cell r="AC384" t="str">
            <v>MAHARASHTRA STATE BOARD OF SECONDARY AND HIGHER SECONDARY EDUCATION</v>
          </cell>
          <cell r="AD384" t="str">
            <v>MAHARAJA SAYAJIRAO VIDYALAYA SATARA</v>
          </cell>
          <cell r="AE384">
            <v>438</v>
          </cell>
          <cell r="AF384">
            <v>650</v>
          </cell>
          <cell r="AG384">
            <v>67.38</v>
          </cell>
          <cell r="AH384">
            <v>2019</v>
          </cell>
          <cell r="AI384" t="str">
            <v>MAHARASHTRA STATE BOARD OF SECONDARY AND HIGHER SECONDARY EDUCATION</v>
          </cell>
          <cell r="AJ384" t="str">
            <v>SANJAY GHODAWAT JUNIOR COLLEGE</v>
          </cell>
          <cell r="AK384">
            <v>156</v>
          </cell>
          <cell r="AL384">
            <v>22</v>
          </cell>
          <cell r="AM384">
            <v>7.0909090909090908</v>
          </cell>
          <cell r="AN384">
            <v>86.62</v>
          </cell>
          <cell r="AO384">
            <v>176</v>
          </cell>
          <cell r="AP384">
            <v>26</v>
          </cell>
          <cell r="AQ384">
            <v>6.7692307692307692</v>
          </cell>
          <cell r="AR384">
            <v>97.53</v>
          </cell>
          <cell r="AS384">
            <v>332</v>
          </cell>
          <cell r="AT384">
            <v>48</v>
          </cell>
          <cell r="AU384">
            <v>6.916666666666667</v>
          </cell>
          <cell r="AV384">
            <v>208</v>
          </cell>
          <cell r="AW384">
            <v>25</v>
          </cell>
          <cell r="AX384">
            <v>8.32</v>
          </cell>
          <cell r="AY384">
            <v>93</v>
          </cell>
          <cell r="AZ384">
            <v>253</v>
          </cell>
          <cell r="BA384">
            <v>29</v>
          </cell>
          <cell r="BB384">
            <v>8.7241379310344822</v>
          </cell>
          <cell r="BC384">
            <v>99</v>
          </cell>
          <cell r="BD384">
            <v>461</v>
          </cell>
          <cell r="BE384">
            <v>54</v>
          </cell>
          <cell r="BF384">
            <v>8.5370370370370363</v>
          </cell>
          <cell r="BG384">
            <v>212</v>
          </cell>
          <cell r="BH384">
            <v>24</v>
          </cell>
          <cell r="BI384">
            <v>8.8333333333333339</v>
          </cell>
          <cell r="BJ384">
            <v>94.037499999999994</v>
          </cell>
          <cell r="BK384">
            <v>233</v>
          </cell>
          <cell r="BL384">
            <v>29</v>
          </cell>
          <cell r="BM384">
            <v>8.0344827586206904</v>
          </cell>
          <cell r="BN384">
            <v>97</v>
          </cell>
          <cell r="BO384">
            <v>445</v>
          </cell>
          <cell r="BP384">
            <v>53</v>
          </cell>
          <cell r="BQ384">
            <v>8.3962264150943398</v>
          </cell>
          <cell r="BR384">
            <v>148</v>
          </cell>
          <cell r="BS384">
            <v>24</v>
          </cell>
          <cell r="BT384">
            <v>6.166666666666667</v>
          </cell>
          <cell r="BU384">
            <v>94.53125</v>
          </cell>
          <cell r="BV384">
            <v>148</v>
          </cell>
          <cell r="BW384">
            <v>24</v>
          </cell>
          <cell r="BX384">
            <v>6.166666666666667</v>
          </cell>
          <cell r="BY384">
            <v>188</v>
          </cell>
          <cell r="BZ384">
            <v>26</v>
          </cell>
          <cell r="CA384">
            <v>7.2307692307692308</v>
          </cell>
          <cell r="CB384">
            <v>1574</v>
          </cell>
          <cell r="CC384">
            <v>205</v>
          </cell>
          <cell r="CD384">
            <v>7.6780487804878046</v>
          </cell>
          <cell r="CE384">
            <v>95</v>
          </cell>
          <cell r="CF384"/>
          <cell r="CG384"/>
          <cell r="CH384"/>
          <cell r="CI384"/>
          <cell r="CJ384"/>
          <cell r="CK384"/>
          <cell r="CL384"/>
          <cell r="CM384"/>
          <cell r="CN384">
            <v>49</v>
          </cell>
          <cell r="CO384">
            <v>60</v>
          </cell>
          <cell r="CP384">
            <v>49</v>
          </cell>
          <cell r="CQ384">
            <v>50</v>
          </cell>
          <cell r="CR384">
            <v>24</v>
          </cell>
          <cell r="CS384">
            <v>0</v>
          </cell>
          <cell r="CT384">
            <v>100</v>
          </cell>
          <cell r="CU384">
            <v>13</v>
          </cell>
          <cell r="CV384">
            <v>3</v>
          </cell>
          <cell r="CW384">
            <v>82</v>
          </cell>
          <cell r="CX384">
            <v>387</v>
          </cell>
          <cell r="CY384">
            <v>48.375</v>
          </cell>
          <cell r="CZ384">
            <v>57.503714710252595</v>
          </cell>
          <cell r="DA384">
            <v>8</v>
          </cell>
          <cell r="DB384">
            <v>2</v>
          </cell>
          <cell r="DC384">
            <v>80</v>
          </cell>
          <cell r="DD384">
            <v>6</v>
          </cell>
          <cell r="DE384">
            <v>16</v>
          </cell>
          <cell r="DF384">
            <v>28</v>
          </cell>
          <cell r="DG384">
            <v>10</v>
          </cell>
          <cell r="DH384">
            <v>100</v>
          </cell>
          <cell r="DI384">
            <v>965</v>
          </cell>
          <cell r="DJ384">
            <v>49</v>
          </cell>
          <cell r="DK384">
            <v>2</v>
          </cell>
          <cell r="DL384">
            <v>0</v>
          </cell>
          <cell r="DM384">
            <v>100</v>
          </cell>
          <cell r="DN384">
            <v>20</v>
          </cell>
          <cell r="DO384" t="str">
            <v>100</v>
          </cell>
          <cell r="DP384">
            <v>0</v>
          </cell>
          <cell r="DQ384">
            <v>0</v>
          </cell>
          <cell r="DR384">
            <v>10</v>
          </cell>
          <cell r="DS384">
            <v>50</v>
          </cell>
          <cell r="DT384">
            <v>43</v>
          </cell>
          <cell r="DU384">
            <v>78</v>
          </cell>
          <cell r="DV384" t="str">
            <v>Capgemini</v>
          </cell>
          <cell r="DW384"/>
          <cell r="DX384"/>
          <cell r="DY384" t="str">
            <v>Placed</v>
          </cell>
          <cell r="DZ384">
            <v>4.25</v>
          </cell>
          <cell r="EA384" t="str">
            <v>Placement</v>
          </cell>
          <cell r="EB384" t="str">
            <v>Placement</v>
          </cell>
          <cell r="EC384"/>
          <cell r="ED384" t="str">
            <v>CAT-1</v>
          </cell>
          <cell r="EE384"/>
          <cell r="EF384"/>
          <cell r="EG384"/>
          <cell r="EH384"/>
          <cell r="EI384"/>
          <cell r="EJ384"/>
          <cell r="EK384"/>
          <cell r="EL384"/>
          <cell r="EM384"/>
          <cell r="EN384">
            <v>4</v>
          </cell>
          <cell r="EO384">
            <v>4</v>
          </cell>
          <cell r="EP384">
            <v>5</v>
          </cell>
          <cell r="EQ384">
            <v>13</v>
          </cell>
          <cell r="ER384">
            <v>86.666666666666671</v>
          </cell>
          <cell r="ES384" t="str">
            <v>Yes</v>
          </cell>
          <cell r="ET384" t="str">
            <v>https://drive.google.com/open?id=1MB_s1CTFoJAjIlVTtj_rtuErqjjEpPYg</v>
          </cell>
          <cell r="EU384" t="str">
            <v>IT + Core Companies</v>
          </cell>
          <cell r="EV384" t="str">
            <v>Yes</v>
          </cell>
          <cell r="EW384" t="str">
            <v>pay_HyCpo3zBehcJYN</v>
          </cell>
          <cell r="EX384" t="str">
            <v>PHALTAN</v>
          </cell>
          <cell r="EY384" t="str">
            <v>AB</v>
          </cell>
          <cell r="EZ384" t="str">
            <v>Golden Batch 1</v>
          </cell>
          <cell r="FA384" t="str">
            <v>19-E&amp;TCA14-23</v>
          </cell>
          <cell r="FB384" t="str">
            <v>E&amp;TC-A</v>
          </cell>
          <cell r="FC384">
            <v>14</v>
          </cell>
        </row>
        <row r="385">
          <cell r="C385" t="str">
            <v>20-E&amp;TCA64-23</v>
          </cell>
          <cell r="D385">
            <v>64</v>
          </cell>
          <cell r="E385" t="str">
            <v>CHATURVEDI ABHINANDAN INDRAPAL SHASHI</v>
          </cell>
          <cell r="F385" t="str">
            <v>20-E&amp;TCA64-23</v>
          </cell>
          <cell r="G385" t="str">
            <v>Male</v>
          </cell>
          <cell r="H385">
            <v>37545</v>
          </cell>
          <cell r="I385">
            <v>8454017298</v>
          </cell>
          <cell r="J385"/>
          <cell r="K385" t="str">
            <v>abhinandanchaturvedi101@gmail.com</v>
          </cell>
          <cell r="L385" t="str">
            <v>1032200690@tcetmumbai.in</v>
          </cell>
          <cell r="M385" t="str">
            <v>C-6, Sai Kripa Society No -36, Mahada Road, No -3Lokhandwala Kandivali (EAST), Mumbai-400101</v>
          </cell>
          <cell r="N385" t="str">
            <v>Service</v>
          </cell>
          <cell r="O385" t="str">
            <v>Below  5 Lacs</v>
          </cell>
          <cell r="P385" t="str">
            <v>Normal</v>
          </cell>
          <cell r="Q385" t="str">
            <v>Open</v>
          </cell>
          <cell r="R385">
            <v>2019</v>
          </cell>
          <cell r="S385" t="str">
            <v>DSE</v>
          </cell>
          <cell r="T385" t="str">
            <v>NA</v>
          </cell>
          <cell r="U385" t="str">
            <v>DSE</v>
          </cell>
          <cell r="V385" t="str">
            <v>NA</v>
          </cell>
          <cell r="W385" t="str">
            <v>NA</v>
          </cell>
          <cell r="X385" t="str">
            <v>CAP-Minority</v>
          </cell>
          <cell r="Y385">
            <v>367</v>
          </cell>
          <cell r="Z385">
            <v>500</v>
          </cell>
          <cell r="AA385">
            <v>73.400000000000006</v>
          </cell>
          <cell r="AB385">
            <v>2017</v>
          </cell>
          <cell r="AC385" t="str">
            <v>MAHARASHTRA STATE BOARD OF SECONDARY AND HIGHER SECONDARY EDUCATION</v>
          </cell>
          <cell r="AD385" t="str">
            <v>Anudat Vidyalaya , Kandivali</v>
          </cell>
          <cell r="AE385">
            <v>1503</v>
          </cell>
          <cell r="AF385">
            <v>1700</v>
          </cell>
          <cell r="AG385">
            <v>88.411764705882362</v>
          </cell>
          <cell r="AH385">
            <v>2020</v>
          </cell>
          <cell r="AI385" t="str">
            <v>Maharashtra State Board of Technical Education</v>
          </cell>
          <cell r="AJ385" t="str">
            <v>Thakur Polytechnic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 t="str">
            <v>o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208</v>
          </cell>
          <cell r="AW385">
            <v>25</v>
          </cell>
          <cell r="AX385">
            <v>8.32</v>
          </cell>
          <cell r="AY385">
            <v>80</v>
          </cell>
          <cell r="AZ385">
            <v>237</v>
          </cell>
          <cell r="BA385">
            <v>29</v>
          </cell>
          <cell r="BB385">
            <v>8.1724137931034484</v>
          </cell>
          <cell r="BC385">
            <v>92</v>
          </cell>
          <cell r="BD385">
            <v>445</v>
          </cell>
          <cell r="BE385">
            <v>54</v>
          </cell>
          <cell r="BF385">
            <v>8.2407407407407405</v>
          </cell>
          <cell r="BG385">
            <v>182</v>
          </cell>
          <cell r="BH385">
            <v>24</v>
          </cell>
          <cell r="BI385">
            <v>7.583333333333333</v>
          </cell>
          <cell r="BJ385">
            <v>86</v>
          </cell>
          <cell r="BK385">
            <v>240</v>
          </cell>
          <cell r="BL385">
            <v>29</v>
          </cell>
          <cell r="BM385">
            <v>8.2758620689655178</v>
          </cell>
          <cell r="BN385">
            <v>75</v>
          </cell>
          <cell r="BO385">
            <v>422</v>
          </cell>
          <cell r="BP385">
            <v>53</v>
          </cell>
          <cell r="BQ385">
            <v>7.9622641509433958</v>
          </cell>
          <cell r="BR385">
            <v>206</v>
          </cell>
          <cell r="BS385">
            <v>24</v>
          </cell>
          <cell r="BT385">
            <v>8.5833333333333339</v>
          </cell>
          <cell r="BU385">
            <v>83.25</v>
          </cell>
          <cell r="BV385">
            <v>206</v>
          </cell>
          <cell r="BW385">
            <v>24</v>
          </cell>
          <cell r="BX385">
            <v>8.5833333333333339</v>
          </cell>
          <cell r="BY385">
            <v>235</v>
          </cell>
          <cell r="BZ385">
            <v>26</v>
          </cell>
          <cell r="CA385">
            <v>9.0384615384615383</v>
          </cell>
          <cell r="CB385">
            <v>1308</v>
          </cell>
          <cell r="CC385">
            <v>157</v>
          </cell>
          <cell r="CD385">
            <v>8.3312101910828034</v>
          </cell>
          <cell r="CE385">
            <v>86</v>
          </cell>
          <cell r="CF385"/>
          <cell r="CG385"/>
          <cell r="CH385"/>
          <cell r="CI385"/>
          <cell r="CJ385"/>
          <cell r="CK385"/>
          <cell r="CL385"/>
          <cell r="CM385"/>
          <cell r="CN385"/>
          <cell r="CO385"/>
          <cell r="CP385"/>
          <cell r="CQ385"/>
          <cell r="CR385"/>
          <cell r="CS385"/>
          <cell r="CT385"/>
          <cell r="CU385"/>
          <cell r="CV385"/>
          <cell r="CW385"/>
          <cell r="CX385"/>
          <cell r="CY385"/>
          <cell r="CZ385"/>
          <cell r="DA385"/>
          <cell r="DB385"/>
          <cell r="DC385"/>
          <cell r="DD385"/>
          <cell r="DE385"/>
          <cell r="DF385"/>
          <cell r="DG385"/>
          <cell r="DH385"/>
          <cell r="DI385"/>
          <cell r="DJ385">
            <v>0</v>
          </cell>
          <cell r="DK385">
            <v>0</v>
          </cell>
          <cell r="DL385">
            <v>2</v>
          </cell>
          <cell r="DM385">
            <v>0</v>
          </cell>
          <cell r="DN385">
            <v>0</v>
          </cell>
          <cell r="DO385">
            <v>0</v>
          </cell>
          <cell r="DP385">
            <v>0</v>
          </cell>
          <cell r="DQ385">
            <v>0</v>
          </cell>
          <cell r="DR385">
            <v>0</v>
          </cell>
          <cell r="DS385">
            <v>0</v>
          </cell>
          <cell r="DT385">
            <v>0</v>
          </cell>
          <cell r="DU385">
            <v>0</v>
          </cell>
          <cell r="DV385"/>
          <cell r="DW385"/>
          <cell r="DX385"/>
          <cell r="DY385"/>
          <cell r="DZ385"/>
          <cell r="EA385" t="str">
            <v>Not Given</v>
          </cell>
          <cell r="EB385" t="str">
            <v>Not Given</v>
          </cell>
          <cell r="EC385"/>
          <cell r="ED385" t="str">
            <v>CAT-3</v>
          </cell>
          <cell r="EE385"/>
          <cell r="EF385"/>
          <cell r="EG385"/>
          <cell r="EH385"/>
          <cell r="EI385"/>
          <cell r="EJ385"/>
          <cell r="EK385"/>
          <cell r="EL385"/>
          <cell r="EM385"/>
          <cell r="EN385">
            <v>5</v>
          </cell>
          <cell r="EO385">
            <v>0</v>
          </cell>
          <cell r="EP385">
            <v>5</v>
          </cell>
          <cell r="EQ385">
            <v>10</v>
          </cell>
          <cell r="ER385">
            <v>66.666666666666657</v>
          </cell>
          <cell r="ES385" t="str">
            <v>No</v>
          </cell>
          <cell r="ET385"/>
          <cell r="EU385"/>
          <cell r="EV385"/>
          <cell r="EW385"/>
          <cell r="EX385"/>
          <cell r="EY385" t="str">
            <v>Present</v>
          </cell>
          <cell r="EZ385"/>
          <cell r="FA385" t="str">
            <v>20-E&amp;TCA64-23</v>
          </cell>
          <cell r="FB385" t="str">
            <v>E&amp;TC-A</v>
          </cell>
          <cell r="FC385">
            <v>64</v>
          </cell>
        </row>
        <row r="386">
          <cell r="C386" t="str">
            <v>19-E&amp;TCA15-23</v>
          </cell>
          <cell r="D386">
            <v>15</v>
          </cell>
          <cell r="E386" t="str">
            <v>CHAUBE SHRUTI SUNIL MANJU</v>
          </cell>
          <cell r="F386" t="str">
            <v>19-E&amp;TCA15-23</v>
          </cell>
          <cell r="G386" t="str">
            <v>Female</v>
          </cell>
          <cell r="H386">
            <v>37526</v>
          </cell>
          <cell r="I386">
            <v>8805920771</v>
          </cell>
          <cell r="J386">
            <v>8412842981</v>
          </cell>
          <cell r="K386" t="str">
            <v>shrutichaube27@gmail.com</v>
          </cell>
          <cell r="L386" t="str">
            <v>1032190524@tcetmumbai.in</v>
          </cell>
          <cell r="M386" t="str">
            <v>C/102/spring/Rajhans seasons/,Stella/Vasai west,Vasai,Vasai,401202</v>
          </cell>
          <cell r="N386" t="str">
            <v>Any other</v>
          </cell>
          <cell r="O386" t="str">
            <v>Below  5 Lacs</v>
          </cell>
          <cell r="P386" t="str">
            <v>Normal</v>
          </cell>
          <cell r="Q386" t="str">
            <v>Open</v>
          </cell>
          <cell r="R386">
            <v>2019</v>
          </cell>
          <cell r="S386" t="str">
            <v>FE</v>
          </cell>
          <cell r="T386" t="str">
            <v>MHT-CET 2019</v>
          </cell>
          <cell r="U386" t="str">
            <v>MHT-CET</v>
          </cell>
          <cell r="V386">
            <v>200</v>
          </cell>
          <cell r="W386">
            <v>53.120949000000003</v>
          </cell>
          <cell r="X386" t="str">
            <v>MI</v>
          </cell>
          <cell r="Y386">
            <v>414</v>
          </cell>
          <cell r="Z386">
            <v>500</v>
          </cell>
          <cell r="AA386">
            <v>82.8</v>
          </cell>
          <cell r="AB386">
            <v>2017</v>
          </cell>
          <cell r="AC386" t="str">
            <v>MAHARASHTRA STATE BOARD OF SECONDARY AND HIGHER SECONDARY EDUCATION</v>
          </cell>
          <cell r="AD386" t="str">
            <v>St. Fransic  School</v>
          </cell>
          <cell r="AE386">
            <v>497</v>
          </cell>
          <cell r="AF386">
            <v>650</v>
          </cell>
          <cell r="AG386">
            <v>76.459999999999994</v>
          </cell>
          <cell r="AH386">
            <v>2017</v>
          </cell>
          <cell r="AI386" t="str">
            <v>MAHARASHTRA STATE BOARD OF SECONDARY AND HIGHER SECONDARY EDUCATION</v>
          </cell>
          <cell r="AJ386" t="str">
            <v>ST FRANCIS HIGH SCHOOL</v>
          </cell>
          <cell r="AK386">
            <v>188.10000000000002</v>
          </cell>
          <cell r="AL386">
            <v>22</v>
          </cell>
          <cell r="AM386">
            <v>8.5500000000000007</v>
          </cell>
          <cell r="AN386">
            <v>94.59</v>
          </cell>
          <cell r="AO386">
            <v>229</v>
          </cell>
          <cell r="AP386">
            <v>26</v>
          </cell>
          <cell r="AQ386">
            <v>8.8076923076923084</v>
          </cell>
          <cell r="AR386">
            <v>99.18</v>
          </cell>
          <cell r="AS386">
            <v>417.1</v>
          </cell>
          <cell r="AT386">
            <v>48</v>
          </cell>
          <cell r="AU386">
            <v>8.6895833333333332</v>
          </cell>
          <cell r="AV386">
            <v>235</v>
          </cell>
          <cell r="AW386">
            <v>25</v>
          </cell>
          <cell r="AX386">
            <v>9.4</v>
          </cell>
          <cell r="AY386">
            <v>97</v>
          </cell>
          <cell r="AZ386">
            <v>266</v>
          </cell>
          <cell r="BA386">
            <v>29</v>
          </cell>
          <cell r="BB386">
            <v>9.1724137931034484</v>
          </cell>
          <cell r="BC386">
            <v>84</v>
          </cell>
          <cell r="BD386">
            <v>501</v>
          </cell>
          <cell r="BE386">
            <v>54</v>
          </cell>
          <cell r="BF386">
            <v>9.2777777777777786</v>
          </cell>
          <cell r="BG386">
            <v>212</v>
          </cell>
          <cell r="BH386">
            <v>24</v>
          </cell>
          <cell r="BI386">
            <v>8.8333333333333339</v>
          </cell>
          <cell r="BJ386">
            <v>93.692499999999995</v>
          </cell>
          <cell r="BK386">
            <v>272</v>
          </cell>
          <cell r="BL386">
            <v>29</v>
          </cell>
          <cell r="BM386">
            <v>9.3793103448275854</v>
          </cell>
          <cell r="BN386">
            <v>80</v>
          </cell>
          <cell r="BO386">
            <v>484</v>
          </cell>
          <cell r="BP386">
            <v>53</v>
          </cell>
          <cell r="BQ386">
            <v>9.1320754716981138</v>
          </cell>
          <cell r="BR386">
            <v>211</v>
          </cell>
          <cell r="BS386">
            <v>24</v>
          </cell>
          <cell r="BT386">
            <v>8.7916666666666661</v>
          </cell>
          <cell r="BU386">
            <v>91.410416666666663</v>
          </cell>
          <cell r="BV386">
            <v>211</v>
          </cell>
          <cell r="BW386">
            <v>24</v>
          </cell>
          <cell r="BX386">
            <v>8.7916666666666661</v>
          </cell>
          <cell r="BY386">
            <v>253</v>
          </cell>
          <cell r="BZ386">
            <v>26</v>
          </cell>
          <cell r="CA386">
            <v>9.7307692307692299</v>
          </cell>
          <cell r="CB386">
            <v>1866.1</v>
          </cell>
          <cell r="CC386">
            <v>205</v>
          </cell>
          <cell r="CD386">
            <v>9.1029268292682914</v>
          </cell>
          <cell r="CE386">
            <v>94</v>
          </cell>
          <cell r="CF386"/>
          <cell r="CG386"/>
          <cell r="CH386"/>
          <cell r="CI386"/>
          <cell r="CJ386"/>
          <cell r="CK386"/>
          <cell r="CL386"/>
          <cell r="CM386"/>
          <cell r="CN386">
            <v>22</v>
          </cell>
          <cell r="CO386">
            <v>60</v>
          </cell>
          <cell r="CP386">
            <v>28</v>
          </cell>
          <cell r="CQ386">
            <v>50</v>
          </cell>
          <cell r="CR386">
            <v>17</v>
          </cell>
          <cell r="CS386">
            <v>7</v>
          </cell>
          <cell r="CT386">
            <v>71</v>
          </cell>
          <cell r="CU386">
            <v>11</v>
          </cell>
          <cell r="CV386">
            <v>5</v>
          </cell>
          <cell r="CW386">
            <v>69</v>
          </cell>
          <cell r="CX386">
            <v>356</v>
          </cell>
          <cell r="CY386">
            <v>50.857142857142854</v>
          </cell>
          <cell r="CZ386">
            <v>52.897473997028236</v>
          </cell>
          <cell r="DA386">
            <v>7</v>
          </cell>
          <cell r="DB386">
            <v>3</v>
          </cell>
          <cell r="DC386">
            <v>70</v>
          </cell>
          <cell r="DD386">
            <v>7</v>
          </cell>
          <cell r="DE386">
            <v>15</v>
          </cell>
          <cell r="DF386">
            <v>32</v>
          </cell>
          <cell r="DG386">
            <v>2</v>
          </cell>
          <cell r="DH386">
            <v>20</v>
          </cell>
          <cell r="DI386">
            <v>40</v>
          </cell>
          <cell r="DJ386">
            <v>2</v>
          </cell>
          <cell r="DK386">
            <v>0</v>
          </cell>
          <cell r="DL386">
            <v>2</v>
          </cell>
          <cell r="DM386">
            <v>0</v>
          </cell>
          <cell r="DN386">
            <v>50</v>
          </cell>
          <cell r="DO386" t="str">
            <v>100</v>
          </cell>
          <cell r="DP386">
            <v>100</v>
          </cell>
          <cell r="DQ386" t="str">
            <v>100</v>
          </cell>
          <cell r="DR386">
            <v>75</v>
          </cell>
          <cell r="DS386">
            <v>100</v>
          </cell>
          <cell r="DT386">
            <v>35</v>
          </cell>
          <cell r="DU386">
            <v>52</v>
          </cell>
          <cell r="DV386" t="str">
            <v>TCS-Ninja/Sportz Interactive</v>
          </cell>
          <cell r="DW386"/>
          <cell r="DX386"/>
          <cell r="DY386" t="str">
            <v>Placed</v>
          </cell>
          <cell r="DZ386" t="str">
            <v>3.60/4.5</v>
          </cell>
          <cell r="EA386" t="str">
            <v>Placement</v>
          </cell>
          <cell r="EB386" t="str">
            <v>Placement</v>
          </cell>
          <cell r="EC386"/>
          <cell r="ED386" t="str">
            <v>CAT-3</v>
          </cell>
          <cell r="EE386"/>
          <cell r="EF386"/>
          <cell r="EG386"/>
          <cell r="EH386"/>
          <cell r="EI386"/>
          <cell r="EJ386"/>
          <cell r="EK386"/>
          <cell r="EL386"/>
          <cell r="EM386"/>
          <cell r="EN386">
            <v>5</v>
          </cell>
          <cell r="EO386">
            <v>2</v>
          </cell>
          <cell r="EP386">
            <v>5</v>
          </cell>
          <cell r="EQ386">
            <v>12</v>
          </cell>
          <cell r="ER386">
            <v>80</v>
          </cell>
          <cell r="ES386" t="str">
            <v>Yes</v>
          </cell>
          <cell r="ET386" t="str">
            <v>https://drive.google.com/open?id=11U3OPtME9CYAPMZ_wtt2N31TajeLHdnp</v>
          </cell>
          <cell r="EU386" t="str">
            <v>IT + Core Companies</v>
          </cell>
          <cell r="EV386" t="str">
            <v>Yes</v>
          </cell>
          <cell r="EW386" t="str">
            <v>pay_HyD8dv0ikBKVC3</v>
          </cell>
          <cell r="EX386" t="str">
            <v>Varanasi</v>
          </cell>
          <cell r="EY386" t="str">
            <v>AB</v>
          </cell>
          <cell r="EZ386" t="str">
            <v>Golden Batch 2</v>
          </cell>
          <cell r="FA386" t="str">
            <v>19-E&amp;TCA15-23</v>
          </cell>
          <cell r="FB386" t="str">
            <v>E&amp;TC-A</v>
          </cell>
          <cell r="FC386">
            <v>15</v>
          </cell>
        </row>
        <row r="387">
          <cell r="C387" t="str">
            <v>19-E&amp;TCA16-23</v>
          </cell>
          <cell r="D387">
            <v>16</v>
          </cell>
          <cell r="E387" t="str">
            <v>CHAUDHARY SHEETAL SURESH USHADEVI</v>
          </cell>
          <cell r="F387" t="str">
            <v>19-E&amp;TCA16-23</v>
          </cell>
          <cell r="G387" t="str">
            <v>Female</v>
          </cell>
          <cell r="H387">
            <v>37030</v>
          </cell>
          <cell r="I387">
            <v>8850791440</v>
          </cell>
          <cell r="J387" t="str">
            <v>8850791440</v>
          </cell>
          <cell r="K387" t="str">
            <v>chaudharysheetal695@gmail.com</v>
          </cell>
          <cell r="L387" t="str">
            <v>1032190525@tcetmumbai.in</v>
          </cell>
          <cell r="M387" t="str">
            <v>Om enterprises shop no 3,Damu nagar,Kandivali east,Opp to Hindusthan  bank,Mumbai,400101</v>
          </cell>
          <cell r="N387" t="str">
            <v>Self-employed</v>
          </cell>
          <cell r="O387" t="str">
            <v>Below  5 Lacs</v>
          </cell>
          <cell r="P387" t="str">
            <v>Normal</v>
          </cell>
          <cell r="Q387" t="str">
            <v>Open</v>
          </cell>
          <cell r="R387">
            <v>2019</v>
          </cell>
          <cell r="S387" t="str">
            <v>FE</v>
          </cell>
          <cell r="T387" t="str">
            <v>MHT-CET 2019</v>
          </cell>
          <cell r="U387" t="str">
            <v>MHT-CET</v>
          </cell>
          <cell r="V387">
            <v>200</v>
          </cell>
          <cell r="W387">
            <v>96.818580100000005</v>
          </cell>
          <cell r="X387" t="str">
            <v>TFWS</v>
          </cell>
          <cell r="Y387">
            <v>457</v>
          </cell>
          <cell r="Z387">
            <v>500</v>
          </cell>
          <cell r="AA387">
            <v>91.4</v>
          </cell>
          <cell r="AB387">
            <v>2017</v>
          </cell>
          <cell r="AC387" t="str">
            <v>MAHARASHTRA STATE BOARD OF SECONDARY AND HIGHER SECONDARY EDUCATION</v>
          </cell>
          <cell r="AD387" t="str">
            <v>SAMATA VIDYA MANDIR</v>
          </cell>
          <cell r="AE387">
            <v>574</v>
          </cell>
          <cell r="AF387">
            <v>650</v>
          </cell>
          <cell r="AG387">
            <v>88.31</v>
          </cell>
          <cell r="AH387">
            <v>2019</v>
          </cell>
          <cell r="AI387" t="str">
            <v>MAHARASHTRA STATE BOARD OF SECONDARY AND HIGHER SECONDARY EDUCATION</v>
          </cell>
          <cell r="AJ387" t="str">
            <v>PATKAR VARDE COLLEGE</v>
          </cell>
          <cell r="AK387">
            <v>220</v>
          </cell>
          <cell r="AL387">
            <v>22</v>
          </cell>
          <cell r="AM387">
            <v>10</v>
          </cell>
          <cell r="AN387">
            <v>90.76</v>
          </cell>
          <cell r="AO387">
            <v>260</v>
          </cell>
          <cell r="AP387">
            <v>26</v>
          </cell>
          <cell r="AQ387">
            <v>10</v>
          </cell>
          <cell r="AR387">
            <v>89.71</v>
          </cell>
          <cell r="AS387">
            <v>480</v>
          </cell>
          <cell r="AT387">
            <v>48</v>
          </cell>
          <cell r="AU387">
            <v>10</v>
          </cell>
          <cell r="AV387">
            <v>232</v>
          </cell>
          <cell r="AW387">
            <v>25</v>
          </cell>
          <cell r="AX387">
            <v>9.2799999999999994</v>
          </cell>
          <cell r="AY387">
            <v>93</v>
          </cell>
          <cell r="AZ387">
            <v>283</v>
          </cell>
          <cell r="BA387">
            <v>29</v>
          </cell>
          <cell r="BB387">
            <v>9.7586206896551726</v>
          </cell>
          <cell r="BC387">
            <v>96</v>
          </cell>
          <cell r="BD387">
            <v>515</v>
          </cell>
          <cell r="BE387">
            <v>54</v>
          </cell>
          <cell r="BF387">
            <v>9.5370370370370363</v>
          </cell>
          <cell r="BG387">
            <v>218</v>
          </cell>
          <cell r="BH387">
            <v>24</v>
          </cell>
          <cell r="BI387">
            <v>9.0833333333333339</v>
          </cell>
          <cell r="BJ387">
            <v>80</v>
          </cell>
          <cell r="BK387">
            <v>263.89999999999998</v>
          </cell>
          <cell r="BL387">
            <v>29</v>
          </cell>
          <cell r="BM387">
            <v>9.1</v>
          </cell>
          <cell r="BN387">
            <v>94</v>
          </cell>
          <cell r="BO387">
            <v>481.9</v>
          </cell>
          <cell r="BP387">
            <v>53</v>
          </cell>
          <cell r="BQ387">
            <v>9.0924528301886784</v>
          </cell>
          <cell r="BR387">
            <v>216</v>
          </cell>
          <cell r="BS387">
            <v>24</v>
          </cell>
          <cell r="BT387">
            <v>9</v>
          </cell>
          <cell r="BU387">
            <v>90.578333333333333</v>
          </cell>
          <cell r="BV387">
            <v>216</v>
          </cell>
          <cell r="BW387">
            <v>24</v>
          </cell>
          <cell r="BX387">
            <v>9</v>
          </cell>
          <cell r="BY387">
            <v>232</v>
          </cell>
          <cell r="BZ387">
            <v>26</v>
          </cell>
          <cell r="CA387">
            <v>8.9230769230769234</v>
          </cell>
          <cell r="CB387">
            <v>1924.9</v>
          </cell>
          <cell r="CC387">
            <v>205</v>
          </cell>
          <cell r="CD387">
            <v>9.3897560975609764</v>
          </cell>
          <cell r="CE387">
            <v>90</v>
          </cell>
          <cell r="CF387"/>
          <cell r="CG387"/>
          <cell r="CH387"/>
          <cell r="CI387"/>
          <cell r="CJ387"/>
          <cell r="CK387"/>
          <cell r="CL387"/>
          <cell r="CM387"/>
          <cell r="CN387">
            <v>12</v>
          </cell>
          <cell r="CO387">
            <v>60</v>
          </cell>
          <cell r="CP387">
            <v>26</v>
          </cell>
          <cell r="CQ387">
            <v>50</v>
          </cell>
          <cell r="CR387">
            <v>24</v>
          </cell>
          <cell r="CS387">
            <v>0</v>
          </cell>
          <cell r="CT387">
            <v>100</v>
          </cell>
          <cell r="CU387">
            <v>16</v>
          </cell>
          <cell r="CV387">
            <v>0</v>
          </cell>
          <cell r="CW387">
            <v>100</v>
          </cell>
          <cell r="CX387">
            <v>662</v>
          </cell>
          <cell r="CY387">
            <v>66.2</v>
          </cell>
          <cell r="CZ387">
            <v>98.365527488855861</v>
          </cell>
          <cell r="DA387">
            <v>10</v>
          </cell>
          <cell r="DB387">
            <v>0</v>
          </cell>
          <cell r="DC387">
            <v>100</v>
          </cell>
          <cell r="DD387">
            <v>12</v>
          </cell>
          <cell r="DE387">
            <v>10</v>
          </cell>
          <cell r="DF387">
            <v>55</v>
          </cell>
          <cell r="DG387">
            <v>10</v>
          </cell>
          <cell r="DH387">
            <v>100</v>
          </cell>
          <cell r="DI387">
            <v>198</v>
          </cell>
          <cell r="DJ387">
            <v>10</v>
          </cell>
          <cell r="DK387">
            <v>2</v>
          </cell>
          <cell r="DL387">
            <v>0</v>
          </cell>
          <cell r="DM387">
            <v>100</v>
          </cell>
          <cell r="DN387">
            <v>60</v>
          </cell>
          <cell r="DO387" t="str">
            <v>100</v>
          </cell>
          <cell r="DP387">
            <v>60</v>
          </cell>
          <cell r="DQ387" t="str">
            <v>100</v>
          </cell>
          <cell r="DR387">
            <v>60</v>
          </cell>
          <cell r="DS387">
            <v>100</v>
          </cell>
          <cell r="DT387">
            <v>57</v>
          </cell>
          <cell r="DU387">
            <v>94</v>
          </cell>
          <cell r="DV387" t="str">
            <v>Jio Platform</v>
          </cell>
          <cell r="DW387"/>
          <cell r="DX387"/>
          <cell r="DY387" t="str">
            <v>Placed</v>
          </cell>
          <cell r="DZ387">
            <v>5</v>
          </cell>
          <cell r="EA387" t="str">
            <v>Placement</v>
          </cell>
          <cell r="EB387" t="str">
            <v>Placement</v>
          </cell>
          <cell r="EC387"/>
          <cell r="ED387" t="str">
            <v>CAT-1</v>
          </cell>
          <cell r="EE387"/>
          <cell r="EF387"/>
          <cell r="EG387"/>
          <cell r="EH387"/>
          <cell r="EI387"/>
          <cell r="EJ387"/>
          <cell r="EK387"/>
          <cell r="EL387"/>
          <cell r="EM387"/>
          <cell r="EN387">
            <v>5</v>
          </cell>
          <cell r="EO387">
            <v>5</v>
          </cell>
          <cell r="EP387">
            <v>5</v>
          </cell>
          <cell r="EQ387">
            <v>15</v>
          </cell>
          <cell r="ER387">
            <v>100</v>
          </cell>
          <cell r="ES387" t="str">
            <v>Yes</v>
          </cell>
          <cell r="ET387" t="str">
            <v>https://drive.google.com/open?id=1omgrYmfKSbZT_lKAzXzrkE4m_AYrZz3F</v>
          </cell>
          <cell r="EU387" t="str">
            <v>IT + Core Companies</v>
          </cell>
          <cell r="EV387" t="str">
            <v>Yes</v>
          </cell>
          <cell r="EW387" t="str">
            <v>pay_HxcwdWrGnh55hE</v>
          </cell>
          <cell r="EX387" t="str">
            <v>Uttarpradesh</v>
          </cell>
          <cell r="EY387" t="str">
            <v>Present</v>
          </cell>
          <cell r="EZ387" t="str">
            <v>Golden Batch 2</v>
          </cell>
          <cell r="FA387" t="str">
            <v>19-E&amp;TCA16-23</v>
          </cell>
          <cell r="FB387" t="str">
            <v>E&amp;TC-A</v>
          </cell>
          <cell r="FC387">
            <v>16</v>
          </cell>
        </row>
        <row r="388">
          <cell r="C388" t="str">
            <v>19-E&amp;TCA17-23</v>
          </cell>
          <cell r="D388">
            <v>17</v>
          </cell>
          <cell r="E388" t="str">
            <v>CHAURASIYA VIVEK RAMPRAVESH SUSHILA</v>
          </cell>
          <cell r="F388" t="str">
            <v>19-E&amp;TCA17-23</v>
          </cell>
          <cell r="G388" t="str">
            <v>Male</v>
          </cell>
          <cell r="H388">
            <v>36435</v>
          </cell>
          <cell r="I388">
            <v>9370673418</v>
          </cell>
          <cell r="J388"/>
          <cell r="K388" t="str">
            <v>chaurasiyavivek50@gmail.com</v>
          </cell>
          <cell r="L388" t="str">
            <v>1032190526@tcetmumbai.in</v>
          </cell>
          <cell r="M388" t="str">
            <v>chandanbala apt room no 7 ,station road,virar west,near sanjivani hospital,virar,401303</v>
          </cell>
          <cell r="N388" t="str">
            <v>Any other</v>
          </cell>
          <cell r="O388" t="str">
            <v>Below  5 Lacs</v>
          </cell>
          <cell r="P388" t="str">
            <v>Normal</v>
          </cell>
          <cell r="Q388" t="str">
            <v>Open</v>
          </cell>
          <cell r="R388">
            <v>2019</v>
          </cell>
          <cell r="S388" t="str">
            <v>FE</v>
          </cell>
          <cell r="T388" t="str">
            <v>MHT-CET 2019</v>
          </cell>
          <cell r="U388" t="str">
            <v>MHT-CET</v>
          </cell>
          <cell r="V388">
            <v>200</v>
          </cell>
          <cell r="W388">
            <v>53.258185300000001</v>
          </cell>
          <cell r="X388" t="str">
            <v>MI</v>
          </cell>
          <cell r="Y388">
            <v>413</v>
          </cell>
          <cell r="Z388">
            <v>500</v>
          </cell>
          <cell r="AA388">
            <v>82.6</v>
          </cell>
          <cell r="AB388">
            <v>2017</v>
          </cell>
          <cell r="AC388" t="str">
            <v>MAHARASHTRA STATE BOARD OF SECONDARY AND HIGHER SECONDARY EDUCATION</v>
          </cell>
          <cell r="AD388" t="str">
            <v>VIDYA VIHAR ENGLISH HIGH SCHOOL</v>
          </cell>
          <cell r="AE388">
            <v>390</v>
          </cell>
          <cell r="AF388">
            <v>650</v>
          </cell>
          <cell r="AG388">
            <v>60</v>
          </cell>
          <cell r="AH388">
            <v>2019</v>
          </cell>
          <cell r="AI388" t="str">
            <v>MAHARASHTRA STATE BOARD OF SECONDARY AND HIGHER SECONDARY EDUCATION</v>
          </cell>
          <cell r="AJ388" t="str">
            <v>ST.STANISLAUS JUNIOR COLLEGE</v>
          </cell>
          <cell r="AK388">
            <v>177.1</v>
          </cell>
          <cell r="AL388">
            <v>22</v>
          </cell>
          <cell r="AM388">
            <v>8.0499999999999989</v>
          </cell>
          <cell r="AN388">
            <v>75</v>
          </cell>
          <cell r="AO388">
            <v>235</v>
          </cell>
          <cell r="AP388">
            <v>26</v>
          </cell>
          <cell r="AQ388">
            <v>9.0384615384615383</v>
          </cell>
          <cell r="AR388">
            <v>87.6</v>
          </cell>
          <cell r="AS388">
            <v>412.1</v>
          </cell>
          <cell r="AT388">
            <v>48</v>
          </cell>
          <cell r="AU388">
            <v>8.5854166666666671</v>
          </cell>
          <cell r="AV388">
            <v>199</v>
          </cell>
          <cell r="AW388">
            <v>25</v>
          </cell>
          <cell r="AX388">
            <v>7.96</v>
          </cell>
          <cell r="AY388">
            <v>86</v>
          </cell>
          <cell r="AZ388">
            <v>237</v>
          </cell>
          <cell r="BA388">
            <v>29</v>
          </cell>
          <cell r="BB388">
            <v>8.1724137931034484</v>
          </cell>
          <cell r="BC388">
            <v>96</v>
          </cell>
          <cell r="BD388">
            <v>436</v>
          </cell>
          <cell r="BE388">
            <v>54</v>
          </cell>
          <cell r="BF388">
            <v>8.0740740740740744</v>
          </cell>
          <cell r="BG388">
            <v>196</v>
          </cell>
          <cell r="BH388">
            <v>24</v>
          </cell>
          <cell r="BI388">
            <v>8.1666666666666661</v>
          </cell>
          <cell r="BJ388">
            <v>86.15</v>
          </cell>
          <cell r="BK388">
            <v>225</v>
          </cell>
          <cell r="BL388">
            <v>29</v>
          </cell>
          <cell r="BM388">
            <v>7.7586206896551726</v>
          </cell>
          <cell r="BN388">
            <v>94</v>
          </cell>
          <cell r="BO388">
            <v>421</v>
          </cell>
          <cell r="BP388">
            <v>53</v>
          </cell>
          <cell r="BQ388">
            <v>7.9433962264150946</v>
          </cell>
          <cell r="BR388">
            <v>155</v>
          </cell>
          <cell r="BS388">
            <v>24</v>
          </cell>
          <cell r="BT388">
            <v>6.458333333333333</v>
          </cell>
          <cell r="BU388">
            <v>87.458333333333329</v>
          </cell>
          <cell r="BV388">
            <v>155</v>
          </cell>
          <cell r="BW388">
            <v>24</v>
          </cell>
          <cell r="BX388">
            <v>6.458333333333333</v>
          </cell>
          <cell r="BY388">
            <v>186</v>
          </cell>
          <cell r="BZ388">
            <v>26</v>
          </cell>
          <cell r="CA388">
            <v>7.1538461538461542</v>
          </cell>
          <cell r="CB388">
            <v>1610.1</v>
          </cell>
          <cell r="CC388">
            <v>205</v>
          </cell>
          <cell r="CD388">
            <v>7.8541463414634141</v>
          </cell>
          <cell r="CE388">
            <v>87</v>
          </cell>
          <cell r="CF388"/>
          <cell r="CG388"/>
          <cell r="CH388"/>
          <cell r="CI388"/>
          <cell r="CJ388"/>
          <cell r="CK388"/>
          <cell r="CL388"/>
          <cell r="CM388"/>
          <cell r="CN388">
            <v>14</v>
          </cell>
          <cell r="CO388">
            <v>60</v>
          </cell>
          <cell r="CP388">
            <v>46</v>
          </cell>
          <cell r="CQ388">
            <v>50</v>
          </cell>
          <cell r="CR388">
            <v>17</v>
          </cell>
          <cell r="CS388">
            <v>7</v>
          </cell>
          <cell r="CT388">
            <v>71</v>
          </cell>
          <cell r="CU388">
            <v>7</v>
          </cell>
          <cell r="CV388">
            <v>9</v>
          </cell>
          <cell r="CW388">
            <v>44</v>
          </cell>
          <cell r="CX388">
            <v>311</v>
          </cell>
          <cell r="CY388">
            <v>38.875</v>
          </cell>
          <cell r="CZ388">
            <v>46.210995542347696</v>
          </cell>
          <cell r="DA388">
            <v>8</v>
          </cell>
          <cell r="DB388">
            <v>2</v>
          </cell>
          <cell r="DC388">
            <v>80</v>
          </cell>
          <cell r="DD388">
            <v>15</v>
          </cell>
          <cell r="DE388">
            <v>7</v>
          </cell>
          <cell r="DF388">
            <v>69</v>
          </cell>
          <cell r="DG388">
            <v>6</v>
          </cell>
          <cell r="DH388">
            <v>60</v>
          </cell>
          <cell r="DI388">
            <v>10</v>
          </cell>
          <cell r="DJ388">
            <v>1</v>
          </cell>
          <cell r="DK388">
            <v>0</v>
          </cell>
          <cell r="DL388">
            <v>2</v>
          </cell>
          <cell r="DM388">
            <v>0</v>
          </cell>
          <cell r="DN388">
            <v>60</v>
          </cell>
          <cell r="DO388" t="str">
            <v>100</v>
          </cell>
          <cell r="DP388">
            <v>60</v>
          </cell>
          <cell r="DQ388" t="str">
            <v>100</v>
          </cell>
          <cell r="DR388">
            <v>60</v>
          </cell>
          <cell r="DS388">
            <v>100</v>
          </cell>
          <cell r="DT388">
            <v>36</v>
          </cell>
          <cell r="DU388">
            <v>61</v>
          </cell>
          <cell r="DV388" t="str">
            <v>Sportz Interactive</v>
          </cell>
          <cell r="DW388"/>
          <cell r="DX388"/>
          <cell r="DY388" t="str">
            <v>Placed</v>
          </cell>
          <cell r="DZ388">
            <v>4.5</v>
          </cell>
          <cell r="EA388" t="str">
            <v>Placement</v>
          </cell>
          <cell r="EB388" t="str">
            <v>Placement</v>
          </cell>
          <cell r="EC388"/>
          <cell r="ED388" t="str">
            <v>CAT-3</v>
          </cell>
          <cell r="EE388"/>
          <cell r="EF388"/>
          <cell r="EG388"/>
          <cell r="EH388"/>
          <cell r="EI388"/>
          <cell r="EJ388"/>
          <cell r="EK388"/>
          <cell r="EL388"/>
          <cell r="EM388"/>
          <cell r="EN388">
            <v>4</v>
          </cell>
          <cell r="EO388">
            <v>3</v>
          </cell>
          <cell r="EP388">
            <v>5</v>
          </cell>
          <cell r="EQ388">
            <v>12</v>
          </cell>
          <cell r="ER388">
            <v>80</v>
          </cell>
          <cell r="ES388" t="str">
            <v>Yes</v>
          </cell>
          <cell r="ET388" t="str">
            <v>https://drive.google.com/open?id=1b1FZCNQM_IUr-u4LL12aVUQiibFB4j11</v>
          </cell>
          <cell r="EU388" t="str">
            <v>IT + Core Companies</v>
          </cell>
          <cell r="EV388" t="str">
            <v>Yes</v>
          </cell>
          <cell r="EW388" t="str">
            <v>pay_HyaoU460UmPZsn</v>
          </cell>
          <cell r="EX388" t="str">
            <v>uttar pradesh</v>
          </cell>
          <cell r="EY388" t="str">
            <v>AB</v>
          </cell>
          <cell r="EZ388" t="str">
            <v>Golden Batch 2</v>
          </cell>
          <cell r="FA388" t="str">
            <v>19-E&amp;TCA17-23</v>
          </cell>
          <cell r="FB388" t="str">
            <v>E&amp;TC-A</v>
          </cell>
          <cell r="FC388">
            <v>17</v>
          </cell>
        </row>
        <row r="389">
          <cell r="C389" t="str">
            <v>19-E&amp;TCA18-23</v>
          </cell>
          <cell r="D389">
            <v>18</v>
          </cell>
          <cell r="E389" t="str">
            <v>CHAVAN SAKSHI PRAKASH JYOTSNA</v>
          </cell>
          <cell r="F389" t="str">
            <v>19-E&amp;TCA18-23</v>
          </cell>
          <cell r="G389" t="str">
            <v>Female</v>
          </cell>
          <cell r="H389">
            <v>37183</v>
          </cell>
          <cell r="I389">
            <v>9930303409</v>
          </cell>
          <cell r="J389" t="str">
            <v>9930303409</v>
          </cell>
          <cell r="K389" t="str">
            <v>chavansakshi1910@gmail.com</v>
          </cell>
          <cell r="L389" t="str">
            <v>1032190527@tcetmumbai.in</v>
          </cell>
          <cell r="M389" t="str">
            <v>D1/907 SAROVA TOWER,SAMATA NAGAR, KANDIVALI (EAST),NEAR THAKUR COLLEGE,MUMBAI,400101</v>
          </cell>
          <cell r="N389" t="str">
            <v>Service</v>
          </cell>
          <cell r="O389" t="str">
            <v>10 Lacs to 20Lacs</v>
          </cell>
          <cell r="P389" t="str">
            <v>Normal</v>
          </cell>
          <cell r="Q389" t="str">
            <v>Open</v>
          </cell>
          <cell r="R389">
            <v>2019</v>
          </cell>
          <cell r="S389" t="str">
            <v>FE</v>
          </cell>
          <cell r="T389" t="str">
            <v>MHT-CET 2019</v>
          </cell>
          <cell r="U389" t="str">
            <v>MHT-CET</v>
          </cell>
          <cell r="V389">
            <v>200</v>
          </cell>
          <cell r="W389">
            <v>42.926355899999997</v>
          </cell>
          <cell r="X389" t="str">
            <v>IL</v>
          </cell>
          <cell r="Y389">
            <v>386</v>
          </cell>
          <cell r="Z389">
            <v>500</v>
          </cell>
          <cell r="AA389">
            <v>77.2</v>
          </cell>
          <cell r="AB389">
            <v>2017</v>
          </cell>
          <cell r="AC389" t="str">
            <v>MAHARASHTRA STATE BOARD OF SECONDARY AND HIGHER SECONDARY EDUCATION</v>
          </cell>
          <cell r="AD389" t="str">
            <v>CHILDRENS ACADEMY</v>
          </cell>
          <cell r="AE389">
            <v>396</v>
          </cell>
          <cell r="AF389">
            <v>650</v>
          </cell>
          <cell r="AG389">
            <v>60.92</v>
          </cell>
          <cell r="AH389">
            <v>2019</v>
          </cell>
          <cell r="AI389" t="str">
            <v>MAHARASHTRA STATE BOARD OF SECONDARY AND HIGHER SECONDARY EDUCATION</v>
          </cell>
          <cell r="AJ389" t="str">
            <v>NIRMALA MEMORIAL FOUNDATION COLLEGE OF COMMERCE AND SCIENCE</v>
          </cell>
          <cell r="AK389">
            <v>203.06</v>
          </cell>
          <cell r="AL389">
            <v>22</v>
          </cell>
          <cell r="AM389">
            <v>9.23</v>
          </cell>
          <cell r="AN389">
            <v>97.77</v>
          </cell>
          <cell r="AO389">
            <v>258</v>
          </cell>
          <cell r="AP389">
            <v>26</v>
          </cell>
          <cell r="AQ389">
            <v>9.9230769230769234</v>
          </cell>
          <cell r="AR389">
            <v>98.35</v>
          </cell>
          <cell r="AS389">
            <v>461.06</v>
          </cell>
          <cell r="AT389">
            <v>48</v>
          </cell>
          <cell r="AU389">
            <v>9.6054166666666667</v>
          </cell>
          <cell r="AV389">
            <v>249</v>
          </cell>
          <cell r="AW389">
            <v>25</v>
          </cell>
          <cell r="AX389">
            <v>9.9600000000000009</v>
          </cell>
          <cell r="AY389">
            <v>91</v>
          </cell>
          <cell r="AZ389">
            <v>284</v>
          </cell>
          <cell r="BA389">
            <v>29</v>
          </cell>
          <cell r="BB389">
            <v>9.7931034482758612</v>
          </cell>
          <cell r="BC389">
            <v>100</v>
          </cell>
          <cell r="BD389">
            <v>533</v>
          </cell>
          <cell r="BE389">
            <v>54</v>
          </cell>
          <cell r="BF389">
            <v>9.8703703703703702</v>
          </cell>
          <cell r="BG389">
            <v>219</v>
          </cell>
          <cell r="BH389">
            <v>24</v>
          </cell>
          <cell r="BI389">
            <v>9.125</v>
          </cell>
          <cell r="BJ389">
            <v>96.78</v>
          </cell>
          <cell r="BK389">
            <v>263</v>
          </cell>
          <cell r="BL389">
            <v>29</v>
          </cell>
          <cell r="BM389">
            <v>9.068965517241379</v>
          </cell>
          <cell r="BN389">
            <v>97</v>
          </cell>
          <cell r="BO389">
            <v>482</v>
          </cell>
          <cell r="BP389">
            <v>53</v>
          </cell>
          <cell r="BQ389">
            <v>9.0943396226415096</v>
          </cell>
          <cell r="BR389">
            <v>228</v>
          </cell>
          <cell r="BS389">
            <v>24</v>
          </cell>
          <cell r="BT389">
            <v>9.5</v>
          </cell>
          <cell r="BU389">
            <v>96.816666666666663</v>
          </cell>
          <cell r="BV389">
            <v>228</v>
          </cell>
          <cell r="BW389">
            <v>24</v>
          </cell>
          <cell r="BX389">
            <v>9.5</v>
          </cell>
          <cell r="BY389">
            <v>254</v>
          </cell>
          <cell r="BZ389">
            <v>26</v>
          </cell>
          <cell r="CA389">
            <v>9.7692307692307701</v>
          </cell>
          <cell r="CB389">
            <v>1958.06</v>
          </cell>
          <cell r="CC389">
            <v>205</v>
          </cell>
          <cell r="CD389">
            <v>9.5515121951219513</v>
          </cell>
          <cell r="CE389">
            <v>97</v>
          </cell>
          <cell r="CF389"/>
          <cell r="CG389"/>
          <cell r="CH389"/>
          <cell r="CI389"/>
          <cell r="CJ389"/>
          <cell r="CK389"/>
          <cell r="CL389"/>
          <cell r="CM389"/>
          <cell r="CN389">
            <v>17</v>
          </cell>
          <cell r="CO389">
            <v>60</v>
          </cell>
          <cell r="CP389">
            <v>20</v>
          </cell>
          <cell r="CQ389">
            <v>50</v>
          </cell>
          <cell r="CR389">
            <v>24</v>
          </cell>
          <cell r="CS389">
            <v>0</v>
          </cell>
          <cell r="CT389">
            <v>100</v>
          </cell>
          <cell r="CU389">
            <v>15</v>
          </cell>
          <cell r="CV389">
            <v>1</v>
          </cell>
          <cell r="CW389">
            <v>94</v>
          </cell>
          <cell r="CX389">
            <v>463</v>
          </cell>
          <cell r="CY389">
            <v>46.3</v>
          </cell>
          <cell r="CZ389">
            <v>68.796433878157501</v>
          </cell>
          <cell r="DA389">
            <v>10</v>
          </cell>
          <cell r="DB389">
            <v>0</v>
          </cell>
          <cell r="DC389">
            <v>100</v>
          </cell>
          <cell r="DD389">
            <v>22</v>
          </cell>
          <cell r="DE389">
            <v>0</v>
          </cell>
          <cell r="DF389">
            <v>100</v>
          </cell>
          <cell r="DG389">
            <v>10</v>
          </cell>
          <cell r="DH389">
            <v>100</v>
          </cell>
          <cell r="DI389">
            <v>610</v>
          </cell>
          <cell r="DJ389">
            <v>31</v>
          </cell>
          <cell r="DK389">
            <v>2</v>
          </cell>
          <cell r="DL389">
            <v>0</v>
          </cell>
          <cell r="DM389">
            <v>100</v>
          </cell>
          <cell r="DN389">
            <v>100</v>
          </cell>
          <cell r="DO389" t="str">
            <v>100</v>
          </cell>
          <cell r="DP389">
            <v>100</v>
          </cell>
          <cell r="DQ389" t="str">
            <v>100</v>
          </cell>
          <cell r="DR389">
            <v>100</v>
          </cell>
          <cell r="DS389">
            <v>100</v>
          </cell>
          <cell r="DT389">
            <v>67</v>
          </cell>
          <cell r="DU389">
            <v>100</v>
          </cell>
          <cell r="DV389" t="str">
            <v>Jio Platform</v>
          </cell>
          <cell r="DW389"/>
          <cell r="DX389"/>
          <cell r="DY389" t="str">
            <v>Placed</v>
          </cell>
          <cell r="DZ389">
            <v>5</v>
          </cell>
          <cell r="EA389" t="str">
            <v>Placement</v>
          </cell>
          <cell r="EB389" t="str">
            <v>Placement</v>
          </cell>
          <cell r="EC389"/>
          <cell r="ED389" t="str">
            <v>CAT-1</v>
          </cell>
          <cell r="EE389"/>
          <cell r="EF389"/>
          <cell r="EG389"/>
          <cell r="EH389"/>
          <cell r="EI389"/>
          <cell r="EJ389"/>
          <cell r="EK389"/>
          <cell r="EL389"/>
          <cell r="EM389"/>
          <cell r="EN389">
            <v>5</v>
          </cell>
          <cell r="EO389">
            <v>5</v>
          </cell>
          <cell r="EP389">
            <v>5</v>
          </cell>
          <cell r="EQ389">
            <v>15</v>
          </cell>
          <cell r="ER389">
            <v>100</v>
          </cell>
          <cell r="ES389" t="str">
            <v>Yes</v>
          </cell>
          <cell r="ET389" t="str">
            <v>https://drive.google.com/open?id=12VukIC9s29MDAGbo3roj4VjLpa7BCX--</v>
          </cell>
          <cell r="EU389" t="str">
            <v>IT + Core Companies</v>
          </cell>
          <cell r="EV389" t="str">
            <v>Yes</v>
          </cell>
          <cell r="EW389" t="str">
            <v>pay_HxPIhEBva70ANi</v>
          </cell>
          <cell r="EX389" t="str">
            <v>mumbai</v>
          </cell>
          <cell r="EY389" t="str">
            <v>Present</v>
          </cell>
          <cell r="EZ389" t="str">
            <v>Batch 1</v>
          </cell>
          <cell r="FA389" t="str">
            <v>19-E&amp;TCA18-23</v>
          </cell>
          <cell r="FB389" t="str">
            <v>E&amp;TC-A</v>
          </cell>
          <cell r="FC389">
            <v>18</v>
          </cell>
        </row>
        <row r="390">
          <cell r="C390" t="str">
            <v>19-E&amp;TCA19-23</v>
          </cell>
          <cell r="D390">
            <v>19</v>
          </cell>
          <cell r="E390" t="str">
            <v>CHAVAN SHWETA KISHOR NEELAM</v>
          </cell>
          <cell r="F390" t="str">
            <v>19-E&amp;TCA19-23</v>
          </cell>
          <cell r="G390" t="str">
            <v>Female</v>
          </cell>
          <cell r="H390">
            <v>37272</v>
          </cell>
          <cell r="I390">
            <v>8169000946</v>
          </cell>
          <cell r="J390" t="str">
            <v>8169000946</v>
          </cell>
          <cell r="K390" t="str">
            <v>shwetachavan0102@gmail.com</v>
          </cell>
          <cell r="L390" t="str">
            <v>1032190528@tcetmumbai.in</v>
          </cell>
          <cell r="M390" t="str">
            <v>B 501, SANSKRUTI 1 CHSL,,COURT ROAD ,VASAI,NEAR G G COLLEGE,THANE,401201</v>
          </cell>
          <cell r="N390" t="str">
            <v>Service</v>
          </cell>
          <cell r="O390" t="str">
            <v>5 Lacs to  10Lacs</v>
          </cell>
          <cell r="P390" t="str">
            <v>Normal</v>
          </cell>
          <cell r="Q390" t="str">
            <v>Open</v>
          </cell>
          <cell r="R390">
            <v>2019</v>
          </cell>
          <cell r="S390" t="str">
            <v>FE</v>
          </cell>
          <cell r="T390" t="str">
            <v>MHT-CET 2019</v>
          </cell>
          <cell r="U390" t="str">
            <v>MHT-CET</v>
          </cell>
          <cell r="V390">
            <v>200</v>
          </cell>
          <cell r="W390">
            <v>27.542130499999999</v>
          </cell>
          <cell r="X390" t="str">
            <v>IL</v>
          </cell>
          <cell r="Y390">
            <v>401</v>
          </cell>
          <cell r="Z390">
            <v>500</v>
          </cell>
          <cell r="AA390">
            <v>80.2</v>
          </cell>
          <cell r="AB390">
            <v>2017</v>
          </cell>
          <cell r="AC390" t="str">
            <v>MAHARASHTRA STATE BOARD OF SECONDARY AND HIGHER SECONDARY EDUCATION</v>
          </cell>
          <cell r="AD390" t="str">
            <v>NAZARETH CONVENT HIGH SCHOOL</v>
          </cell>
          <cell r="AE390">
            <v>456</v>
          </cell>
          <cell r="AF390">
            <v>650</v>
          </cell>
          <cell r="AG390">
            <v>70.150000000000006</v>
          </cell>
          <cell r="AH390">
            <v>2019</v>
          </cell>
          <cell r="AI390" t="str">
            <v>MAHARASHTRA STATE BOARD OF SECONDARY AND HIGHER SECONDARY EDUCATION</v>
          </cell>
          <cell r="AJ390" t="str">
            <v>SHRI TIKAMDAS PURSHOTAM BHATIA COLLEGE OF SCIENCE</v>
          </cell>
          <cell r="AK390">
            <v>185.9</v>
          </cell>
          <cell r="AL390">
            <v>22</v>
          </cell>
          <cell r="AM390">
            <v>8.4500000000000011</v>
          </cell>
          <cell r="AN390">
            <v>98.73</v>
          </cell>
          <cell r="AO390">
            <v>239</v>
          </cell>
          <cell r="AP390">
            <v>26</v>
          </cell>
          <cell r="AQ390">
            <v>9.1923076923076916</v>
          </cell>
          <cell r="AR390">
            <v>95.47</v>
          </cell>
          <cell r="AS390">
            <v>424.9</v>
          </cell>
          <cell r="AT390">
            <v>48</v>
          </cell>
          <cell r="AU390">
            <v>8.8520833333333329</v>
          </cell>
          <cell r="AV390">
            <v>210</v>
          </cell>
          <cell r="AW390">
            <v>25</v>
          </cell>
          <cell r="AX390">
            <v>8.4</v>
          </cell>
          <cell r="AY390">
            <v>100</v>
          </cell>
          <cell r="AZ390">
            <v>278</v>
          </cell>
          <cell r="BA390">
            <v>29</v>
          </cell>
          <cell r="BB390">
            <v>9.5862068965517242</v>
          </cell>
          <cell r="BC390">
            <v>100</v>
          </cell>
          <cell r="BD390">
            <v>488</v>
          </cell>
          <cell r="BE390">
            <v>54</v>
          </cell>
          <cell r="BF390">
            <v>9.0370370370370363</v>
          </cell>
          <cell r="BG390">
            <v>213</v>
          </cell>
          <cell r="BH390">
            <v>24</v>
          </cell>
          <cell r="BI390">
            <v>8.875</v>
          </cell>
          <cell r="BJ390">
            <v>98.55</v>
          </cell>
          <cell r="BK390">
            <v>275</v>
          </cell>
          <cell r="BL390">
            <v>29</v>
          </cell>
          <cell r="BM390">
            <v>9.4827586206896548</v>
          </cell>
          <cell r="BN390">
            <v>100</v>
          </cell>
          <cell r="BO390">
            <v>488</v>
          </cell>
          <cell r="BP390">
            <v>53</v>
          </cell>
          <cell r="BQ390">
            <v>9.2075471698113205</v>
          </cell>
          <cell r="BR390">
            <v>225</v>
          </cell>
          <cell r="BS390">
            <v>24</v>
          </cell>
          <cell r="BT390">
            <v>9.375</v>
          </cell>
          <cell r="BU390">
            <v>98.791666666666671</v>
          </cell>
          <cell r="BV390">
            <v>225</v>
          </cell>
          <cell r="BW390">
            <v>24</v>
          </cell>
          <cell r="BX390">
            <v>9.375</v>
          </cell>
          <cell r="BY390">
            <v>257</v>
          </cell>
          <cell r="BZ390">
            <v>26</v>
          </cell>
          <cell r="CA390">
            <v>9.884615384615385</v>
          </cell>
          <cell r="CB390">
            <v>1882.9</v>
          </cell>
          <cell r="CC390">
            <v>205</v>
          </cell>
          <cell r="CD390">
            <v>9.1848780487804884</v>
          </cell>
          <cell r="CE390">
            <v>99</v>
          </cell>
          <cell r="CF390"/>
          <cell r="CG390"/>
          <cell r="CH390"/>
          <cell r="CI390"/>
          <cell r="CJ390"/>
          <cell r="CK390"/>
          <cell r="CL390"/>
          <cell r="CM390"/>
          <cell r="CN390">
            <v>23</v>
          </cell>
          <cell r="CO390">
            <v>60</v>
          </cell>
          <cell r="CP390">
            <v>16</v>
          </cell>
          <cell r="CQ390">
            <v>50</v>
          </cell>
          <cell r="CR390">
            <v>24</v>
          </cell>
          <cell r="CS390">
            <v>0</v>
          </cell>
          <cell r="CT390">
            <v>100</v>
          </cell>
          <cell r="CU390">
            <v>15</v>
          </cell>
          <cell r="CV390">
            <v>1</v>
          </cell>
          <cell r="CW390">
            <v>94</v>
          </cell>
          <cell r="CX390">
            <v>434</v>
          </cell>
          <cell r="CY390">
            <v>43.4</v>
          </cell>
          <cell r="CZ390">
            <v>64.487369985141157</v>
          </cell>
          <cell r="DA390">
            <v>10</v>
          </cell>
          <cell r="DB390">
            <v>0</v>
          </cell>
          <cell r="DC390">
            <v>100</v>
          </cell>
          <cell r="DD390">
            <v>22</v>
          </cell>
          <cell r="DE390">
            <v>0</v>
          </cell>
          <cell r="DF390">
            <v>100</v>
          </cell>
          <cell r="DG390">
            <v>10</v>
          </cell>
          <cell r="DH390">
            <v>100</v>
          </cell>
          <cell r="DI390">
            <v>121</v>
          </cell>
          <cell r="DJ390">
            <v>7</v>
          </cell>
          <cell r="DK390">
            <v>2</v>
          </cell>
          <cell r="DL390">
            <v>0</v>
          </cell>
          <cell r="DM390">
            <v>100</v>
          </cell>
          <cell r="DN390">
            <v>90</v>
          </cell>
          <cell r="DO390" t="str">
            <v>100</v>
          </cell>
          <cell r="DP390">
            <v>70</v>
          </cell>
          <cell r="DQ390" t="str">
            <v>100</v>
          </cell>
          <cell r="DR390">
            <v>80</v>
          </cell>
          <cell r="DS390">
            <v>100</v>
          </cell>
          <cell r="DT390">
            <v>54</v>
          </cell>
          <cell r="DU390">
            <v>100</v>
          </cell>
          <cell r="DV390" t="str">
            <v>Capgemini</v>
          </cell>
          <cell r="DW390"/>
          <cell r="DX390"/>
          <cell r="DY390" t="str">
            <v>Placed</v>
          </cell>
          <cell r="DZ390">
            <v>4.25</v>
          </cell>
          <cell r="EA390" t="str">
            <v>Placement</v>
          </cell>
          <cell r="EB390" t="str">
            <v>Placement</v>
          </cell>
          <cell r="EC390"/>
          <cell r="ED390" t="str">
            <v>CAT-1</v>
          </cell>
          <cell r="EE390"/>
          <cell r="EF390"/>
          <cell r="EG390"/>
          <cell r="EH390"/>
          <cell r="EI390"/>
          <cell r="EJ390"/>
          <cell r="EK390"/>
          <cell r="EL390"/>
          <cell r="EM390"/>
          <cell r="EN390">
            <v>5</v>
          </cell>
          <cell r="EO390">
            <v>5</v>
          </cell>
          <cell r="EP390">
            <v>5</v>
          </cell>
          <cell r="EQ390">
            <v>15</v>
          </cell>
          <cell r="ER390">
            <v>100</v>
          </cell>
          <cell r="ES390" t="str">
            <v>Yes</v>
          </cell>
          <cell r="ET390" t="str">
            <v>https://drive.google.com/open?id=1rPHvG37PHaySc5KS3v78oLUIV0QDb_yl</v>
          </cell>
          <cell r="EU390" t="str">
            <v>IT + Core Companies</v>
          </cell>
          <cell r="EV390" t="str">
            <v>Yes</v>
          </cell>
          <cell r="EW390" t="str">
            <v>pay_HyDe3jXWBt1iiH</v>
          </cell>
          <cell r="EX390" t="str">
            <v>VASAI</v>
          </cell>
          <cell r="EY390" t="str">
            <v>Present</v>
          </cell>
          <cell r="EZ390" t="str">
            <v>Batch 2</v>
          </cell>
          <cell r="FA390" t="str">
            <v>19-E&amp;TCA19-23</v>
          </cell>
          <cell r="FB390" t="str">
            <v>E&amp;TC-A</v>
          </cell>
          <cell r="FC390">
            <v>19</v>
          </cell>
        </row>
        <row r="391">
          <cell r="C391" t="str">
            <v>19-E&amp;TCA20-23</v>
          </cell>
          <cell r="D391">
            <v>20</v>
          </cell>
          <cell r="E391" t="str">
            <v>CHHANGANI SOHAN MUKESH SAVITRI</v>
          </cell>
          <cell r="F391" t="str">
            <v>19-E&amp;TCA20-23</v>
          </cell>
          <cell r="G391" t="str">
            <v>Male</v>
          </cell>
          <cell r="H391">
            <v>37218</v>
          </cell>
          <cell r="I391">
            <v>7900159149</v>
          </cell>
          <cell r="J391"/>
          <cell r="K391" t="str">
            <v>sohan.mukesh.chhangani@gmail.com</v>
          </cell>
          <cell r="L391" t="str">
            <v>1032190529@tcetmumbai.in</v>
          </cell>
          <cell r="M391" t="str">
            <v>H1/402 Om misquitta CHS ltd, opp UCO Ban,Vidhya Mandir road,Dahisar east,OPP. UCO Bank,Mumbai Suburban,400068</v>
          </cell>
          <cell r="N391" t="str">
            <v>Service</v>
          </cell>
          <cell r="O391" t="str">
            <v>Below  5 Lacs</v>
          </cell>
          <cell r="P391" t="str">
            <v>Normal</v>
          </cell>
          <cell r="Q391" t="str">
            <v>Open</v>
          </cell>
          <cell r="R391">
            <v>2019</v>
          </cell>
          <cell r="S391" t="str">
            <v>FE</v>
          </cell>
          <cell r="T391" t="str">
            <v>MHT-CET 2019</v>
          </cell>
          <cell r="U391" t="str">
            <v>MHT-CET</v>
          </cell>
          <cell r="V391">
            <v>200</v>
          </cell>
          <cell r="W391">
            <v>95.865168100000005</v>
          </cell>
          <cell r="X391" t="str">
            <v>TFWS</v>
          </cell>
          <cell r="Y391">
            <v>426</v>
          </cell>
          <cell r="Z391">
            <v>500</v>
          </cell>
          <cell r="AA391">
            <v>85.2</v>
          </cell>
          <cell r="AB391">
            <v>2017</v>
          </cell>
          <cell r="AC391" t="str">
            <v>MAHARASHTRA STATE BOARD OF SECONDARY AND HIGHER SECONDARY EDUCATION</v>
          </cell>
          <cell r="AD391" t="str">
            <v>ST. MARY'S HIGH SCHOOL</v>
          </cell>
          <cell r="AE391">
            <v>436</v>
          </cell>
          <cell r="AF391">
            <v>650</v>
          </cell>
          <cell r="AG391">
            <v>67.08</v>
          </cell>
          <cell r="AH391">
            <v>2019</v>
          </cell>
          <cell r="AI391" t="str">
            <v>MAHARASHTRA STATE BOARD OF SECONDARY AND HIGHER SECONDARY EDUCATION</v>
          </cell>
          <cell r="AJ391" t="str">
            <v>MITHIBAI COLLEGE</v>
          </cell>
          <cell r="AK391">
            <v>132</v>
          </cell>
          <cell r="AL391">
            <v>22</v>
          </cell>
          <cell r="AM391">
            <v>6</v>
          </cell>
          <cell r="AN391">
            <v>99.36</v>
          </cell>
          <cell r="AO391">
            <v>183</v>
          </cell>
          <cell r="AP391">
            <v>26</v>
          </cell>
          <cell r="AQ391">
            <v>7.0384615384615383</v>
          </cell>
          <cell r="AR391">
            <v>99.59</v>
          </cell>
          <cell r="AS391">
            <v>315</v>
          </cell>
          <cell r="AT391">
            <v>48</v>
          </cell>
          <cell r="AU391">
            <v>6.5625</v>
          </cell>
          <cell r="AV391">
            <v>175</v>
          </cell>
          <cell r="AW391">
            <v>25</v>
          </cell>
          <cell r="AX391">
            <v>7</v>
          </cell>
          <cell r="AY391">
            <v>89</v>
          </cell>
          <cell r="AZ391">
            <v>245</v>
          </cell>
          <cell r="BA391">
            <v>29</v>
          </cell>
          <cell r="BB391">
            <v>8.4482758620689662</v>
          </cell>
          <cell r="BC391">
            <v>97</v>
          </cell>
          <cell r="BD391">
            <v>420</v>
          </cell>
          <cell r="BE391">
            <v>54</v>
          </cell>
          <cell r="BF391">
            <v>7.7777777777777777</v>
          </cell>
          <cell r="BG391">
            <v>182</v>
          </cell>
          <cell r="BH391">
            <v>24</v>
          </cell>
          <cell r="BI391">
            <v>7.583333333333333</v>
          </cell>
          <cell r="BJ391">
            <v>96.237499999999997</v>
          </cell>
          <cell r="BK391">
            <v>230</v>
          </cell>
          <cell r="BL391">
            <v>29</v>
          </cell>
          <cell r="BM391">
            <v>7.931034482758621</v>
          </cell>
          <cell r="BN391">
            <v>93</v>
          </cell>
          <cell r="BO391">
            <v>412</v>
          </cell>
          <cell r="BP391">
            <v>53</v>
          </cell>
          <cell r="BQ391">
            <v>7.7735849056603774</v>
          </cell>
          <cell r="BR391">
            <v>171</v>
          </cell>
          <cell r="BS391">
            <v>24</v>
          </cell>
          <cell r="BT391">
            <v>7.125</v>
          </cell>
          <cell r="BU391">
            <v>95.697916666666671</v>
          </cell>
          <cell r="BV391">
            <v>171</v>
          </cell>
          <cell r="BW391">
            <v>24</v>
          </cell>
          <cell r="BX391">
            <v>7.125</v>
          </cell>
          <cell r="BY391">
            <v>209</v>
          </cell>
          <cell r="BZ391">
            <v>26</v>
          </cell>
          <cell r="CA391">
            <v>8.0384615384615383</v>
          </cell>
          <cell r="CB391">
            <v>1527</v>
          </cell>
          <cell r="CC391">
            <v>205</v>
          </cell>
          <cell r="CD391">
            <v>7.4487804878048784</v>
          </cell>
          <cell r="CE391">
            <v>97</v>
          </cell>
          <cell r="CF391"/>
          <cell r="CG391"/>
          <cell r="CH391"/>
          <cell r="CI391"/>
          <cell r="CJ391"/>
          <cell r="CK391"/>
          <cell r="CL391"/>
          <cell r="CM391"/>
          <cell r="CN391"/>
          <cell r="CO391"/>
          <cell r="CP391"/>
          <cell r="CQ391"/>
          <cell r="CR391"/>
          <cell r="CS391"/>
          <cell r="CT391"/>
          <cell r="CU391"/>
          <cell r="CV391"/>
          <cell r="CW391"/>
          <cell r="CX391"/>
          <cell r="CY391"/>
          <cell r="CZ391"/>
          <cell r="DA391"/>
          <cell r="DB391"/>
          <cell r="DC391"/>
          <cell r="DD391"/>
          <cell r="DE391"/>
          <cell r="DF391"/>
          <cell r="DG391"/>
          <cell r="DH391"/>
          <cell r="DI391"/>
          <cell r="DJ391">
            <v>0</v>
          </cell>
          <cell r="DK391">
            <v>0</v>
          </cell>
          <cell r="DL391">
            <v>2</v>
          </cell>
          <cell r="DM391">
            <v>0</v>
          </cell>
          <cell r="DN391">
            <v>0</v>
          </cell>
          <cell r="DO391">
            <v>0</v>
          </cell>
          <cell r="DP391">
            <v>0</v>
          </cell>
          <cell r="DQ391">
            <v>0</v>
          </cell>
          <cell r="DR391">
            <v>0</v>
          </cell>
          <cell r="DS391">
            <v>0</v>
          </cell>
          <cell r="DT391">
            <v>0</v>
          </cell>
          <cell r="DU391">
            <v>0</v>
          </cell>
          <cell r="DV391" t="str">
            <v>TCS-Ninga/Capgemini</v>
          </cell>
          <cell r="DW391"/>
          <cell r="DX391"/>
          <cell r="DY391" t="str">
            <v>Placed</v>
          </cell>
          <cell r="DZ391" t="str">
            <v>4.25/3.36</v>
          </cell>
          <cell r="EA391" t="str">
            <v>Placement</v>
          </cell>
          <cell r="EB391" t="str">
            <v>Placement</v>
          </cell>
          <cell r="EC391"/>
          <cell r="ED391" t="str">
            <v>CAT-3</v>
          </cell>
          <cell r="EE391"/>
          <cell r="EF391"/>
          <cell r="EG391"/>
          <cell r="EH391"/>
          <cell r="EI391"/>
          <cell r="EJ391"/>
          <cell r="EK391"/>
          <cell r="EL391"/>
          <cell r="EM391"/>
          <cell r="EN391">
            <v>4</v>
          </cell>
          <cell r="EO391">
            <v>0</v>
          </cell>
          <cell r="EP391">
            <v>5</v>
          </cell>
          <cell r="EQ391">
            <v>9</v>
          </cell>
          <cell r="ER391">
            <v>60</v>
          </cell>
          <cell r="ES391" t="str">
            <v>Yes</v>
          </cell>
          <cell r="ET391" t="str">
            <v>https://drive.google.com/open?id=19uz9p6Q6IHlPZVE9qYtqdy_DnsJ5Q46s</v>
          </cell>
          <cell r="EU391" t="str">
            <v>IT + Core Companies</v>
          </cell>
          <cell r="EV391" t="str">
            <v>No</v>
          </cell>
          <cell r="EW391"/>
          <cell r="EX391" t="str">
            <v>Phalodi Rajasthan</v>
          </cell>
          <cell r="EY391" t="str">
            <v>Present</v>
          </cell>
          <cell r="EZ391"/>
          <cell r="FA391" t="str">
            <v>19-E&amp;TCA20-23</v>
          </cell>
          <cell r="FB391" t="str">
            <v>E&amp;TC-A</v>
          </cell>
          <cell r="FC391">
            <v>20</v>
          </cell>
        </row>
        <row r="392">
          <cell r="C392" t="str">
            <v>19-E&amp;TCA21-23</v>
          </cell>
          <cell r="D392">
            <v>21</v>
          </cell>
          <cell r="E392" t="str">
            <v>CHIRMULE ADVAIT ASHUTOSH SEEMA</v>
          </cell>
          <cell r="F392" t="str">
            <v>19-E&amp;TCA21-23</v>
          </cell>
          <cell r="G392" t="str">
            <v>Male</v>
          </cell>
          <cell r="H392">
            <v>37258</v>
          </cell>
          <cell r="I392">
            <v>8879861532</v>
          </cell>
          <cell r="J392" t="str">
            <v>8879861532</v>
          </cell>
          <cell r="K392" t="str">
            <v>chirmuleadvait@gmail.com</v>
          </cell>
          <cell r="L392" t="str">
            <v>1032190530@tcetmumbai.in</v>
          </cell>
          <cell r="M392" t="str">
            <v>602/D, NEW BHOOMI PARK-II, ABOVE SBI ,NEAR JANKALYAN NAGAR, MARVE ROAD,MALAD WEST,Maharashtra,MUMBAI,400095</v>
          </cell>
          <cell r="N392" t="str">
            <v>Service</v>
          </cell>
          <cell r="O392" t="str">
            <v>10 Lacs to 20Lacs</v>
          </cell>
          <cell r="P392" t="str">
            <v>Normal</v>
          </cell>
          <cell r="Q392" t="str">
            <v>Open</v>
          </cell>
          <cell r="R392">
            <v>2019</v>
          </cell>
          <cell r="S392" t="str">
            <v>FE</v>
          </cell>
          <cell r="T392" t="str">
            <v>MHT-CET 2019</v>
          </cell>
          <cell r="U392" t="str">
            <v>MHT-CET</v>
          </cell>
          <cell r="V392">
            <v>200</v>
          </cell>
          <cell r="W392">
            <v>94.262146700000002</v>
          </cell>
          <cell r="X392" t="str">
            <v>GOPENS</v>
          </cell>
          <cell r="Y392">
            <v>523</v>
          </cell>
          <cell r="Z392">
            <v>600</v>
          </cell>
          <cell r="AA392">
            <v>87.17</v>
          </cell>
          <cell r="AB392">
            <v>2017</v>
          </cell>
          <cell r="AC392" t="str">
            <v>I.G.C.S.E Board</v>
          </cell>
          <cell r="AD392" t="str">
            <v>VEER BHAGAT SINGH INTERNATIONAL SCHOOL</v>
          </cell>
          <cell r="AE392">
            <v>478</v>
          </cell>
          <cell r="AF392">
            <v>650</v>
          </cell>
          <cell r="AG392">
            <v>73.540000000000006</v>
          </cell>
          <cell r="AH392">
            <v>2019</v>
          </cell>
          <cell r="AI392" t="str">
            <v>MAHARASHTRA STATE BOARD OF SECONDARY AND HIGHER SECONDARY EDUCATION</v>
          </cell>
          <cell r="AJ392" t="str">
            <v>PACE JUNIOR SCIENCE COLLEGE</v>
          </cell>
          <cell r="AK392">
            <v>203</v>
          </cell>
          <cell r="AL392">
            <v>22</v>
          </cell>
          <cell r="AM392">
            <v>9.2272727272727266</v>
          </cell>
          <cell r="AN392">
            <v>80.569999999999993</v>
          </cell>
          <cell r="AO392">
            <v>248</v>
          </cell>
          <cell r="AP392">
            <v>26</v>
          </cell>
          <cell r="AQ392">
            <v>9.5384615384615383</v>
          </cell>
          <cell r="AR392">
            <v>97.12</v>
          </cell>
          <cell r="AS392">
            <v>451</v>
          </cell>
          <cell r="AT392">
            <v>48</v>
          </cell>
          <cell r="AU392">
            <v>9.3958333333333339</v>
          </cell>
          <cell r="AV392">
            <v>218</v>
          </cell>
          <cell r="AW392">
            <v>25</v>
          </cell>
          <cell r="AX392">
            <v>8.7200000000000006</v>
          </cell>
          <cell r="AY392">
            <v>100</v>
          </cell>
          <cell r="AZ392">
            <v>279</v>
          </cell>
          <cell r="BA392">
            <v>29</v>
          </cell>
          <cell r="BB392">
            <v>9.6206896551724146</v>
          </cell>
          <cell r="BC392">
            <v>100</v>
          </cell>
          <cell r="BD392">
            <v>497</v>
          </cell>
          <cell r="BE392">
            <v>54</v>
          </cell>
          <cell r="BF392">
            <v>9.2037037037037042</v>
          </cell>
          <cell r="BG392">
            <v>213</v>
          </cell>
          <cell r="BH392">
            <v>24</v>
          </cell>
          <cell r="BI392">
            <v>8.875</v>
          </cell>
          <cell r="BJ392">
            <v>94.422499999999999</v>
          </cell>
          <cell r="BK392">
            <v>290</v>
          </cell>
          <cell r="BL392">
            <v>29</v>
          </cell>
          <cell r="BM392">
            <v>10</v>
          </cell>
          <cell r="BN392">
            <v>100</v>
          </cell>
          <cell r="BO392">
            <v>503</v>
          </cell>
          <cell r="BP392">
            <v>53</v>
          </cell>
          <cell r="BQ392">
            <v>9.4905660377358494</v>
          </cell>
          <cell r="BR392">
            <v>228</v>
          </cell>
          <cell r="BS392">
            <v>24</v>
          </cell>
          <cell r="BT392">
            <v>9.5</v>
          </cell>
          <cell r="BU392">
            <v>95.352083333333326</v>
          </cell>
          <cell r="BV392">
            <v>228</v>
          </cell>
          <cell r="BW392">
            <v>24</v>
          </cell>
          <cell r="BX392">
            <v>9.5</v>
          </cell>
          <cell r="BY392">
            <v>248</v>
          </cell>
          <cell r="BZ392">
            <v>26</v>
          </cell>
          <cell r="CA392">
            <v>9.5384615384615383</v>
          </cell>
          <cell r="CB392">
            <v>1927</v>
          </cell>
          <cell r="CC392">
            <v>205</v>
          </cell>
          <cell r="CD392">
            <v>9.4</v>
          </cell>
          <cell r="CE392">
            <v>95</v>
          </cell>
          <cell r="CF392"/>
          <cell r="CG392"/>
          <cell r="CH392"/>
          <cell r="CI392"/>
          <cell r="CJ392"/>
          <cell r="CK392"/>
          <cell r="CL392"/>
          <cell r="CM392"/>
          <cell r="CN392"/>
          <cell r="CO392"/>
          <cell r="CP392"/>
          <cell r="CQ392"/>
          <cell r="CR392"/>
          <cell r="CS392"/>
          <cell r="CT392"/>
          <cell r="CU392"/>
          <cell r="CV392"/>
          <cell r="CW392"/>
          <cell r="CX392"/>
          <cell r="CY392"/>
          <cell r="CZ392"/>
          <cell r="DA392"/>
          <cell r="DB392"/>
          <cell r="DC392"/>
          <cell r="DD392"/>
          <cell r="DE392"/>
          <cell r="DF392"/>
          <cell r="DG392"/>
          <cell r="DH392"/>
          <cell r="DI392"/>
          <cell r="DJ392">
            <v>0</v>
          </cell>
          <cell r="DK392">
            <v>0</v>
          </cell>
          <cell r="DL392">
            <v>2</v>
          </cell>
          <cell r="DM392">
            <v>0</v>
          </cell>
          <cell r="DN392">
            <v>0</v>
          </cell>
          <cell r="DO392">
            <v>0</v>
          </cell>
          <cell r="DP392">
            <v>0</v>
          </cell>
          <cell r="DQ392">
            <v>0</v>
          </cell>
          <cell r="DR392">
            <v>0</v>
          </cell>
          <cell r="DS392">
            <v>0</v>
          </cell>
          <cell r="DT392">
            <v>0</v>
          </cell>
          <cell r="DU392">
            <v>0</v>
          </cell>
          <cell r="DV392"/>
          <cell r="DW392"/>
          <cell r="DX392"/>
          <cell r="DY392"/>
          <cell r="DZ392"/>
          <cell r="EA392" t="str">
            <v>Higher Studies</v>
          </cell>
          <cell r="EB392" t="str">
            <v>Higher Studies</v>
          </cell>
          <cell r="EC392"/>
          <cell r="ED392" t="str">
            <v>CAT-3</v>
          </cell>
          <cell r="EE392"/>
          <cell r="EF392"/>
          <cell r="EG392"/>
          <cell r="EH392"/>
          <cell r="EI392"/>
          <cell r="EJ392"/>
          <cell r="EK392"/>
          <cell r="EL392"/>
          <cell r="EM392"/>
          <cell r="EN392">
            <v>5</v>
          </cell>
          <cell r="EO392">
            <v>0</v>
          </cell>
          <cell r="EP392">
            <v>5</v>
          </cell>
          <cell r="EQ392">
            <v>10</v>
          </cell>
          <cell r="ER392">
            <v>66.666666666666657</v>
          </cell>
          <cell r="ES392" t="str">
            <v>Yes</v>
          </cell>
          <cell r="ET392" t="str">
            <v>https://drive.google.com/open?id=1lxfIhCVfbEk1od_XYzZ1bslA4QfsJqQy</v>
          </cell>
          <cell r="EU392" t="str">
            <v>NA</v>
          </cell>
          <cell r="EV392" t="str">
            <v>No</v>
          </cell>
          <cell r="EW392"/>
          <cell r="EX392" t="str">
            <v>SATARA</v>
          </cell>
          <cell r="EY392" t="str">
            <v>Present</v>
          </cell>
          <cell r="EZ392"/>
          <cell r="FA392" t="str">
            <v>19-E&amp;TCA21-23</v>
          </cell>
          <cell r="FB392" t="str">
            <v>E&amp;TC-A</v>
          </cell>
          <cell r="FC392">
            <v>21</v>
          </cell>
        </row>
        <row r="393">
          <cell r="C393" t="str">
            <v>19-E&amp;TCA22-23</v>
          </cell>
          <cell r="D393">
            <v>22</v>
          </cell>
          <cell r="E393" t="str">
            <v>DANGI RAVIKANT SATYADEV USHADEVI</v>
          </cell>
          <cell r="F393" t="str">
            <v>19-E&amp;TCA22-23</v>
          </cell>
          <cell r="G393" t="str">
            <v>Male</v>
          </cell>
          <cell r="H393">
            <v>36596</v>
          </cell>
          <cell r="I393">
            <v>9137989351</v>
          </cell>
          <cell r="J393"/>
          <cell r="K393" t="str">
            <v>ravikantdangi96@gmail.com</v>
          </cell>
          <cell r="L393" t="str">
            <v>1032190758@tcetmumbai.in</v>
          </cell>
          <cell r="M393" t="str">
            <v>H-18,SUBHASH NAGAR NO.2,HAR HAR MAHADEV CHL,ROAD NO.23,MIDC,NAER CHAKALA,MUMBAI,400093</v>
          </cell>
          <cell r="N393" t="str">
            <v>Service</v>
          </cell>
          <cell r="O393" t="str">
            <v>Below  5 Lacs</v>
          </cell>
          <cell r="P393" t="str">
            <v>Normal</v>
          </cell>
          <cell r="Q393" t="str">
            <v>Open</v>
          </cell>
          <cell r="R393">
            <v>2019</v>
          </cell>
          <cell r="S393" t="str">
            <v>FE</v>
          </cell>
          <cell r="T393" t="str">
            <v>MHT-CET 2019</v>
          </cell>
          <cell r="U393" t="str">
            <v>MHT-CET</v>
          </cell>
          <cell r="V393">
            <v>200</v>
          </cell>
          <cell r="W393">
            <v>48.187322100000003</v>
          </cell>
          <cell r="X393" t="str">
            <v>MI</v>
          </cell>
          <cell r="Y393">
            <v>441</v>
          </cell>
          <cell r="Z393">
            <v>500</v>
          </cell>
          <cell r="AA393">
            <v>88.2</v>
          </cell>
          <cell r="AB393">
            <v>2016</v>
          </cell>
          <cell r="AC393" t="str">
            <v>MAHARASHTRA STATE BOARD OF SECONDARY AND HIGHER SECONDARY EDUCATION</v>
          </cell>
          <cell r="AD393" t="str">
            <v>GURU NANAK MISSION HIGH SCOOL</v>
          </cell>
          <cell r="AE393">
            <v>459</v>
          </cell>
          <cell r="AF393">
            <v>650</v>
          </cell>
          <cell r="AG393">
            <v>70.62</v>
          </cell>
          <cell r="AH393">
            <v>2018</v>
          </cell>
          <cell r="AI393" t="str">
            <v>MAHARASHTRA STATE BOARD OF SECONDARY AND HIGHER SECONDARY EDUCATION</v>
          </cell>
          <cell r="AJ393" t="str">
            <v>ISMAIL YUSUF COLLEGE OF SCIENCE  COMMERCE AND ARTS</v>
          </cell>
          <cell r="AK393">
            <v>173</v>
          </cell>
          <cell r="AL393">
            <v>22</v>
          </cell>
          <cell r="AM393">
            <v>7.8636363636363633</v>
          </cell>
          <cell r="AN393">
            <v>86.62</v>
          </cell>
          <cell r="AO393">
            <v>201</v>
          </cell>
          <cell r="AP393">
            <v>26</v>
          </cell>
          <cell r="AQ393">
            <v>7.7307692307692308</v>
          </cell>
          <cell r="AR393">
            <v>100</v>
          </cell>
          <cell r="AS393">
            <v>374</v>
          </cell>
          <cell r="AT393">
            <v>48</v>
          </cell>
          <cell r="AU393">
            <v>7.791666666666667</v>
          </cell>
          <cell r="AV393">
            <v>199</v>
          </cell>
          <cell r="AW393">
            <v>25</v>
          </cell>
          <cell r="AX393">
            <v>7.96</v>
          </cell>
          <cell r="AY393">
            <v>75</v>
          </cell>
          <cell r="AZ393">
            <v>244</v>
          </cell>
          <cell r="BA393">
            <v>29</v>
          </cell>
          <cell r="BB393">
            <v>8.4137931034482758</v>
          </cell>
          <cell r="BC393">
            <v>75</v>
          </cell>
          <cell r="BD393">
            <v>443</v>
          </cell>
          <cell r="BE393">
            <v>54</v>
          </cell>
          <cell r="BF393">
            <v>8.2037037037037042</v>
          </cell>
          <cell r="BG393">
            <v>195</v>
          </cell>
          <cell r="BH393">
            <v>24</v>
          </cell>
          <cell r="BI393">
            <v>8.125</v>
          </cell>
          <cell r="BJ393">
            <v>84.155000000000001</v>
          </cell>
          <cell r="BK393">
            <v>223</v>
          </cell>
          <cell r="BL393">
            <v>29</v>
          </cell>
          <cell r="BM393">
            <v>7.6896551724137927</v>
          </cell>
          <cell r="BN393">
            <v>80</v>
          </cell>
          <cell r="BO393">
            <v>418</v>
          </cell>
          <cell r="BP393">
            <v>53</v>
          </cell>
          <cell r="BQ393">
            <v>7.8867924528301883</v>
          </cell>
          <cell r="BR393">
            <v>204</v>
          </cell>
          <cell r="BS393">
            <v>24</v>
          </cell>
          <cell r="BT393">
            <v>8.5</v>
          </cell>
          <cell r="BU393">
            <v>83.462499999999991</v>
          </cell>
          <cell r="BV393">
            <v>204</v>
          </cell>
          <cell r="BW393">
            <v>24</v>
          </cell>
          <cell r="BX393">
            <v>8.5</v>
          </cell>
          <cell r="BY393">
            <v>238</v>
          </cell>
          <cell r="BZ393">
            <v>26</v>
          </cell>
          <cell r="CA393">
            <v>9.1538461538461533</v>
          </cell>
          <cell r="CB393">
            <v>1677</v>
          </cell>
          <cell r="CC393">
            <v>205</v>
          </cell>
          <cell r="CD393">
            <v>8.1804878048780481</v>
          </cell>
          <cell r="CE393">
            <v>85</v>
          </cell>
          <cell r="CF393"/>
          <cell r="CG393"/>
          <cell r="CH393"/>
          <cell r="CI393"/>
          <cell r="CJ393"/>
          <cell r="CK393"/>
          <cell r="CL393"/>
          <cell r="CM393"/>
          <cell r="CN393"/>
          <cell r="CO393"/>
          <cell r="CP393"/>
          <cell r="CQ393"/>
          <cell r="CR393"/>
          <cell r="CS393"/>
          <cell r="CT393"/>
          <cell r="CU393"/>
          <cell r="CV393"/>
          <cell r="CW393"/>
          <cell r="CX393"/>
          <cell r="CY393"/>
          <cell r="CZ393"/>
          <cell r="DA393"/>
          <cell r="DB393"/>
          <cell r="DC393"/>
          <cell r="DD393"/>
          <cell r="DE393"/>
          <cell r="DF393"/>
          <cell r="DG393"/>
          <cell r="DH393"/>
          <cell r="DI393"/>
          <cell r="DJ393">
            <v>0</v>
          </cell>
          <cell r="DK393">
            <v>0</v>
          </cell>
          <cell r="DL393">
            <v>2</v>
          </cell>
          <cell r="DM393">
            <v>0</v>
          </cell>
          <cell r="DN393">
            <v>0</v>
          </cell>
          <cell r="DO393">
            <v>0</v>
          </cell>
          <cell r="DP393">
            <v>0</v>
          </cell>
          <cell r="DQ393">
            <v>0</v>
          </cell>
          <cell r="DR393">
            <v>0</v>
          </cell>
          <cell r="DS393">
            <v>0</v>
          </cell>
          <cell r="DT393">
            <v>0</v>
          </cell>
          <cell r="DU393">
            <v>0</v>
          </cell>
          <cell r="DV393" t="str">
            <v>Quantiphi</v>
          </cell>
          <cell r="DW393"/>
          <cell r="DX393"/>
          <cell r="DY393" t="str">
            <v>Placed</v>
          </cell>
          <cell r="DZ393">
            <v>5</v>
          </cell>
          <cell r="EA393" t="str">
            <v>Placement</v>
          </cell>
          <cell r="EB393" t="str">
            <v>Placement</v>
          </cell>
          <cell r="EC393">
            <v>44746</v>
          </cell>
          <cell r="ED393" t="str">
            <v>CAT-3</v>
          </cell>
          <cell r="EE393"/>
          <cell r="EF393"/>
          <cell r="EG393"/>
          <cell r="EH393"/>
          <cell r="EI393"/>
          <cell r="EJ393"/>
          <cell r="EK393"/>
          <cell r="EL393"/>
          <cell r="EM393"/>
          <cell r="EN393">
            <v>5</v>
          </cell>
          <cell r="EO393">
            <v>0</v>
          </cell>
          <cell r="EP393">
            <v>5</v>
          </cell>
          <cell r="EQ393">
            <v>10</v>
          </cell>
          <cell r="ER393">
            <v>66.666666666666657</v>
          </cell>
          <cell r="ES393" t="str">
            <v>No</v>
          </cell>
          <cell r="ET393"/>
          <cell r="EU393"/>
          <cell r="EV393"/>
          <cell r="EW393"/>
          <cell r="EX393" t="str">
            <v>MUMBAI</v>
          </cell>
          <cell r="EY393" t="str">
            <v>AB</v>
          </cell>
          <cell r="EZ393"/>
          <cell r="FA393" t="str">
            <v>19-E&amp;TCA22-23</v>
          </cell>
          <cell r="FB393" t="str">
            <v>E&amp;TC-A</v>
          </cell>
          <cell r="FC393">
            <v>22</v>
          </cell>
        </row>
        <row r="394">
          <cell r="C394" t="str">
            <v>19-E&amp;TCA23-23</v>
          </cell>
          <cell r="D394">
            <v>23</v>
          </cell>
          <cell r="E394" t="str">
            <v>DANI HET PARESH BHAVINI</v>
          </cell>
          <cell r="F394" t="str">
            <v>19-E&amp;TCA23-23</v>
          </cell>
          <cell r="G394" t="str">
            <v>Male</v>
          </cell>
          <cell r="H394">
            <v>37176</v>
          </cell>
          <cell r="I394">
            <v>9869509710</v>
          </cell>
          <cell r="J394" t="str">
            <v>9869509710</v>
          </cell>
          <cell r="K394" t="str">
            <v>hetdani01@gmail.com</v>
          </cell>
          <cell r="L394" t="str">
            <v>1032190531@tcetmumbai.in</v>
          </cell>
          <cell r="M394" t="str">
            <v>G-1/401 New Misquitta Nagar ,V.M Road,Dahisar(East),Opposite UCO Bank,Mumbai,400068</v>
          </cell>
          <cell r="N394" t="str">
            <v>Self-employed</v>
          </cell>
          <cell r="O394" t="str">
            <v>5 Lacs to  10Lacs</v>
          </cell>
          <cell r="P394" t="str">
            <v>Normal</v>
          </cell>
          <cell r="Q394" t="str">
            <v>Open</v>
          </cell>
          <cell r="R394">
            <v>2019</v>
          </cell>
          <cell r="S394" t="str">
            <v>FE</v>
          </cell>
          <cell r="T394" t="str">
            <v>MHT-CET 2019</v>
          </cell>
          <cell r="U394" t="str">
            <v>MHT-CET</v>
          </cell>
          <cell r="V394">
            <v>200</v>
          </cell>
          <cell r="W394">
            <v>10.704793499999999</v>
          </cell>
          <cell r="X394" t="str">
            <v>ACAP</v>
          </cell>
          <cell r="Y394">
            <v>465</v>
          </cell>
          <cell r="Z394">
            <v>600</v>
          </cell>
          <cell r="AA394">
            <v>77.5</v>
          </cell>
          <cell r="AB394">
            <v>2017</v>
          </cell>
          <cell r="AC394" t="str">
            <v>COUNCIL FOR THE INDIAN SCHOOL CERTIFICATE EXAMINATIONS</v>
          </cell>
          <cell r="AD394" t="str">
            <v>UNIVERSAL HIGH SCHOOL</v>
          </cell>
          <cell r="AE394">
            <v>371</v>
          </cell>
          <cell r="AF394">
            <v>650</v>
          </cell>
          <cell r="AG394">
            <v>57.08</v>
          </cell>
          <cell r="AH394">
            <v>2019</v>
          </cell>
          <cell r="AI394" t="str">
            <v>MAHARASHTRA STATE BOARD OF SECONDARY AND HIGHER SECONDARY EDUCATION</v>
          </cell>
          <cell r="AJ394" t="str">
            <v>CU SHAH</v>
          </cell>
          <cell r="AK394">
            <v>142</v>
          </cell>
          <cell r="AL394">
            <v>22</v>
          </cell>
          <cell r="AM394">
            <v>6.4545454545454541</v>
          </cell>
          <cell r="AN394">
            <v>96.18</v>
          </cell>
          <cell r="AO394">
            <v>206</v>
          </cell>
          <cell r="AP394">
            <v>26</v>
          </cell>
          <cell r="AQ394">
            <v>7.9230769230769234</v>
          </cell>
          <cell r="AR394">
            <v>94.65</v>
          </cell>
          <cell r="AS394">
            <v>348</v>
          </cell>
          <cell r="AT394">
            <v>48</v>
          </cell>
          <cell r="AU394">
            <v>7.25</v>
          </cell>
          <cell r="AV394">
            <v>208</v>
          </cell>
          <cell r="AW394">
            <v>25</v>
          </cell>
          <cell r="AX394">
            <v>8.32</v>
          </cell>
          <cell r="AY394">
            <v>86</v>
          </cell>
          <cell r="AZ394">
            <v>256</v>
          </cell>
          <cell r="BA394">
            <v>29</v>
          </cell>
          <cell r="BB394">
            <v>8.8275862068965516</v>
          </cell>
          <cell r="BC394">
            <v>86</v>
          </cell>
          <cell r="BD394">
            <v>464</v>
          </cell>
          <cell r="BE394">
            <v>54</v>
          </cell>
          <cell r="BF394">
            <v>8.5925925925925934</v>
          </cell>
          <cell r="BG394">
            <v>198</v>
          </cell>
          <cell r="BH394">
            <v>24</v>
          </cell>
          <cell r="BI394">
            <v>8.25</v>
          </cell>
          <cell r="BJ394">
            <v>90.70750000000001</v>
          </cell>
          <cell r="BK394">
            <v>225</v>
          </cell>
          <cell r="BL394">
            <v>29</v>
          </cell>
          <cell r="BM394">
            <v>7.7586206896551726</v>
          </cell>
          <cell r="BN394">
            <v>96</v>
          </cell>
          <cell r="BO394">
            <v>423</v>
          </cell>
          <cell r="BP394">
            <v>53</v>
          </cell>
          <cell r="BQ394">
            <v>7.9811320754716979</v>
          </cell>
          <cell r="BR394">
            <v>174</v>
          </cell>
          <cell r="BS394">
            <v>24</v>
          </cell>
          <cell r="BT394">
            <v>7.25</v>
          </cell>
          <cell r="BU394">
            <v>91.589583333333337</v>
          </cell>
          <cell r="BV394">
            <v>174</v>
          </cell>
          <cell r="BW394">
            <v>24</v>
          </cell>
          <cell r="BX394">
            <v>7.25</v>
          </cell>
          <cell r="BY394">
            <v>196</v>
          </cell>
          <cell r="BZ394">
            <v>26</v>
          </cell>
          <cell r="CA394">
            <v>7.5384615384615383</v>
          </cell>
          <cell r="CB394">
            <v>1605</v>
          </cell>
          <cell r="CC394">
            <v>205</v>
          </cell>
          <cell r="CD394">
            <v>7.8292682926829267</v>
          </cell>
          <cell r="CE394">
            <v>91</v>
          </cell>
          <cell r="CF394"/>
          <cell r="CG394"/>
          <cell r="CH394"/>
          <cell r="CI394"/>
          <cell r="CJ394"/>
          <cell r="CK394"/>
          <cell r="CL394"/>
          <cell r="CM394"/>
          <cell r="CN394">
            <v>17</v>
          </cell>
          <cell r="CO394">
            <v>60</v>
          </cell>
          <cell r="CP394">
            <v>15</v>
          </cell>
          <cell r="CQ394">
            <v>50</v>
          </cell>
          <cell r="CR394">
            <v>14</v>
          </cell>
          <cell r="CS394">
            <v>10</v>
          </cell>
          <cell r="CT394">
            <v>59</v>
          </cell>
          <cell r="CU394">
            <v>8</v>
          </cell>
          <cell r="CV394">
            <v>8</v>
          </cell>
          <cell r="CW394">
            <v>50</v>
          </cell>
          <cell r="CX394">
            <v>333</v>
          </cell>
          <cell r="CY394">
            <v>41.625</v>
          </cell>
          <cell r="CZ394">
            <v>49.47994056463596</v>
          </cell>
          <cell r="DA394">
            <v>8</v>
          </cell>
          <cell r="DB394">
            <v>2</v>
          </cell>
          <cell r="DC394">
            <v>80</v>
          </cell>
          <cell r="DD394">
            <v>16</v>
          </cell>
          <cell r="DE394">
            <v>6</v>
          </cell>
          <cell r="DF394">
            <v>73</v>
          </cell>
          <cell r="DG394">
            <v>8</v>
          </cell>
          <cell r="DH394">
            <v>80</v>
          </cell>
          <cell r="DI394">
            <v>820</v>
          </cell>
          <cell r="DJ394">
            <v>41</v>
          </cell>
          <cell r="DK394">
            <v>1</v>
          </cell>
          <cell r="DL394">
            <v>1</v>
          </cell>
          <cell r="DM394">
            <v>50</v>
          </cell>
          <cell r="DN394">
            <v>60</v>
          </cell>
          <cell r="DO394" t="str">
            <v>100</v>
          </cell>
          <cell r="DP394">
            <v>0</v>
          </cell>
          <cell r="DQ394">
            <v>0</v>
          </cell>
          <cell r="DR394">
            <v>30</v>
          </cell>
          <cell r="DS394">
            <v>50</v>
          </cell>
          <cell r="DT394">
            <v>51</v>
          </cell>
          <cell r="DU394">
            <v>64</v>
          </cell>
          <cell r="DV394"/>
          <cell r="DW394"/>
          <cell r="DX394"/>
          <cell r="DY394"/>
          <cell r="DZ394"/>
          <cell r="EA394" t="str">
            <v>Higher Studies</v>
          </cell>
          <cell r="EB394" t="str">
            <v>Higher Studies</v>
          </cell>
          <cell r="EC394">
            <v>44746</v>
          </cell>
          <cell r="ED394" t="str">
            <v>CAT-2</v>
          </cell>
          <cell r="EE394"/>
          <cell r="EF394"/>
          <cell r="EG394"/>
          <cell r="EH394"/>
          <cell r="EI394"/>
          <cell r="EJ394"/>
          <cell r="EK394"/>
          <cell r="EL394"/>
          <cell r="EM394"/>
          <cell r="EN394">
            <v>4</v>
          </cell>
          <cell r="EO394">
            <v>3</v>
          </cell>
          <cell r="EP394">
            <v>5</v>
          </cell>
          <cell r="EQ394">
            <v>12</v>
          </cell>
          <cell r="ER394">
            <v>80</v>
          </cell>
          <cell r="ES394" t="str">
            <v>Yes</v>
          </cell>
          <cell r="ET394" t="str">
            <v>https://drive.google.com/open?id=1tWJFE-61meYgG-mdnlh19QjVb9-QzTxb</v>
          </cell>
          <cell r="EU394" t="str">
            <v>IT + Core Companies</v>
          </cell>
          <cell r="EV394" t="str">
            <v>Yes</v>
          </cell>
          <cell r="EW394" t="str">
            <v>pay_HyZNrwj5AiizWg</v>
          </cell>
          <cell r="EX394" t="str">
            <v>Mumbai</v>
          </cell>
          <cell r="EY394" t="str">
            <v>Present</v>
          </cell>
          <cell r="EZ394" t="str">
            <v>Batch 2</v>
          </cell>
          <cell r="FA394" t="str">
            <v>19-E&amp;TCA23-23</v>
          </cell>
          <cell r="FB394" t="str">
            <v>E&amp;TC-A</v>
          </cell>
          <cell r="FC394">
            <v>23</v>
          </cell>
        </row>
        <row r="395">
          <cell r="C395" t="str">
            <v>19-E&amp;TCA24-23</v>
          </cell>
          <cell r="D395">
            <v>24</v>
          </cell>
          <cell r="E395" t="str">
            <v>DAVE KWINAL PRASHANT JAYSHREE</v>
          </cell>
          <cell r="F395" t="str">
            <v>19-E&amp;TCA24-23</v>
          </cell>
          <cell r="G395" t="str">
            <v>Female</v>
          </cell>
          <cell r="H395">
            <v>37337</v>
          </cell>
          <cell r="I395">
            <v>8169109058</v>
          </cell>
          <cell r="J395" t="str">
            <v>8169109058</v>
          </cell>
          <cell r="K395" t="str">
            <v>davekwinal22@gmail.com</v>
          </cell>
          <cell r="L395" t="str">
            <v>1032190532@tcetmumbai.in</v>
          </cell>
          <cell r="M395" t="str">
            <v>B, 103, Blossom, New Raviraj Complex, ,Jesal Park,,Bhayander East ,Near St. Francis High School ,Mumbai,401105</v>
          </cell>
          <cell r="N395" t="str">
            <v>Service</v>
          </cell>
          <cell r="O395" t="str">
            <v>5 Lacs to  10Lacs</v>
          </cell>
          <cell r="P395" t="str">
            <v>Normal</v>
          </cell>
          <cell r="Q395" t="str">
            <v>Open</v>
          </cell>
          <cell r="R395">
            <v>2019</v>
          </cell>
          <cell r="S395" t="str">
            <v>FE</v>
          </cell>
          <cell r="T395" t="str">
            <v>MHT-CET 2019</v>
          </cell>
          <cell r="U395" t="str">
            <v>MHT-CET</v>
          </cell>
          <cell r="V395">
            <v>200</v>
          </cell>
          <cell r="W395">
            <v>91.709334200000001</v>
          </cell>
          <cell r="X395" t="str">
            <v>LOPENS</v>
          </cell>
          <cell r="Y395">
            <v>419</v>
          </cell>
          <cell r="Z395">
            <v>500</v>
          </cell>
          <cell r="AA395">
            <v>83.8</v>
          </cell>
          <cell r="AB395">
            <v>2017</v>
          </cell>
          <cell r="AC395" t="str">
            <v>MAHARASHTRA STATE BOARD OF SECONDARY AND HIGHER SECONDARY EDUCATION</v>
          </cell>
          <cell r="AD395" t="str">
            <v>ST. FRANCIS HIGH SCHOOL</v>
          </cell>
          <cell r="AE395">
            <v>473</v>
          </cell>
          <cell r="AF395">
            <v>650</v>
          </cell>
          <cell r="AG395">
            <v>72.77</v>
          </cell>
          <cell r="AH395">
            <v>2019</v>
          </cell>
          <cell r="AI395" t="str">
            <v>MAHARASHTRA STATE BOARD OF SECONDARY AND HIGHER SECONDARY EDUCATION</v>
          </cell>
          <cell r="AJ395" t="str">
            <v>SARDAR VALLABHBHAI PATEL JUNIOR COLLEGE OF SCIENCE AND COMMERCE</v>
          </cell>
          <cell r="AK395">
            <v>184</v>
          </cell>
          <cell r="AL395">
            <v>22</v>
          </cell>
          <cell r="AM395">
            <v>8.3636363636363633</v>
          </cell>
          <cell r="AN395">
            <v>98.09</v>
          </cell>
          <cell r="AO395">
            <v>234</v>
          </cell>
          <cell r="AP395">
            <v>26</v>
          </cell>
          <cell r="AQ395">
            <v>9</v>
          </cell>
          <cell r="AR395">
            <v>96.3</v>
          </cell>
          <cell r="AS395">
            <v>418</v>
          </cell>
          <cell r="AT395">
            <v>48</v>
          </cell>
          <cell r="AU395">
            <v>8.7083333333333339</v>
          </cell>
          <cell r="AV395">
            <v>230</v>
          </cell>
          <cell r="AW395">
            <v>25</v>
          </cell>
          <cell r="AX395">
            <v>9.1999999999999993</v>
          </cell>
          <cell r="AY395">
            <v>97</v>
          </cell>
          <cell r="AZ395">
            <v>283</v>
          </cell>
          <cell r="BA395">
            <v>29</v>
          </cell>
          <cell r="BB395">
            <v>9.7586206896551726</v>
          </cell>
          <cell r="BC395">
            <v>95</v>
          </cell>
          <cell r="BD395">
            <v>513</v>
          </cell>
          <cell r="BE395">
            <v>54</v>
          </cell>
          <cell r="BF395">
            <v>9.5</v>
          </cell>
          <cell r="BG395">
            <v>222</v>
          </cell>
          <cell r="BH395">
            <v>24</v>
          </cell>
          <cell r="BI395">
            <v>9.25</v>
          </cell>
          <cell r="BJ395">
            <v>96.597499999999997</v>
          </cell>
          <cell r="BK395">
            <v>275</v>
          </cell>
          <cell r="BL395">
            <v>29</v>
          </cell>
          <cell r="BM395">
            <v>9.4827586206896548</v>
          </cell>
          <cell r="BN395">
            <v>96</v>
          </cell>
          <cell r="BO395">
            <v>497</v>
          </cell>
          <cell r="BP395">
            <v>53</v>
          </cell>
          <cell r="BQ395">
            <v>9.3773584905660385</v>
          </cell>
          <cell r="BR395">
            <v>229</v>
          </cell>
          <cell r="BS395">
            <v>24</v>
          </cell>
          <cell r="BT395">
            <v>9.5416666666666661</v>
          </cell>
          <cell r="BU395">
            <v>96.497916666666654</v>
          </cell>
          <cell r="BV395">
            <v>229</v>
          </cell>
          <cell r="BW395">
            <v>24</v>
          </cell>
          <cell r="BX395">
            <v>9.5416666666666661</v>
          </cell>
          <cell r="BY395">
            <v>253</v>
          </cell>
          <cell r="BZ395">
            <v>26</v>
          </cell>
          <cell r="CA395">
            <v>9.7307692307692299</v>
          </cell>
          <cell r="CB395">
            <v>1910</v>
          </cell>
          <cell r="CC395">
            <v>205</v>
          </cell>
          <cell r="CD395">
            <v>9.3170731707317067</v>
          </cell>
          <cell r="CE395">
            <v>97</v>
          </cell>
          <cell r="CF395"/>
          <cell r="CG395"/>
          <cell r="CH395"/>
          <cell r="CI395"/>
          <cell r="CJ395"/>
          <cell r="CK395"/>
          <cell r="CL395"/>
          <cell r="CM395"/>
          <cell r="CN395">
            <v>28</v>
          </cell>
          <cell r="CO395">
            <v>60</v>
          </cell>
          <cell r="CP395">
            <v>46</v>
          </cell>
          <cell r="CQ395">
            <v>50</v>
          </cell>
          <cell r="CR395">
            <v>24</v>
          </cell>
          <cell r="CS395">
            <v>0</v>
          </cell>
          <cell r="CT395">
            <v>100</v>
          </cell>
          <cell r="CU395">
            <v>16</v>
          </cell>
          <cell r="CV395">
            <v>0</v>
          </cell>
          <cell r="CW395">
            <v>100</v>
          </cell>
          <cell r="CX395">
            <v>587</v>
          </cell>
          <cell r="CY395">
            <v>58.7</v>
          </cell>
          <cell r="CZ395">
            <v>87.22139673105498</v>
          </cell>
          <cell r="DA395">
            <v>10</v>
          </cell>
          <cell r="DB395">
            <v>0</v>
          </cell>
          <cell r="DC395">
            <v>100</v>
          </cell>
          <cell r="DD395">
            <v>22</v>
          </cell>
          <cell r="DE395">
            <v>0</v>
          </cell>
          <cell r="DF395">
            <v>100</v>
          </cell>
          <cell r="DG395">
            <v>9</v>
          </cell>
          <cell r="DH395">
            <v>90</v>
          </cell>
          <cell r="DI395">
            <v>1079</v>
          </cell>
          <cell r="DJ395">
            <v>54</v>
          </cell>
          <cell r="DK395">
            <v>2</v>
          </cell>
          <cell r="DL395">
            <v>0</v>
          </cell>
          <cell r="DM395">
            <v>100</v>
          </cell>
          <cell r="DN395">
            <v>100</v>
          </cell>
          <cell r="DO395" t="str">
            <v>100</v>
          </cell>
          <cell r="DP395">
            <v>90</v>
          </cell>
          <cell r="DQ395" t="str">
            <v>100</v>
          </cell>
          <cell r="DR395">
            <v>95</v>
          </cell>
          <cell r="DS395">
            <v>100</v>
          </cell>
          <cell r="DT395">
            <v>81</v>
          </cell>
          <cell r="DU395">
            <v>99</v>
          </cell>
          <cell r="DV395" t="str">
            <v>Jio Platform</v>
          </cell>
          <cell r="DW395"/>
          <cell r="DX395"/>
          <cell r="DY395" t="str">
            <v>Placed</v>
          </cell>
          <cell r="DZ395">
            <v>5</v>
          </cell>
          <cell r="EA395" t="str">
            <v>Placement</v>
          </cell>
          <cell r="EB395" t="str">
            <v>Placement</v>
          </cell>
          <cell r="EC395"/>
          <cell r="ED395" t="str">
            <v>CAT-1</v>
          </cell>
          <cell r="EE395"/>
          <cell r="EF395"/>
          <cell r="EG395"/>
          <cell r="EH395"/>
          <cell r="EI395"/>
          <cell r="EJ395"/>
          <cell r="EK395"/>
          <cell r="EL395"/>
          <cell r="EM395"/>
          <cell r="EN395">
            <v>5</v>
          </cell>
          <cell r="EO395">
            <v>5</v>
          </cell>
          <cell r="EP395">
            <v>5</v>
          </cell>
          <cell r="EQ395">
            <v>15</v>
          </cell>
          <cell r="ER395">
            <v>100</v>
          </cell>
          <cell r="ES395" t="str">
            <v>Yes</v>
          </cell>
          <cell r="ET395" t="str">
            <v>https://drive.google.com/open?id=12Z31twlQRE9zC7e4wbjQtgqV7RFfhsEk</v>
          </cell>
          <cell r="EU395" t="str">
            <v>IT + Core Companies</v>
          </cell>
          <cell r="EV395" t="str">
            <v>Yes</v>
          </cell>
          <cell r="EW395" t="str">
            <v>pay_HyQQicvprlM0N6</v>
          </cell>
          <cell r="EX395" t="str">
            <v>Gandhinagar Gujarat</v>
          </cell>
          <cell r="EY395" t="str">
            <v>Present</v>
          </cell>
          <cell r="EZ395" t="str">
            <v>Golden Batch 2</v>
          </cell>
          <cell r="FA395" t="str">
            <v>19-E&amp;TCA24-23</v>
          </cell>
          <cell r="FB395" t="str">
            <v>E&amp;TC-A</v>
          </cell>
          <cell r="FC395">
            <v>24</v>
          </cell>
        </row>
        <row r="396">
          <cell r="C396" t="str">
            <v>19-E&amp;TCA25-23</v>
          </cell>
          <cell r="D396">
            <v>25</v>
          </cell>
          <cell r="E396" t="str">
            <v>DEHIYA HARNEET KAUR HOSHIYAR SINGH RAJBINDER KAUR</v>
          </cell>
          <cell r="F396" t="str">
            <v>19-E&amp;TCA25-23</v>
          </cell>
          <cell r="G396" t="str">
            <v>Female</v>
          </cell>
          <cell r="H396">
            <v>37153</v>
          </cell>
          <cell r="I396">
            <v>7039952701</v>
          </cell>
          <cell r="J396" t="str">
            <v>7039952701</v>
          </cell>
          <cell r="K396" t="str">
            <v>harneet501.rk@gmail.com</v>
          </cell>
          <cell r="L396" t="str">
            <v>1032190533@tcetmumbai.in</v>
          </cell>
          <cell r="M396" t="str">
            <v>B/501, GANGA,VASANT SAGAR,THAKUR VILLAGE,NEAR DMART,MUMBAI,400101</v>
          </cell>
          <cell r="N396" t="str">
            <v>Service</v>
          </cell>
          <cell r="O396" t="str">
            <v>10 Lacs to 20Lacs</v>
          </cell>
          <cell r="P396" t="str">
            <v>Normal</v>
          </cell>
          <cell r="Q396" t="str">
            <v>Open</v>
          </cell>
          <cell r="R396">
            <v>2019</v>
          </cell>
          <cell r="S396" t="str">
            <v>FE</v>
          </cell>
          <cell r="T396" t="str">
            <v>MHT-CET 2019</v>
          </cell>
          <cell r="U396" t="str">
            <v>MHT-CET</v>
          </cell>
          <cell r="V396">
            <v>200</v>
          </cell>
          <cell r="W396">
            <v>86.719943799999996</v>
          </cell>
          <cell r="X396" t="str">
            <v>ACAP</v>
          </cell>
          <cell r="Y396">
            <v>568</v>
          </cell>
          <cell r="Z396">
            <v>600</v>
          </cell>
          <cell r="AA396">
            <v>94.66</v>
          </cell>
          <cell r="AB396">
            <v>2017</v>
          </cell>
          <cell r="AC396" t="str">
            <v>COUNCIL FOR THE INDIAN SCHOOL CERTIFICATE EXAMINATIONS</v>
          </cell>
          <cell r="AD396" t="str">
            <v>THAKUR PUBLIC SCHOOL</v>
          </cell>
          <cell r="AE396">
            <v>527</v>
          </cell>
          <cell r="AF396">
            <v>650</v>
          </cell>
          <cell r="AG396">
            <v>81.08</v>
          </cell>
          <cell r="AH396">
            <v>2019</v>
          </cell>
          <cell r="AI396" t="str">
            <v>MAHARASHTRA STATE BOARD OF SECONDARY AND HIGHER SECONDARY EDUCATION</v>
          </cell>
          <cell r="AJ396" t="str">
            <v>THAKUR VIDYA MANDIR HIGH SCHOOL AND JUNIOR COLLEGE</v>
          </cell>
          <cell r="AK396">
            <v>218</v>
          </cell>
          <cell r="AL396">
            <v>22</v>
          </cell>
          <cell r="AM396">
            <v>9.9090909090909083</v>
          </cell>
          <cell r="AN396">
            <v>99.04</v>
          </cell>
          <cell r="AO396">
            <v>259</v>
          </cell>
          <cell r="AP396">
            <v>26</v>
          </cell>
          <cell r="AQ396">
            <v>9.9615384615384617</v>
          </cell>
          <cell r="AR396">
            <v>75</v>
          </cell>
          <cell r="AS396">
            <v>477</v>
          </cell>
          <cell r="AT396">
            <v>48</v>
          </cell>
          <cell r="AU396">
            <v>9.9375</v>
          </cell>
          <cell r="AV396">
            <v>238</v>
          </cell>
          <cell r="AW396">
            <v>25</v>
          </cell>
          <cell r="AX396">
            <v>9.52</v>
          </cell>
          <cell r="AY396">
            <v>99</v>
          </cell>
          <cell r="AZ396">
            <v>284</v>
          </cell>
          <cell r="BA396">
            <v>29</v>
          </cell>
          <cell r="BB396">
            <v>9.7931034482758612</v>
          </cell>
          <cell r="BC396">
            <v>98</v>
          </cell>
          <cell r="BD396">
            <v>522</v>
          </cell>
          <cell r="BE396">
            <v>54</v>
          </cell>
          <cell r="BF396">
            <v>9.6666666666666661</v>
          </cell>
          <cell r="BG396">
            <v>219</v>
          </cell>
          <cell r="BH396">
            <v>24</v>
          </cell>
          <cell r="BI396">
            <v>9.125</v>
          </cell>
          <cell r="BJ396">
            <v>92.76</v>
          </cell>
          <cell r="BK396">
            <v>290</v>
          </cell>
          <cell r="BL396">
            <v>29</v>
          </cell>
          <cell r="BM396">
            <v>10</v>
          </cell>
          <cell r="BN396">
            <v>100</v>
          </cell>
          <cell r="BO396">
            <v>509</v>
          </cell>
          <cell r="BP396">
            <v>53</v>
          </cell>
          <cell r="BQ396">
            <v>9.6037735849056602</v>
          </cell>
          <cell r="BR396">
            <v>225</v>
          </cell>
          <cell r="BS396">
            <v>24</v>
          </cell>
          <cell r="BT396">
            <v>9.375</v>
          </cell>
          <cell r="BU396">
            <v>93.966666666666654</v>
          </cell>
          <cell r="BV396">
            <v>225</v>
          </cell>
          <cell r="BW396">
            <v>24</v>
          </cell>
          <cell r="BX396">
            <v>9.375</v>
          </cell>
          <cell r="BY396">
            <v>254</v>
          </cell>
          <cell r="BZ396">
            <v>26</v>
          </cell>
          <cell r="CA396">
            <v>9.7692307692307701</v>
          </cell>
          <cell r="CB396">
            <v>1987</v>
          </cell>
          <cell r="CC396">
            <v>205</v>
          </cell>
          <cell r="CD396">
            <v>9.6926829268292689</v>
          </cell>
          <cell r="CE396">
            <v>93</v>
          </cell>
          <cell r="CF396"/>
          <cell r="CG396"/>
          <cell r="CH396"/>
          <cell r="CI396"/>
          <cell r="CJ396"/>
          <cell r="CK396"/>
          <cell r="CL396"/>
          <cell r="CM396"/>
          <cell r="CN396"/>
          <cell r="CO396"/>
          <cell r="CP396"/>
          <cell r="CQ396"/>
          <cell r="CR396"/>
          <cell r="CS396"/>
          <cell r="CT396"/>
          <cell r="CU396"/>
          <cell r="CV396"/>
          <cell r="CW396"/>
          <cell r="CX396"/>
          <cell r="CY396"/>
          <cell r="CZ396"/>
          <cell r="DA396"/>
          <cell r="DB396"/>
          <cell r="DC396"/>
          <cell r="DD396"/>
          <cell r="DE396"/>
          <cell r="DF396"/>
          <cell r="DG396"/>
          <cell r="DH396"/>
          <cell r="DI396"/>
          <cell r="DJ396">
            <v>0</v>
          </cell>
          <cell r="DK396">
            <v>0</v>
          </cell>
          <cell r="DL396">
            <v>2</v>
          </cell>
          <cell r="DM396">
            <v>0</v>
          </cell>
          <cell r="DN396">
            <v>0</v>
          </cell>
          <cell r="DO396">
            <v>0</v>
          </cell>
          <cell r="DP396">
            <v>0</v>
          </cell>
          <cell r="DQ396">
            <v>0</v>
          </cell>
          <cell r="DR396">
            <v>0</v>
          </cell>
          <cell r="DS396">
            <v>0</v>
          </cell>
          <cell r="DT396">
            <v>0</v>
          </cell>
          <cell r="DU396">
            <v>0</v>
          </cell>
          <cell r="DV396"/>
          <cell r="DW396"/>
          <cell r="DX396"/>
          <cell r="DY396"/>
          <cell r="DZ396"/>
          <cell r="EA396" t="str">
            <v>Higher Studies</v>
          </cell>
          <cell r="EB396" t="str">
            <v>Higher Studies</v>
          </cell>
          <cell r="EC396"/>
          <cell r="ED396" t="str">
            <v>CAT-3</v>
          </cell>
          <cell r="EE396"/>
          <cell r="EF396"/>
          <cell r="EG396"/>
          <cell r="EH396"/>
          <cell r="EI396"/>
          <cell r="EJ396"/>
          <cell r="EK396"/>
          <cell r="EL396"/>
          <cell r="EM396"/>
          <cell r="EN396">
            <v>5</v>
          </cell>
          <cell r="EO396">
            <v>0</v>
          </cell>
          <cell r="EP396">
            <v>5</v>
          </cell>
          <cell r="EQ396">
            <v>10</v>
          </cell>
          <cell r="ER396">
            <v>66.666666666666657</v>
          </cell>
          <cell r="ES396" t="str">
            <v>Yes</v>
          </cell>
          <cell r="ET396" t="str">
            <v>https://drive.google.com/open?id=1H0ZAixoYNFjwIvMhICdWiDNHjy0JknRt</v>
          </cell>
          <cell r="EU396" t="str">
            <v>NA</v>
          </cell>
          <cell r="EV396" t="str">
            <v>No</v>
          </cell>
          <cell r="EW396"/>
          <cell r="EX396" t="str">
            <v>Mumbai</v>
          </cell>
          <cell r="EY396" t="str">
            <v>AB</v>
          </cell>
          <cell r="EZ396"/>
          <cell r="FA396" t="str">
            <v>19-E&amp;TCA25-23</v>
          </cell>
          <cell r="FB396" t="str">
            <v>E&amp;TC-A</v>
          </cell>
          <cell r="FC396">
            <v>25</v>
          </cell>
        </row>
        <row r="397">
          <cell r="C397" t="str">
            <v>19-E&amp;TCA26-23</v>
          </cell>
          <cell r="D397">
            <v>26</v>
          </cell>
          <cell r="E397" t="str">
            <v>DESHMUKH SHRAVANI SUBHASH VANDANA</v>
          </cell>
          <cell r="F397" t="str">
            <v>19-E&amp;TCA26-23</v>
          </cell>
          <cell r="G397" t="str">
            <v>Female</v>
          </cell>
          <cell r="H397">
            <v>37121</v>
          </cell>
          <cell r="I397">
            <v>9324203639</v>
          </cell>
          <cell r="J397" t="str">
            <v>9324203639</v>
          </cell>
          <cell r="K397" t="str">
            <v>shravanideshmukh18@gmail.com</v>
          </cell>
          <cell r="L397" t="str">
            <v>1032190534@tcetmumbai.in</v>
          </cell>
          <cell r="M397" t="str">
            <v>b-103, bhoomi elegant,opp- gokul garden , thakur complex,kandivali east,BEHIND RAYAN INTERNATIONAL SCHOOL,mumbai,400101</v>
          </cell>
          <cell r="N397" t="str">
            <v>Any other</v>
          </cell>
          <cell r="O397" t="str">
            <v>Below  5 Lacs</v>
          </cell>
          <cell r="P397" t="str">
            <v>Normal</v>
          </cell>
          <cell r="Q397" t="str">
            <v>Open</v>
          </cell>
          <cell r="R397">
            <v>2019</v>
          </cell>
          <cell r="S397" t="str">
            <v>FE</v>
          </cell>
          <cell r="T397" t="str">
            <v>MHT-CET 2019</v>
          </cell>
          <cell r="U397" t="str">
            <v>MHT-CET</v>
          </cell>
          <cell r="V397">
            <v>200</v>
          </cell>
          <cell r="W397">
            <v>85.828451000000001</v>
          </cell>
          <cell r="X397" t="str">
            <v>IL</v>
          </cell>
          <cell r="Y397">
            <v>467</v>
          </cell>
          <cell r="Z397">
            <v>500</v>
          </cell>
          <cell r="AA397">
            <v>93.4</v>
          </cell>
          <cell r="AB397">
            <v>2017</v>
          </cell>
          <cell r="AC397" t="str">
            <v>MAHARASHTRA STATE BOARD OF SECONDARY AND HIGHER SECONDARY EDUCATION</v>
          </cell>
          <cell r="AD397" t="str">
            <v>THAKUR VIDYA MANDIR HIGH SCHOOL AND JUNIOR COLLEGE</v>
          </cell>
          <cell r="AE397">
            <v>461</v>
          </cell>
          <cell r="AF397">
            <v>650</v>
          </cell>
          <cell r="AG397">
            <v>70.92</v>
          </cell>
          <cell r="AH397">
            <v>2019</v>
          </cell>
          <cell r="AI397" t="str">
            <v>MAHARASHTRA STATE BOARD OF SECONDARY AND HIGHER SECONDARY EDUCATION</v>
          </cell>
          <cell r="AJ397" t="str">
            <v>PRAKASH VIDYALAYA AND JUNIOR COLLEGE</v>
          </cell>
          <cell r="AK397">
            <v>208</v>
          </cell>
          <cell r="AL397">
            <v>22</v>
          </cell>
          <cell r="AM397">
            <v>9.454545454545455</v>
          </cell>
          <cell r="AN397">
            <v>94.55</v>
          </cell>
          <cell r="AO397">
            <v>249</v>
          </cell>
          <cell r="AP397">
            <v>26</v>
          </cell>
          <cell r="AQ397">
            <v>9.5769230769230766</v>
          </cell>
          <cell r="AR397">
            <v>84.77</v>
          </cell>
          <cell r="AS397">
            <v>457</v>
          </cell>
          <cell r="AT397">
            <v>48</v>
          </cell>
          <cell r="AU397">
            <v>9.5208333333333339</v>
          </cell>
          <cell r="AV397">
            <v>225</v>
          </cell>
          <cell r="AW397">
            <v>25</v>
          </cell>
          <cell r="AX397">
            <v>9</v>
          </cell>
          <cell r="AY397">
            <v>98</v>
          </cell>
          <cell r="AZ397">
            <v>274</v>
          </cell>
          <cell r="BA397">
            <v>29</v>
          </cell>
          <cell r="BB397">
            <v>9.4482758620689662</v>
          </cell>
          <cell r="BC397">
            <v>95</v>
          </cell>
          <cell r="BD397">
            <v>499</v>
          </cell>
          <cell r="BE397">
            <v>54</v>
          </cell>
          <cell r="BF397">
            <v>9.2407407407407405</v>
          </cell>
          <cell r="BG397">
            <v>206</v>
          </cell>
          <cell r="BH397">
            <v>24</v>
          </cell>
          <cell r="BI397">
            <v>8.5833333333333339</v>
          </cell>
          <cell r="BJ397">
            <v>93.08</v>
          </cell>
          <cell r="BK397">
            <v>275</v>
          </cell>
          <cell r="BL397">
            <v>29</v>
          </cell>
          <cell r="BM397">
            <v>9.4827586206896548</v>
          </cell>
          <cell r="BN397">
            <v>97</v>
          </cell>
          <cell r="BO397">
            <v>481</v>
          </cell>
          <cell r="BP397">
            <v>53</v>
          </cell>
          <cell r="BQ397">
            <v>9.0754716981132084</v>
          </cell>
          <cell r="BR397">
            <v>222</v>
          </cell>
          <cell r="BS397">
            <v>24</v>
          </cell>
          <cell r="BT397">
            <v>9.25</v>
          </cell>
          <cell r="BU397">
            <v>93.733333333333334</v>
          </cell>
          <cell r="BV397">
            <v>222</v>
          </cell>
          <cell r="BW397">
            <v>24</v>
          </cell>
          <cell r="BX397">
            <v>9.25</v>
          </cell>
          <cell r="BY397">
            <v>247</v>
          </cell>
          <cell r="BZ397">
            <v>26</v>
          </cell>
          <cell r="CA397">
            <v>9.5</v>
          </cell>
          <cell r="CB397">
            <v>1906</v>
          </cell>
          <cell r="CC397">
            <v>205</v>
          </cell>
          <cell r="CD397">
            <v>9.2975609756097555</v>
          </cell>
          <cell r="CE397">
            <v>94</v>
          </cell>
          <cell r="CF397"/>
          <cell r="CG397"/>
          <cell r="CH397"/>
          <cell r="CI397"/>
          <cell r="CJ397"/>
          <cell r="CK397"/>
          <cell r="CL397"/>
          <cell r="CM397"/>
          <cell r="CN397">
            <v>27</v>
          </cell>
          <cell r="CO397">
            <v>60</v>
          </cell>
          <cell r="CP397">
            <v>20</v>
          </cell>
          <cell r="CQ397">
            <v>50</v>
          </cell>
          <cell r="CR397">
            <v>24</v>
          </cell>
          <cell r="CS397">
            <v>0</v>
          </cell>
          <cell r="CT397">
            <v>100</v>
          </cell>
          <cell r="CU397">
            <v>6</v>
          </cell>
          <cell r="CV397">
            <v>10</v>
          </cell>
          <cell r="CW397">
            <v>38</v>
          </cell>
          <cell r="CX397">
            <v>358</v>
          </cell>
          <cell r="CY397">
            <v>35.799999999999997</v>
          </cell>
          <cell r="CZ397">
            <v>53.194650817236258</v>
          </cell>
          <cell r="DA397">
            <v>10</v>
          </cell>
          <cell r="DB397">
            <v>0</v>
          </cell>
          <cell r="DC397">
            <v>100</v>
          </cell>
          <cell r="DD397">
            <v>21</v>
          </cell>
          <cell r="DE397">
            <v>1</v>
          </cell>
          <cell r="DF397">
            <v>96</v>
          </cell>
          <cell r="DG397">
            <v>5</v>
          </cell>
          <cell r="DH397">
            <v>50</v>
          </cell>
          <cell r="DI397">
            <v>100</v>
          </cell>
          <cell r="DJ397">
            <v>5</v>
          </cell>
          <cell r="DK397">
            <v>1</v>
          </cell>
          <cell r="DL397">
            <v>1</v>
          </cell>
          <cell r="DM397">
            <v>50</v>
          </cell>
          <cell r="DN397">
            <v>70</v>
          </cell>
          <cell r="DO397" t="str">
            <v>100</v>
          </cell>
          <cell r="DP397">
            <v>90</v>
          </cell>
          <cell r="DQ397" t="str">
            <v>100</v>
          </cell>
          <cell r="DR397">
            <v>80</v>
          </cell>
          <cell r="DS397">
            <v>100</v>
          </cell>
          <cell r="DT397">
            <v>43</v>
          </cell>
          <cell r="DU397">
            <v>77</v>
          </cell>
          <cell r="DV397" t="str">
            <v>Capgemini/DXC.Technology</v>
          </cell>
          <cell r="DW397"/>
          <cell r="DX397"/>
          <cell r="DY397" t="str">
            <v>Placed</v>
          </cell>
          <cell r="DZ397" t="str">
            <v>4.25/4.20</v>
          </cell>
          <cell r="EA397" t="str">
            <v>Placement</v>
          </cell>
          <cell r="EB397" t="str">
            <v>Placement</v>
          </cell>
          <cell r="EC397"/>
          <cell r="ED397" t="str">
            <v>CAT-2</v>
          </cell>
          <cell r="EE397"/>
          <cell r="EF397"/>
          <cell r="EG397"/>
          <cell r="EH397"/>
          <cell r="EI397"/>
          <cell r="EJ397"/>
          <cell r="EK397"/>
          <cell r="EL397"/>
          <cell r="EM397"/>
          <cell r="EN397">
            <v>5</v>
          </cell>
          <cell r="EO397">
            <v>4</v>
          </cell>
          <cell r="EP397">
            <v>5</v>
          </cell>
          <cell r="EQ397">
            <v>14</v>
          </cell>
          <cell r="ER397">
            <v>93.333333333333329</v>
          </cell>
          <cell r="ES397" t="str">
            <v>Yes</v>
          </cell>
          <cell r="ET397" t="str">
            <v>https://drive.google.com/open?id=1bw3ltSC2hItzedkYAEvm-iRy5F5qa2pP</v>
          </cell>
          <cell r="EU397" t="str">
            <v>IT + Core Companies</v>
          </cell>
          <cell r="EV397" t="str">
            <v>Yes</v>
          </cell>
          <cell r="EW397" t="str">
            <v>pay_HyZQ2lIklxpdiH</v>
          </cell>
          <cell r="EX397" t="str">
            <v>MUMBAI</v>
          </cell>
          <cell r="EY397" t="str">
            <v>AB</v>
          </cell>
          <cell r="EZ397" t="str">
            <v>Batch 1</v>
          </cell>
          <cell r="FA397" t="str">
            <v>19-E&amp;TCA26-23</v>
          </cell>
          <cell r="FB397" t="str">
            <v>E&amp;TC-A</v>
          </cell>
          <cell r="FC397">
            <v>26</v>
          </cell>
        </row>
        <row r="398">
          <cell r="C398" t="str">
            <v>19-E&amp;TCA27-23</v>
          </cell>
          <cell r="D398">
            <v>27</v>
          </cell>
          <cell r="E398" t="str">
            <v>DOSHI SWENI PARESH KRUPALI</v>
          </cell>
          <cell r="F398" t="str">
            <v>19-E&amp;TCA27-23</v>
          </cell>
          <cell r="G398" t="str">
            <v>Female</v>
          </cell>
          <cell r="H398">
            <v>37027</v>
          </cell>
          <cell r="I398">
            <v>9892971772</v>
          </cell>
          <cell r="J398"/>
          <cell r="K398" t="str">
            <v>doshisweni@gmail.com</v>
          </cell>
          <cell r="L398" t="str">
            <v>1032190535@tcetmumbai.in</v>
          </cell>
          <cell r="M398" t="str">
            <v>D-518,RAJ GARDEN,MAHAVIR NAGAR,KANDIWALI WEST,PANSCHEEL GARDEN,MUMBAI,400067</v>
          </cell>
          <cell r="N398" t="str">
            <v>Any other</v>
          </cell>
          <cell r="O398" t="str">
            <v>Below  5 Lacs</v>
          </cell>
          <cell r="P398" t="str">
            <v>Normal</v>
          </cell>
          <cell r="Q398" t="str">
            <v>Open</v>
          </cell>
          <cell r="R398">
            <v>2019</v>
          </cell>
          <cell r="S398" t="str">
            <v>FE</v>
          </cell>
          <cell r="T398" t="str">
            <v>MHT-CET 2019</v>
          </cell>
          <cell r="U398" t="str">
            <v>MHT-CET</v>
          </cell>
          <cell r="V398">
            <v>200</v>
          </cell>
          <cell r="W398">
            <v>38.774867299999997</v>
          </cell>
          <cell r="X398" t="str">
            <v>IL</v>
          </cell>
          <cell r="Y398">
            <v>494</v>
          </cell>
          <cell r="Z398">
            <v>600</v>
          </cell>
          <cell r="AA398">
            <v>82.33</v>
          </cell>
          <cell r="AB398">
            <v>2017</v>
          </cell>
          <cell r="AC398" t="str">
            <v>COUNCIL FOR THE INDIAN SCHOOL CERTIFICATE EXAMINATIONS</v>
          </cell>
          <cell r="AD398" t="str">
            <v>PAWAR  PUBLIC SCHOOL</v>
          </cell>
          <cell r="AE398">
            <v>471</v>
          </cell>
          <cell r="AF398">
            <v>650</v>
          </cell>
          <cell r="AG398">
            <v>72.459999999999994</v>
          </cell>
          <cell r="AH398">
            <v>2019</v>
          </cell>
          <cell r="AI398" t="str">
            <v>MAHARASHTRA STATE BOARD OF SECONDARY AND HIGHER SECONDARY EDUCATION</v>
          </cell>
          <cell r="AJ398" t="str">
            <v>ST. ROCKS JUNIOR COLLEGE</v>
          </cell>
          <cell r="AK398">
            <v>170</v>
          </cell>
          <cell r="AL398">
            <v>22</v>
          </cell>
          <cell r="AM398">
            <v>7.7272727272727275</v>
          </cell>
          <cell r="AN398">
            <v>81.41</v>
          </cell>
          <cell r="AO398">
            <v>197</v>
          </cell>
          <cell r="AP398">
            <v>26</v>
          </cell>
          <cell r="AQ398">
            <v>7.5769230769230766</v>
          </cell>
          <cell r="AR398">
            <v>82.3</v>
          </cell>
          <cell r="AS398">
            <v>367</v>
          </cell>
          <cell r="AT398">
            <v>48</v>
          </cell>
          <cell r="AU398">
            <v>7.645833333333333</v>
          </cell>
          <cell r="AV398">
            <v>235</v>
          </cell>
          <cell r="AW398">
            <v>25</v>
          </cell>
          <cell r="AX398">
            <v>9.4</v>
          </cell>
          <cell r="AY398">
            <v>99</v>
          </cell>
          <cell r="AZ398">
            <v>284</v>
          </cell>
          <cell r="BA398">
            <v>29</v>
          </cell>
          <cell r="BB398">
            <v>9.7931034482758612</v>
          </cell>
          <cell r="BC398">
            <v>100</v>
          </cell>
          <cell r="BD398">
            <v>519</v>
          </cell>
          <cell r="BE398">
            <v>54</v>
          </cell>
          <cell r="BF398">
            <v>9.6111111111111107</v>
          </cell>
          <cell r="BG398">
            <v>219</v>
          </cell>
          <cell r="BH398">
            <v>24</v>
          </cell>
          <cell r="BI398">
            <v>9.125</v>
          </cell>
          <cell r="BJ398">
            <v>90.677499999999995</v>
          </cell>
          <cell r="BK398">
            <v>285</v>
          </cell>
          <cell r="BL398">
            <v>29</v>
          </cell>
          <cell r="BM398">
            <v>9.8275862068965516</v>
          </cell>
          <cell r="BN398">
            <v>100</v>
          </cell>
          <cell r="BO398">
            <v>504</v>
          </cell>
          <cell r="BP398">
            <v>53</v>
          </cell>
          <cell r="BQ398">
            <v>9.5094339622641506</v>
          </cell>
          <cell r="BR398">
            <v>174</v>
          </cell>
          <cell r="BS398">
            <v>24</v>
          </cell>
          <cell r="BT398">
            <v>7.25</v>
          </cell>
          <cell r="BU398">
            <v>92.231250000000003</v>
          </cell>
          <cell r="BV398">
            <v>174</v>
          </cell>
          <cell r="BW398">
            <v>24</v>
          </cell>
          <cell r="BX398">
            <v>7.25</v>
          </cell>
          <cell r="BY398">
            <v>208</v>
          </cell>
          <cell r="BZ398">
            <v>26</v>
          </cell>
          <cell r="CA398">
            <v>8</v>
          </cell>
          <cell r="CB398">
            <v>1772</v>
          </cell>
          <cell r="CC398">
            <v>205</v>
          </cell>
          <cell r="CD398">
            <v>8.6439024390243908</v>
          </cell>
          <cell r="CE398">
            <v>91</v>
          </cell>
          <cell r="CF398"/>
          <cell r="CG398"/>
          <cell r="CH398"/>
          <cell r="CI398"/>
          <cell r="CJ398"/>
          <cell r="CK398"/>
          <cell r="CL398"/>
          <cell r="CM398"/>
          <cell r="CN398">
            <v>27</v>
          </cell>
          <cell r="CO398">
            <v>60</v>
          </cell>
          <cell r="CP398">
            <v>23</v>
          </cell>
          <cell r="CQ398">
            <v>50</v>
          </cell>
          <cell r="CR398">
            <v>24</v>
          </cell>
          <cell r="CS398">
            <v>0</v>
          </cell>
          <cell r="CT398">
            <v>100</v>
          </cell>
          <cell r="CU398">
            <v>14</v>
          </cell>
          <cell r="CV398">
            <v>2</v>
          </cell>
          <cell r="CW398">
            <v>88</v>
          </cell>
          <cell r="CX398">
            <v>549</v>
          </cell>
          <cell r="CY398">
            <v>54.9</v>
          </cell>
          <cell r="CZ398">
            <v>81.57503714710252</v>
          </cell>
          <cell r="DA398">
            <v>10</v>
          </cell>
          <cell r="DB398">
            <v>0</v>
          </cell>
          <cell r="DC398">
            <v>100</v>
          </cell>
          <cell r="DD398">
            <v>21</v>
          </cell>
          <cell r="DE398">
            <v>1</v>
          </cell>
          <cell r="DF398">
            <v>96</v>
          </cell>
          <cell r="DG398">
            <v>9</v>
          </cell>
          <cell r="DH398">
            <v>90</v>
          </cell>
          <cell r="DI398">
            <v>602</v>
          </cell>
          <cell r="DJ398">
            <v>31</v>
          </cell>
          <cell r="DK398">
            <v>2</v>
          </cell>
          <cell r="DL398">
            <v>0</v>
          </cell>
          <cell r="DM398">
            <v>100</v>
          </cell>
          <cell r="DN398">
            <v>0</v>
          </cell>
          <cell r="DO398" t="str">
            <v>0</v>
          </cell>
          <cell r="DP398">
            <v>90</v>
          </cell>
          <cell r="DQ398" t="str">
            <v>100</v>
          </cell>
          <cell r="DR398">
            <v>45</v>
          </cell>
          <cell r="DS398">
            <v>50</v>
          </cell>
          <cell r="DT398">
            <v>38</v>
          </cell>
          <cell r="DU398">
            <v>90</v>
          </cell>
          <cell r="DV398" t="str">
            <v>Jio Platform-IIIuminate</v>
          </cell>
          <cell r="DW398"/>
          <cell r="DX398"/>
          <cell r="DY398" t="str">
            <v>Placed</v>
          </cell>
          <cell r="DZ398">
            <v>7</v>
          </cell>
          <cell r="EA398" t="str">
            <v>Placement</v>
          </cell>
          <cell r="EB398" t="str">
            <v>Placement</v>
          </cell>
          <cell r="EC398"/>
          <cell r="ED398" t="str">
            <v>CAT-1</v>
          </cell>
          <cell r="EE398"/>
          <cell r="EF398"/>
          <cell r="EG398"/>
          <cell r="EH398"/>
          <cell r="EI398"/>
          <cell r="EJ398"/>
          <cell r="EK398"/>
          <cell r="EL398"/>
          <cell r="EM398"/>
          <cell r="EN398">
            <v>5</v>
          </cell>
          <cell r="EO398">
            <v>5</v>
          </cell>
          <cell r="EP398">
            <v>5</v>
          </cell>
          <cell r="EQ398">
            <v>15</v>
          </cell>
          <cell r="ER398">
            <v>100</v>
          </cell>
          <cell r="ES398" t="str">
            <v>Yes</v>
          </cell>
          <cell r="ET398" t="str">
            <v>https://drive.google.com/open?id=1rkWdzmdYKR9_fymAk9gwj5OemjeT4v3j</v>
          </cell>
          <cell r="EU398" t="str">
            <v>IT + Core Companies</v>
          </cell>
          <cell r="EV398" t="str">
            <v>Yes</v>
          </cell>
          <cell r="EW398" t="str">
            <v>Idpay_HySFdxytVA2ycR</v>
          </cell>
          <cell r="EX398" t="str">
            <v>surendranagar</v>
          </cell>
          <cell r="EY398" t="str">
            <v>Present</v>
          </cell>
          <cell r="EZ398" t="str">
            <v>Batch 1</v>
          </cell>
          <cell r="FA398" t="str">
            <v>19-E&amp;TCA27-23</v>
          </cell>
          <cell r="FB398" t="str">
            <v>E&amp;TC-A</v>
          </cell>
          <cell r="FC398">
            <v>27</v>
          </cell>
        </row>
        <row r="399">
          <cell r="C399" t="str">
            <v>19-E&amp;TCA28-23</v>
          </cell>
          <cell r="D399">
            <v>28</v>
          </cell>
          <cell r="E399" t="str">
            <v>DUBEY ANKIT SHUBHNATH SHAIL</v>
          </cell>
          <cell r="F399" t="str">
            <v>19-E&amp;TCA28-23</v>
          </cell>
          <cell r="G399" t="str">
            <v>Male</v>
          </cell>
          <cell r="H399">
            <v>36870</v>
          </cell>
          <cell r="I399">
            <v>9594069560</v>
          </cell>
          <cell r="J399" t="str">
            <v>9594069560</v>
          </cell>
          <cell r="K399" t="str">
            <v>dubey6125@gmail.com</v>
          </cell>
          <cell r="L399" t="str">
            <v>1032190536@tcetmumbai.in</v>
          </cell>
          <cell r="M399" t="str">
            <v>148 PRABODHAN SAHA.  GRIH. NIRM. SANS. ,BHABREKAR NAGAR ,KANDIVALI WEST ,OPP PLOT NO. 51A/B KANDIVALI INDUSTRIAL ESTATE ,MUMBAI SUBURBAN,400067</v>
          </cell>
          <cell r="N399" t="str">
            <v>Any other</v>
          </cell>
          <cell r="O399" t="str">
            <v>Below  5 Lacs</v>
          </cell>
          <cell r="P399" t="str">
            <v>Normal</v>
          </cell>
          <cell r="Q399" t="str">
            <v>Open</v>
          </cell>
          <cell r="R399">
            <v>2019</v>
          </cell>
          <cell r="S399" t="str">
            <v>FE</v>
          </cell>
          <cell r="T399" t="str">
            <v>MHT-CET 2019</v>
          </cell>
          <cell r="U399" t="str">
            <v>MHT-CET</v>
          </cell>
          <cell r="V399">
            <v>200</v>
          </cell>
          <cell r="W399">
            <v>85.245830400000003</v>
          </cell>
          <cell r="X399" t="str">
            <v>MI</v>
          </cell>
          <cell r="Y399">
            <v>447</v>
          </cell>
          <cell r="Z399">
            <v>500</v>
          </cell>
          <cell r="AA399">
            <v>89.4</v>
          </cell>
          <cell r="AB399">
            <v>2016</v>
          </cell>
          <cell r="AC399" t="str">
            <v>MAHARASHTRA STATE BOARD OF SECONDARY AND HIGHER SECONDARY EDUCATION</v>
          </cell>
          <cell r="AD399" t="str">
            <v>SHRI DAYANAND VIDYALAYA</v>
          </cell>
          <cell r="AE399">
            <v>424</v>
          </cell>
          <cell r="AF399">
            <v>650</v>
          </cell>
          <cell r="AG399">
            <v>65.23</v>
          </cell>
          <cell r="AH399">
            <v>2018</v>
          </cell>
          <cell r="AI399" t="str">
            <v>MAHARASHTRA STATE BOARD OF SECONDARY AND HIGHER SECONDARY EDUCATION</v>
          </cell>
          <cell r="AJ399" t="str">
            <v>BHAVAN'S JUNIOR COLLEGE OF SCIENCE</v>
          </cell>
          <cell r="AK399">
            <v>156</v>
          </cell>
          <cell r="AL399">
            <v>22</v>
          </cell>
          <cell r="AM399">
            <v>7.0909090909090908</v>
          </cell>
          <cell r="AN399">
            <v>94.87</v>
          </cell>
          <cell r="AO399">
            <v>205</v>
          </cell>
          <cell r="AP399">
            <v>26</v>
          </cell>
          <cell r="AQ399">
            <v>7.884615384615385</v>
          </cell>
          <cell r="AR399">
            <v>94.65</v>
          </cell>
          <cell r="AS399">
            <v>361</v>
          </cell>
          <cell r="AT399">
            <v>48</v>
          </cell>
          <cell r="AU399">
            <v>7.520833333333333</v>
          </cell>
          <cell r="AV399">
            <v>186</v>
          </cell>
          <cell r="AW399">
            <v>25</v>
          </cell>
          <cell r="AX399">
            <v>7.44</v>
          </cell>
          <cell r="AY399">
            <v>91</v>
          </cell>
          <cell r="AZ399">
            <v>258</v>
          </cell>
          <cell r="BA399">
            <v>29</v>
          </cell>
          <cell r="BB399">
            <v>8.8965517241379306</v>
          </cell>
          <cell r="BC399">
            <v>97</v>
          </cell>
          <cell r="BD399">
            <v>444</v>
          </cell>
          <cell r="BE399">
            <v>54</v>
          </cell>
          <cell r="BF399">
            <v>8.2222222222222214</v>
          </cell>
          <cell r="BG399">
            <v>194</v>
          </cell>
          <cell r="BH399">
            <v>24</v>
          </cell>
          <cell r="BI399">
            <v>8.0833333333333339</v>
          </cell>
          <cell r="BJ399">
            <v>94.38</v>
          </cell>
          <cell r="BK399">
            <v>233</v>
          </cell>
          <cell r="BL399">
            <v>29</v>
          </cell>
          <cell r="BM399">
            <v>8.0344827586206904</v>
          </cell>
          <cell r="BN399">
            <v>89</v>
          </cell>
          <cell r="BO399">
            <v>427</v>
          </cell>
          <cell r="BP399">
            <v>53</v>
          </cell>
          <cell r="BQ399">
            <v>8.0566037735849054</v>
          </cell>
          <cell r="BR399">
            <v>159</v>
          </cell>
          <cell r="BS399">
            <v>24</v>
          </cell>
          <cell r="BT399">
            <v>6.625</v>
          </cell>
          <cell r="BU399">
            <v>93.483333333333334</v>
          </cell>
          <cell r="BV399">
            <v>159</v>
          </cell>
          <cell r="BW399">
            <v>24</v>
          </cell>
          <cell r="BX399">
            <v>6.625</v>
          </cell>
          <cell r="BY399">
            <v>209</v>
          </cell>
          <cell r="BZ399">
            <v>26</v>
          </cell>
          <cell r="CA399">
            <v>8.0384615384615383</v>
          </cell>
          <cell r="CB399">
            <v>1600</v>
          </cell>
          <cell r="CC399">
            <v>205</v>
          </cell>
          <cell r="CD399">
            <v>7.8048780487804876</v>
          </cell>
          <cell r="CE399">
            <v>95</v>
          </cell>
          <cell r="CF399"/>
          <cell r="CG399"/>
          <cell r="CH399"/>
          <cell r="CI399"/>
          <cell r="CJ399"/>
          <cell r="CK399"/>
          <cell r="CL399"/>
          <cell r="CM399"/>
          <cell r="CN399">
            <v>12</v>
          </cell>
          <cell r="CO399">
            <v>60</v>
          </cell>
          <cell r="CP399">
            <v>7</v>
          </cell>
          <cell r="CQ399">
            <v>50</v>
          </cell>
          <cell r="CR399">
            <v>22</v>
          </cell>
          <cell r="CS399">
            <v>2</v>
          </cell>
          <cell r="CT399">
            <v>92</v>
          </cell>
          <cell r="CU399">
            <v>12</v>
          </cell>
          <cell r="CV399">
            <v>4</v>
          </cell>
          <cell r="CW399">
            <v>75</v>
          </cell>
          <cell r="CX399">
            <v>375</v>
          </cell>
          <cell r="CY399">
            <v>41.666666666666664</v>
          </cell>
          <cell r="CZ399">
            <v>55.720653789004459</v>
          </cell>
          <cell r="DA399">
            <v>9</v>
          </cell>
          <cell r="DB399">
            <v>1</v>
          </cell>
          <cell r="DC399">
            <v>90</v>
          </cell>
          <cell r="DD399">
            <v>22</v>
          </cell>
          <cell r="DE399">
            <v>0</v>
          </cell>
          <cell r="DF399">
            <v>100</v>
          </cell>
          <cell r="DG399">
            <v>10</v>
          </cell>
          <cell r="DH399">
            <v>100</v>
          </cell>
          <cell r="DI399">
            <v>731</v>
          </cell>
          <cell r="DJ399">
            <v>37</v>
          </cell>
          <cell r="DK399">
            <v>2</v>
          </cell>
          <cell r="DL399">
            <v>0</v>
          </cell>
          <cell r="DM399">
            <v>100</v>
          </cell>
          <cell r="DN399">
            <v>30</v>
          </cell>
          <cell r="DO399" t="str">
            <v>100</v>
          </cell>
          <cell r="DP399">
            <v>90</v>
          </cell>
          <cell r="DQ399" t="str">
            <v>100</v>
          </cell>
          <cell r="DR399">
            <v>60</v>
          </cell>
          <cell r="DS399">
            <v>100</v>
          </cell>
          <cell r="DT399">
            <v>41</v>
          </cell>
          <cell r="DU399">
            <v>94</v>
          </cell>
          <cell r="DV399" t="str">
            <v>ACG Inspection</v>
          </cell>
          <cell r="DW399"/>
          <cell r="DX399" t="str">
            <v>BuildINT(Internship &amp; Placement)</v>
          </cell>
          <cell r="DY399" t="str">
            <v>Placed</v>
          </cell>
          <cell r="DZ399" t="str">
            <v>4.00/3.00</v>
          </cell>
          <cell r="EA399" t="str">
            <v>Placement</v>
          </cell>
          <cell r="EB399" t="str">
            <v>Placement</v>
          </cell>
          <cell r="EC399"/>
          <cell r="ED399" t="str">
            <v>CAT-1</v>
          </cell>
          <cell r="EE399"/>
          <cell r="EF399"/>
          <cell r="EG399"/>
          <cell r="EH399"/>
          <cell r="EI399"/>
          <cell r="EJ399"/>
          <cell r="EK399"/>
          <cell r="EL399"/>
          <cell r="EM399"/>
          <cell r="EN399">
            <v>4</v>
          </cell>
          <cell r="EO399">
            <v>5</v>
          </cell>
          <cell r="EP399">
            <v>5</v>
          </cell>
          <cell r="EQ399">
            <v>14</v>
          </cell>
          <cell r="ER399">
            <v>93.333333333333329</v>
          </cell>
          <cell r="ES399" t="str">
            <v>Yes</v>
          </cell>
          <cell r="ET399" t="str">
            <v>https://drive.google.com/open?id=1EVwhY0PCn5TXZMpkramqnPkV_HHlaRmh</v>
          </cell>
          <cell r="EU399" t="str">
            <v>IT + Core Companies</v>
          </cell>
          <cell r="EV399" t="str">
            <v>Yes</v>
          </cell>
          <cell r="EW399" t="str">
            <v>pay_HySe2oTPDiK6hX</v>
          </cell>
          <cell r="EX399" t="str">
            <v>MUMBAI</v>
          </cell>
          <cell r="EY399" t="str">
            <v>Present</v>
          </cell>
          <cell r="EZ399" t="str">
            <v>Batch 2</v>
          </cell>
          <cell r="FA399" t="str">
            <v>19-E&amp;TCA28-23</v>
          </cell>
          <cell r="FB399" t="str">
            <v>E&amp;TC-A</v>
          </cell>
          <cell r="FC399">
            <v>28</v>
          </cell>
        </row>
        <row r="400">
          <cell r="C400" t="str">
            <v>19-E&amp;TCA29-23</v>
          </cell>
          <cell r="D400">
            <v>29</v>
          </cell>
          <cell r="E400" t="str">
            <v>DUBEY GYAN PRAKASH UDAY RAJ SHARDA DEVI</v>
          </cell>
          <cell r="F400" t="str">
            <v>19-E&amp;TCA29-23</v>
          </cell>
          <cell r="G400" t="str">
            <v>Male</v>
          </cell>
          <cell r="H400">
            <v>36387</v>
          </cell>
          <cell r="I400">
            <v>9549951449</v>
          </cell>
          <cell r="J400" t="str">
            <v>7300374302</v>
          </cell>
          <cell r="K400" t="str">
            <v>gyanprakashd00@gmail.com</v>
          </cell>
          <cell r="L400" t="str">
            <v>1032190537@tcetmumbai.in</v>
          </cell>
          <cell r="M400" t="str">
            <v>2,c-403 tata housing,betegav boisar east,KANDIVALI EAST,MUMBAI,401501</v>
          </cell>
          <cell r="N400" t="str">
            <v>Any other</v>
          </cell>
          <cell r="O400" t="str">
            <v>5 Lacs to  10Lacs</v>
          </cell>
          <cell r="P400" t="str">
            <v>Normal</v>
          </cell>
          <cell r="Q400" t="str">
            <v>Open</v>
          </cell>
          <cell r="R400">
            <v>2019</v>
          </cell>
          <cell r="S400" t="str">
            <v>FE</v>
          </cell>
          <cell r="T400" t="str">
            <v xml:space="preserve">JEE(Main)-2019 </v>
          </cell>
          <cell r="U400" t="str">
            <v>JEE-Main</v>
          </cell>
          <cell r="V400">
            <v>360</v>
          </cell>
          <cell r="W400">
            <v>81.190151099999994</v>
          </cell>
          <cell r="X400" t="str">
            <v>MI</v>
          </cell>
          <cell r="Y400">
            <v>508</v>
          </cell>
          <cell r="Z400">
            <v>600</v>
          </cell>
          <cell r="AA400">
            <v>84.67</v>
          </cell>
          <cell r="AB400">
            <v>2015</v>
          </cell>
          <cell r="AC400" t="str">
            <v>U.P. BOARD OF HIGH SCHOOL AND INTERMEDIATE EDUCATION</v>
          </cell>
          <cell r="AD400" t="str">
            <v>J D S V M I C G RASOOLABAD ALLAHBAD</v>
          </cell>
          <cell r="AE400">
            <v>352</v>
          </cell>
          <cell r="AF400">
            <v>500</v>
          </cell>
          <cell r="AG400">
            <v>70.400000000000006</v>
          </cell>
          <cell r="AH400">
            <v>2017</v>
          </cell>
          <cell r="AI400" t="str">
            <v>U.P. BOARD OF HIGH SCHOOL AND INTERMEDIATE EDUCATION</v>
          </cell>
          <cell r="AJ400" t="str">
            <v>B B LAL H S S  M DAULAT NAGAR GHAZIPUR</v>
          </cell>
          <cell r="AK400">
            <v>166</v>
          </cell>
          <cell r="AL400">
            <v>22</v>
          </cell>
          <cell r="AM400">
            <v>7.5454545454545459</v>
          </cell>
          <cell r="AN400">
            <v>88.78</v>
          </cell>
          <cell r="AO400">
            <v>200</v>
          </cell>
          <cell r="AP400">
            <v>26</v>
          </cell>
          <cell r="AQ400">
            <v>7.6923076923076925</v>
          </cell>
          <cell r="AR400">
            <v>89.33</v>
          </cell>
          <cell r="AS400">
            <v>366</v>
          </cell>
          <cell r="AT400">
            <v>48</v>
          </cell>
          <cell r="AU400">
            <v>7.625</v>
          </cell>
          <cell r="AV400">
            <v>199</v>
          </cell>
          <cell r="AW400">
            <v>25</v>
          </cell>
          <cell r="AX400">
            <v>7.96</v>
          </cell>
          <cell r="AY400">
            <v>91</v>
          </cell>
          <cell r="AZ400">
            <v>261</v>
          </cell>
          <cell r="BA400">
            <v>29</v>
          </cell>
          <cell r="BB400">
            <v>9</v>
          </cell>
          <cell r="BC400">
            <v>95</v>
          </cell>
          <cell r="BD400">
            <v>460</v>
          </cell>
          <cell r="BE400">
            <v>54</v>
          </cell>
          <cell r="BF400">
            <v>8.518518518518519</v>
          </cell>
          <cell r="BG400">
            <v>207</v>
          </cell>
          <cell r="BH400">
            <v>24</v>
          </cell>
          <cell r="BI400">
            <v>8.625</v>
          </cell>
          <cell r="BJ400">
            <v>91.027500000000003</v>
          </cell>
          <cell r="BK400">
            <v>216</v>
          </cell>
          <cell r="BL400">
            <v>29</v>
          </cell>
          <cell r="BM400">
            <v>7.4482758620689653</v>
          </cell>
          <cell r="BN400">
            <v>87</v>
          </cell>
          <cell r="BO400">
            <v>423</v>
          </cell>
          <cell r="BP400">
            <v>53</v>
          </cell>
          <cell r="BQ400">
            <v>7.9811320754716979</v>
          </cell>
          <cell r="BR400">
            <v>157</v>
          </cell>
          <cell r="BS400">
            <v>24</v>
          </cell>
          <cell r="BT400">
            <v>6.541666666666667</v>
          </cell>
          <cell r="BU400">
            <v>90.356250000000003</v>
          </cell>
          <cell r="BV400">
            <v>157</v>
          </cell>
          <cell r="BW400">
            <v>24</v>
          </cell>
          <cell r="BX400">
            <v>6.541666666666667</v>
          </cell>
          <cell r="BY400">
            <v>211</v>
          </cell>
          <cell r="BZ400">
            <v>26</v>
          </cell>
          <cell r="CA400">
            <v>8.115384615384615</v>
          </cell>
          <cell r="CB400">
            <v>1617</v>
          </cell>
          <cell r="CC400">
            <v>205</v>
          </cell>
          <cell r="CD400">
            <v>7.8878048780487804</v>
          </cell>
          <cell r="CE400">
            <v>92</v>
          </cell>
          <cell r="CF400"/>
          <cell r="CG400"/>
          <cell r="CH400"/>
          <cell r="CI400"/>
          <cell r="CJ400"/>
          <cell r="CK400"/>
          <cell r="CL400"/>
          <cell r="CM400"/>
          <cell r="CN400">
            <v>45</v>
          </cell>
          <cell r="CO400">
            <v>60</v>
          </cell>
          <cell r="CP400">
            <v>46</v>
          </cell>
          <cell r="CQ400">
            <v>50</v>
          </cell>
          <cell r="CR400">
            <v>21</v>
          </cell>
          <cell r="CS400">
            <v>3</v>
          </cell>
          <cell r="CT400">
            <v>88</v>
          </cell>
          <cell r="CU400">
            <v>8</v>
          </cell>
          <cell r="CV400">
            <v>8</v>
          </cell>
          <cell r="CW400">
            <v>50</v>
          </cell>
          <cell r="CX400">
            <v>369</v>
          </cell>
          <cell r="CY400">
            <v>52.714285714285715</v>
          </cell>
          <cell r="CZ400">
            <v>54.82912332838039</v>
          </cell>
          <cell r="DA400">
            <v>7</v>
          </cell>
          <cell r="DB400">
            <v>3</v>
          </cell>
          <cell r="DC400">
            <v>70</v>
          </cell>
          <cell r="DD400">
            <v>14</v>
          </cell>
          <cell r="DE400">
            <v>8</v>
          </cell>
          <cell r="DF400">
            <v>64</v>
          </cell>
          <cell r="DG400">
            <v>6</v>
          </cell>
          <cell r="DH400">
            <v>60</v>
          </cell>
          <cell r="DI400">
            <v>610</v>
          </cell>
          <cell r="DJ400">
            <v>31</v>
          </cell>
          <cell r="DK400">
            <v>2</v>
          </cell>
          <cell r="DL400">
            <v>0</v>
          </cell>
          <cell r="DM400">
            <v>100</v>
          </cell>
          <cell r="DN400">
            <v>30</v>
          </cell>
          <cell r="DO400" t="str">
            <v>100</v>
          </cell>
          <cell r="DP400">
            <v>0</v>
          </cell>
          <cell r="DQ400">
            <v>0</v>
          </cell>
          <cell r="DR400">
            <v>15</v>
          </cell>
          <cell r="DS400">
            <v>50</v>
          </cell>
          <cell r="DT400">
            <v>39</v>
          </cell>
          <cell r="DU400">
            <v>69</v>
          </cell>
          <cell r="DV400" t="str">
            <v>Noventiq</v>
          </cell>
          <cell r="DW400"/>
          <cell r="DX400"/>
          <cell r="DY400" t="str">
            <v>Placed</v>
          </cell>
          <cell r="DZ400">
            <v>3.5</v>
          </cell>
          <cell r="EA400" t="str">
            <v>Placement</v>
          </cell>
          <cell r="EB400" t="str">
            <v>Placement</v>
          </cell>
          <cell r="EC400"/>
          <cell r="ED400" t="str">
            <v>CAT-2</v>
          </cell>
          <cell r="EE400"/>
          <cell r="EF400"/>
          <cell r="EG400"/>
          <cell r="EH400"/>
          <cell r="EI400"/>
          <cell r="EJ400"/>
          <cell r="EK400"/>
          <cell r="EL400"/>
          <cell r="EM400"/>
          <cell r="EN400">
            <v>4</v>
          </cell>
          <cell r="EO400">
            <v>3</v>
          </cell>
          <cell r="EP400">
            <v>5</v>
          </cell>
          <cell r="EQ400">
            <v>12</v>
          </cell>
          <cell r="ER400">
            <v>80</v>
          </cell>
          <cell r="ES400" t="str">
            <v>Yes</v>
          </cell>
          <cell r="ET400" t="str">
            <v>https://drive.google.com/open?id=1GMIA2Iyb2Bd0v8vEaELiCPms04Mdg2CH</v>
          </cell>
          <cell r="EU400" t="str">
            <v>IT + Core Companies</v>
          </cell>
          <cell r="EV400" t="str">
            <v>Yes</v>
          </cell>
          <cell r="EW400">
            <v>125922355094</v>
          </cell>
          <cell r="EX400" t="str">
            <v>jaunpur</v>
          </cell>
          <cell r="EY400" t="str">
            <v>Present</v>
          </cell>
          <cell r="EZ400" t="str">
            <v>Golden Batch 1</v>
          </cell>
          <cell r="FA400" t="str">
            <v>19-E&amp;TCA29-23</v>
          </cell>
          <cell r="FB400" t="str">
            <v>E&amp;TC-A</v>
          </cell>
          <cell r="FC400">
            <v>29</v>
          </cell>
        </row>
        <row r="401">
          <cell r="C401" t="str">
            <v>19-E&amp;TCA30-23</v>
          </cell>
          <cell r="D401">
            <v>30</v>
          </cell>
          <cell r="E401" t="str">
            <v>DUBEY YASH ANIL SARIKA</v>
          </cell>
          <cell r="F401" t="str">
            <v>19-E&amp;TCA30-23</v>
          </cell>
          <cell r="G401" t="str">
            <v>Male</v>
          </cell>
          <cell r="H401">
            <v>37363</v>
          </cell>
          <cell r="I401">
            <v>8999131304</v>
          </cell>
          <cell r="J401" t="str">
            <v>8999131304</v>
          </cell>
          <cell r="K401" t="str">
            <v>yashdubey413@gmail.com</v>
          </cell>
          <cell r="L401" t="str">
            <v>1032190538@tcetmumbai.in</v>
          </cell>
          <cell r="M401" t="str">
            <v>B5,Station Road,Nilemore,Patankar park,  ,401203</v>
          </cell>
          <cell r="N401" t="str">
            <v>Service</v>
          </cell>
          <cell r="O401" t="str">
            <v>Below  5 Lacs</v>
          </cell>
          <cell r="P401" t="str">
            <v>Normal</v>
          </cell>
          <cell r="Q401" t="str">
            <v>Open</v>
          </cell>
          <cell r="R401">
            <v>2019</v>
          </cell>
          <cell r="S401" t="str">
            <v>FE</v>
          </cell>
          <cell r="T401" t="str">
            <v>MHT-CET 2019</v>
          </cell>
          <cell r="U401" t="str">
            <v>MHT-CET</v>
          </cell>
          <cell r="V401">
            <v>200</v>
          </cell>
          <cell r="W401">
            <v>30.7872801</v>
          </cell>
          <cell r="X401" t="str">
            <v>MI</v>
          </cell>
          <cell r="Y401">
            <v>441</v>
          </cell>
          <cell r="Z401">
            <v>500</v>
          </cell>
          <cell r="AA401">
            <v>88.2</v>
          </cell>
          <cell r="AB401">
            <v>2017</v>
          </cell>
          <cell r="AC401" t="str">
            <v>MAHARASHTRA STATE BOARD OF SECONDARY AND HIGHER SECONDARY EDUCATION</v>
          </cell>
          <cell r="AD401" t="str">
            <v>ST FRANCIS DE SALES SCHOOL</v>
          </cell>
          <cell r="AE401">
            <v>452</v>
          </cell>
          <cell r="AF401">
            <v>650</v>
          </cell>
          <cell r="AG401">
            <v>69.540000000000006</v>
          </cell>
          <cell r="AH401">
            <v>2019</v>
          </cell>
          <cell r="AI401" t="str">
            <v>MAHARASHTRA STATE BOARD OF SECONDARY AND HIGHER SECONDARY EDUCATION</v>
          </cell>
          <cell r="AJ401" t="str">
            <v>NIRMAL COLLEGE OF SCIENCE AND COMMERCE</v>
          </cell>
          <cell r="AK401">
            <v>174</v>
          </cell>
          <cell r="AL401">
            <v>22</v>
          </cell>
          <cell r="AM401">
            <v>7.9090909090909092</v>
          </cell>
          <cell r="AN401">
            <v>95.19</v>
          </cell>
          <cell r="AO401">
            <v>226</v>
          </cell>
          <cell r="AP401">
            <v>26</v>
          </cell>
          <cell r="AQ401">
            <v>8.6923076923076916</v>
          </cell>
          <cell r="AR401">
            <v>81.89</v>
          </cell>
          <cell r="AS401">
            <v>400</v>
          </cell>
          <cell r="AT401">
            <v>48</v>
          </cell>
          <cell r="AU401">
            <v>8.3333333333333339</v>
          </cell>
          <cell r="AV401">
            <v>211</v>
          </cell>
          <cell r="AW401">
            <v>25</v>
          </cell>
          <cell r="AX401">
            <v>8.44</v>
          </cell>
          <cell r="AY401">
            <v>81</v>
          </cell>
          <cell r="AZ401">
            <v>259</v>
          </cell>
          <cell r="BA401">
            <v>29</v>
          </cell>
          <cell r="BB401">
            <v>8.931034482758621</v>
          </cell>
          <cell r="BC401">
            <v>96</v>
          </cell>
          <cell r="BD401">
            <v>470</v>
          </cell>
          <cell r="BE401">
            <v>54</v>
          </cell>
          <cell r="BF401">
            <v>8.7037037037037042</v>
          </cell>
          <cell r="BG401">
            <v>200</v>
          </cell>
          <cell r="BH401">
            <v>24</v>
          </cell>
          <cell r="BI401">
            <v>8.3333333333333339</v>
          </cell>
          <cell r="BJ401">
            <v>88.52</v>
          </cell>
          <cell r="BK401">
            <v>280</v>
          </cell>
          <cell r="BL401">
            <v>29</v>
          </cell>
          <cell r="BM401">
            <v>9.6551724137931032</v>
          </cell>
          <cell r="BN401">
            <v>93</v>
          </cell>
          <cell r="BO401">
            <v>480</v>
          </cell>
          <cell r="BP401">
            <v>53</v>
          </cell>
          <cell r="BQ401">
            <v>9.0566037735849054</v>
          </cell>
          <cell r="BR401">
            <v>210</v>
          </cell>
          <cell r="BS401">
            <v>24</v>
          </cell>
          <cell r="BT401">
            <v>8.75</v>
          </cell>
          <cell r="BU401">
            <v>89.266666666666652</v>
          </cell>
          <cell r="BV401">
            <v>210</v>
          </cell>
          <cell r="BW401">
            <v>24</v>
          </cell>
          <cell r="BX401">
            <v>8.75</v>
          </cell>
          <cell r="BY401">
            <v>242</v>
          </cell>
          <cell r="BZ401">
            <v>26</v>
          </cell>
          <cell r="CA401">
            <v>9.3076923076923084</v>
          </cell>
          <cell r="CB401">
            <v>1802</v>
          </cell>
          <cell r="CC401">
            <v>205</v>
          </cell>
          <cell r="CD401">
            <v>8.7902439024390251</v>
          </cell>
          <cell r="CE401">
            <v>89</v>
          </cell>
          <cell r="CF401"/>
          <cell r="CG401"/>
          <cell r="CH401"/>
          <cell r="CI401"/>
          <cell r="CJ401"/>
          <cell r="CK401"/>
          <cell r="CL401"/>
          <cell r="CM401"/>
          <cell r="CN401">
            <v>22</v>
          </cell>
          <cell r="CO401">
            <v>60</v>
          </cell>
          <cell r="CP401">
            <v>13</v>
          </cell>
          <cell r="CQ401">
            <v>50</v>
          </cell>
          <cell r="CR401">
            <v>24</v>
          </cell>
          <cell r="CS401">
            <v>0</v>
          </cell>
          <cell r="CT401">
            <v>100</v>
          </cell>
          <cell r="CU401">
            <v>12</v>
          </cell>
          <cell r="CV401">
            <v>4</v>
          </cell>
          <cell r="CW401">
            <v>75</v>
          </cell>
          <cell r="CX401">
            <v>609</v>
          </cell>
          <cell r="CY401">
            <v>60.9</v>
          </cell>
          <cell r="CZ401">
            <v>90.490341753343245</v>
          </cell>
          <cell r="DA401">
            <v>10</v>
          </cell>
          <cell r="DB401">
            <v>0</v>
          </cell>
          <cell r="DC401">
            <v>100</v>
          </cell>
          <cell r="DD401">
            <v>20</v>
          </cell>
          <cell r="DE401">
            <v>2</v>
          </cell>
          <cell r="DF401">
            <v>91</v>
          </cell>
          <cell r="DG401">
            <v>10</v>
          </cell>
          <cell r="DH401">
            <v>100</v>
          </cell>
          <cell r="DI401">
            <v>845</v>
          </cell>
          <cell r="DJ401">
            <v>43</v>
          </cell>
          <cell r="DK401">
            <v>2</v>
          </cell>
          <cell r="DL401">
            <v>0</v>
          </cell>
          <cell r="DM401">
            <v>100</v>
          </cell>
          <cell r="DN401">
            <v>100</v>
          </cell>
          <cell r="DO401" t="str">
            <v>100</v>
          </cell>
          <cell r="DP401">
            <v>100</v>
          </cell>
          <cell r="DQ401" t="str">
            <v>100</v>
          </cell>
          <cell r="DR401">
            <v>100</v>
          </cell>
          <cell r="DS401">
            <v>100</v>
          </cell>
          <cell r="DT401">
            <v>78</v>
          </cell>
          <cell r="DU401">
            <v>96</v>
          </cell>
          <cell r="DV401" t="str">
            <v>Hexaware/TCS-Ninja/Capgemini/LTI/Pwc</v>
          </cell>
          <cell r="DW401"/>
          <cell r="DX401"/>
          <cell r="DY401" t="str">
            <v>Placed</v>
          </cell>
          <cell r="DZ401" t="str">
            <v>6.00/3.60/4.25/4/4</v>
          </cell>
          <cell r="EA401" t="str">
            <v>Placement</v>
          </cell>
          <cell r="EB401" t="str">
            <v>Placement</v>
          </cell>
          <cell r="EC401"/>
          <cell r="ED401" t="str">
            <v>CAT-1</v>
          </cell>
          <cell r="EE401"/>
          <cell r="EF401"/>
          <cell r="EG401"/>
          <cell r="EH401"/>
          <cell r="EI401"/>
          <cell r="EJ401"/>
          <cell r="EK401"/>
          <cell r="EL401"/>
          <cell r="EM401"/>
          <cell r="EN401">
            <v>5</v>
          </cell>
          <cell r="EO401">
            <v>5</v>
          </cell>
          <cell r="EP401">
            <v>5</v>
          </cell>
          <cell r="EQ401">
            <v>15</v>
          </cell>
          <cell r="ER401">
            <v>100</v>
          </cell>
          <cell r="ES401" t="str">
            <v>Yes</v>
          </cell>
          <cell r="ET401" t="str">
            <v>https://drive.google.com/open?id=1RLV6d0hVV9K21yzbX2qB_W5DiHI48_1q</v>
          </cell>
          <cell r="EU401" t="str">
            <v>IT + Core Companies</v>
          </cell>
          <cell r="EV401" t="str">
            <v>Yes</v>
          </cell>
          <cell r="EW401" t="str">
            <v>pay_HyUr7YOKmB09LR</v>
          </cell>
          <cell r="EX401" t="str">
            <v>Kolkata</v>
          </cell>
          <cell r="EY401" t="str">
            <v>Present</v>
          </cell>
          <cell r="EZ401" t="str">
            <v>Batch 2</v>
          </cell>
          <cell r="FA401" t="str">
            <v>19-E&amp;TCA30-23</v>
          </cell>
          <cell r="FB401" t="str">
            <v>E&amp;TC-A</v>
          </cell>
          <cell r="FC401">
            <v>30</v>
          </cell>
        </row>
        <row r="402">
          <cell r="C402" t="str">
            <v>19-E&amp;TCA31-23</v>
          </cell>
          <cell r="D402">
            <v>31</v>
          </cell>
          <cell r="E402" t="str">
            <v>GIRI BALKRISHNA KARUNASHANKAR VIDYAVATI</v>
          </cell>
          <cell r="F402" t="str">
            <v>19-E&amp;TCA31-23</v>
          </cell>
          <cell r="G402" t="str">
            <v>Male</v>
          </cell>
          <cell r="H402">
            <v>37081</v>
          </cell>
          <cell r="I402">
            <v>9326446316</v>
          </cell>
          <cell r="J402" t="str">
            <v>7039894838</v>
          </cell>
          <cell r="K402" t="str">
            <v>balkrishna_09@protonmail.com</v>
          </cell>
          <cell r="L402" t="str">
            <v>1032190539@tcetmumbai.in</v>
          </cell>
          <cell r="M402" t="str">
            <v>Room no. 9 sundrabai chwl jogeshwari eas,Jlvr,pratapnagar,jogeshwari east,Mumbai,Jvlr,Mumbai,400060</v>
          </cell>
          <cell r="N402" t="str">
            <v>Service</v>
          </cell>
          <cell r="O402" t="str">
            <v>Below  5 Lacs</v>
          </cell>
          <cell r="P402" t="str">
            <v>Normal</v>
          </cell>
          <cell r="Q402" t="str">
            <v>Open</v>
          </cell>
          <cell r="R402">
            <v>2019</v>
          </cell>
          <cell r="S402" t="str">
            <v>FE</v>
          </cell>
          <cell r="T402" t="str">
            <v>MHT-CET 2019</v>
          </cell>
          <cell r="U402" t="str">
            <v>MHT-CET</v>
          </cell>
          <cell r="V402">
            <v>200</v>
          </cell>
          <cell r="W402">
            <v>56.417516999999997</v>
          </cell>
          <cell r="X402" t="str">
            <v>MI</v>
          </cell>
          <cell r="Y402">
            <v>405</v>
          </cell>
          <cell r="Z402">
            <v>500</v>
          </cell>
          <cell r="AA402">
            <v>81</v>
          </cell>
          <cell r="AB402">
            <v>2016</v>
          </cell>
          <cell r="AC402" t="str">
            <v>MAHARASHTRA STATE BOARD OF SECONDARY AND HIGHER SECONDARY EDUCATION</v>
          </cell>
          <cell r="AD402" t="str">
            <v>ST. MARY HIGH SCHOOL</v>
          </cell>
          <cell r="AE402">
            <v>418</v>
          </cell>
          <cell r="AF402">
            <v>650</v>
          </cell>
          <cell r="AG402">
            <v>64.31</v>
          </cell>
          <cell r="AH402">
            <v>2018</v>
          </cell>
          <cell r="AI402" t="str">
            <v>MAHARASHTRA STATE BOARD OF SECONDARY AND HIGHER SECONDARY EDUCATION</v>
          </cell>
          <cell r="AJ402" t="str">
            <v>ISMAIL YUSUF COLLEGE</v>
          </cell>
          <cell r="AK402">
            <v>171</v>
          </cell>
          <cell r="AL402">
            <v>22</v>
          </cell>
          <cell r="AM402">
            <v>7.7727272727272725</v>
          </cell>
          <cell r="AN402">
            <v>99.68</v>
          </cell>
          <cell r="AO402">
            <v>216</v>
          </cell>
          <cell r="AP402">
            <v>26</v>
          </cell>
          <cell r="AQ402">
            <v>8.3076923076923084</v>
          </cell>
          <cell r="AR402">
            <v>97.94</v>
          </cell>
          <cell r="AS402">
            <v>387</v>
          </cell>
          <cell r="AT402">
            <v>48</v>
          </cell>
          <cell r="AU402">
            <v>8.0625</v>
          </cell>
          <cell r="AV402">
            <v>205</v>
          </cell>
          <cell r="AW402">
            <v>25</v>
          </cell>
          <cell r="AX402">
            <v>8.1999999999999993</v>
          </cell>
          <cell r="AY402">
            <v>82</v>
          </cell>
          <cell r="AZ402">
            <v>261</v>
          </cell>
          <cell r="BA402">
            <v>29</v>
          </cell>
          <cell r="BB402">
            <v>9</v>
          </cell>
          <cell r="BC402">
            <v>89</v>
          </cell>
          <cell r="BD402">
            <v>466</v>
          </cell>
          <cell r="BE402">
            <v>54</v>
          </cell>
          <cell r="BF402">
            <v>8.6296296296296298</v>
          </cell>
          <cell r="BG402">
            <v>205</v>
          </cell>
          <cell r="BH402">
            <v>24</v>
          </cell>
          <cell r="BI402">
            <v>8.5416666666666661</v>
          </cell>
          <cell r="BJ402">
            <v>92.155000000000001</v>
          </cell>
          <cell r="BK402">
            <v>244</v>
          </cell>
          <cell r="BL402">
            <v>29</v>
          </cell>
          <cell r="BM402">
            <v>8.4137931034482758</v>
          </cell>
          <cell r="BN402">
            <v>89</v>
          </cell>
          <cell r="BO402">
            <v>449</v>
          </cell>
          <cell r="BP402">
            <v>53</v>
          </cell>
          <cell r="BQ402">
            <v>8.4716981132075464</v>
          </cell>
          <cell r="BR402">
            <v>197</v>
          </cell>
          <cell r="BS402">
            <v>24</v>
          </cell>
          <cell r="BT402">
            <v>8.2083333333333339</v>
          </cell>
          <cell r="BU402">
            <v>91.629166666666663</v>
          </cell>
          <cell r="BV402">
            <v>197</v>
          </cell>
          <cell r="BW402">
            <v>24</v>
          </cell>
          <cell r="BX402">
            <v>8.2083333333333339</v>
          </cell>
          <cell r="BY402">
            <v>215</v>
          </cell>
          <cell r="BZ402">
            <v>26</v>
          </cell>
          <cell r="CA402">
            <v>8.2692307692307701</v>
          </cell>
          <cell r="CB402">
            <v>1714</v>
          </cell>
          <cell r="CC402">
            <v>205</v>
          </cell>
          <cell r="CD402">
            <v>8.3609756097560979</v>
          </cell>
          <cell r="CE402">
            <v>93</v>
          </cell>
          <cell r="CF402"/>
          <cell r="CG402"/>
          <cell r="CH402"/>
          <cell r="CI402"/>
          <cell r="CJ402"/>
          <cell r="CK402"/>
          <cell r="CL402"/>
          <cell r="CM402"/>
          <cell r="CN402">
            <v>43</v>
          </cell>
          <cell r="CO402">
            <v>60</v>
          </cell>
          <cell r="CP402">
            <v>50</v>
          </cell>
          <cell r="CQ402">
            <v>50</v>
          </cell>
          <cell r="CR402">
            <v>14</v>
          </cell>
          <cell r="CS402">
            <v>10</v>
          </cell>
          <cell r="CT402">
            <v>59</v>
          </cell>
          <cell r="CU402">
            <v>11</v>
          </cell>
          <cell r="CV402">
            <v>1</v>
          </cell>
          <cell r="CW402">
            <v>69</v>
          </cell>
          <cell r="CX402">
            <v>549</v>
          </cell>
          <cell r="CY402">
            <v>61</v>
          </cell>
          <cell r="CZ402">
            <v>81.57503714710252</v>
          </cell>
          <cell r="DA402">
            <v>9</v>
          </cell>
          <cell r="DB402">
            <v>1</v>
          </cell>
          <cell r="DC402">
            <v>90</v>
          </cell>
          <cell r="DD402">
            <v>3</v>
          </cell>
          <cell r="DE402">
            <v>19</v>
          </cell>
          <cell r="DF402">
            <v>14</v>
          </cell>
          <cell r="DG402">
            <v>9</v>
          </cell>
          <cell r="DH402">
            <v>90</v>
          </cell>
          <cell r="DI402">
            <v>821</v>
          </cell>
          <cell r="DJ402">
            <v>42</v>
          </cell>
          <cell r="DK402">
            <v>1</v>
          </cell>
          <cell r="DL402">
            <v>1</v>
          </cell>
          <cell r="DM402">
            <v>50</v>
          </cell>
          <cell r="DN402">
            <v>40</v>
          </cell>
          <cell r="DO402" t="str">
            <v>100</v>
          </cell>
          <cell r="DP402">
            <v>0</v>
          </cell>
          <cell r="DQ402">
            <v>0</v>
          </cell>
          <cell r="DR402">
            <v>20</v>
          </cell>
          <cell r="DS402">
            <v>50</v>
          </cell>
          <cell r="DT402">
            <v>55</v>
          </cell>
          <cell r="DU402">
            <v>61</v>
          </cell>
          <cell r="DV402" t="str">
            <v>TCS-Ninga/LTI</v>
          </cell>
          <cell r="DW402"/>
          <cell r="DX402"/>
          <cell r="DY402" t="str">
            <v>Placed</v>
          </cell>
          <cell r="DZ402" t="str">
            <v>5/3.36</v>
          </cell>
          <cell r="EA402" t="str">
            <v>Placement</v>
          </cell>
          <cell r="EB402" t="str">
            <v>Placement</v>
          </cell>
          <cell r="EC402"/>
          <cell r="ED402" t="str">
            <v>CAT-3</v>
          </cell>
          <cell r="EE402"/>
          <cell r="EF402"/>
          <cell r="EG402"/>
          <cell r="EH402"/>
          <cell r="EI402"/>
          <cell r="EJ402"/>
          <cell r="EK402"/>
          <cell r="EL402"/>
          <cell r="EM402"/>
          <cell r="EN402">
            <v>5</v>
          </cell>
          <cell r="EO402">
            <v>3</v>
          </cell>
          <cell r="EP402">
            <v>5</v>
          </cell>
          <cell r="EQ402">
            <v>13</v>
          </cell>
          <cell r="ER402">
            <v>86.666666666666671</v>
          </cell>
          <cell r="ES402" t="str">
            <v>Yes</v>
          </cell>
          <cell r="ET402" t="str">
            <v>https://drive.google.com/open?id=1u7T14Z_AF-RPOyLvZLhjpQi-4atncVR5</v>
          </cell>
          <cell r="EU402" t="str">
            <v>IT + Core Companies</v>
          </cell>
          <cell r="EV402" t="str">
            <v>Yes</v>
          </cell>
          <cell r="EW402" t="str">
            <v>pay_Hyae0oTd6mPwBA</v>
          </cell>
          <cell r="EX402" t="str">
            <v>Mumbai</v>
          </cell>
          <cell r="EY402" t="str">
            <v>AB</v>
          </cell>
          <cell r="EZ402" t="str">
            <v>Golden Batch 1</v>
          </cell>
          <cell r="FA402" t="str">
            <v>19-E&amp;TCA31-23</v>
          </cell>
          <cell r="FB402" t="str">
            <v>E&amp;TC-A</v>
          </cell>
          <cell r="FC402">
            <v>31</v>
          </cell>
        </row>
        <row r="403">
          <cell r="C403" t="str">
            <v>19-E&amp;TCA32-23</v>
          </cell>
          <cell r="D403">
            <v>32</v>
          </cell>
          <cell r="E403" t="str">
            <v>GOSAIN ISHAN DHARMENDRA SARITA</v>
          </cell>
          <cell r="F403" t="str">
            <v>19-E&amp;TCA32-23</v>
          </cell>
          <cell r="G403" t="str">
            <v>Male</v>
          </cell>
          <cell r="H403">
            <v>37081</v>
          </cell>
          <cell r="I403">
            <v>8369297740</v>
          </cell>
          <cell r="J403" t="str">
            <v>8369297740</v>
          </cell>
          <cell r="K403" t="str">
            <v xml:space="preserve">ishangosain09@gmail.com </v>
          </cell>
          <cell r="L403" t="str">
            <v>1032190540@tcetmumbai.in</v>
          </cell>
          <cell r="M403" t="str">
            <v>A-11 Uttarayan Society,Mahakali road,shere punjab,Uttarakhand,MAHARASHTRA,Mumbai,400093</v>
          </cell>
          <cell r="N403" t="str">
            <v>Family Business</v>
          </cell>
          <cell r="O403" t="str">
            <v>Below  5 Lacs</v>
          </cell>
          <cell r="P403" t="str">
            <v>Normal</v>
          </cell>
          <cell r="Q403" t="str">
            <v>Open</v>
          </cell>
          <cell r="R403">
            <v>2019</v>
          </cell>
          <cell r="S403" t="str">
            <v>FE</v>
          </cell>
          <cell r="T403" t="str">
            <v>MHT-CET 2019</v>
          </cell>
          <cell r="U403" t="str">
            <v>MHT-CET</v>
          </cell>
          <cell r="V403">
            <v>200</v>
          </cell>
          <cell r="W403">
            <v>34.479986699999998</v>
          </cell>
          <cell r="X403" t="str">
            <v>MI</v>
          </cell>
          <cell r="Y403">
            <v>504</v>
          </cell>
          <cell r="Z403">
            <v>600</v>
          </cell>
          <cell r="AA403">
            <v>84</v>
          </cell>
          <cell r="AB403">
            <v>2019</v>
          </cell>
          <cell r="AC403" t="str">
            <v>MAHARASHTRA STATE BOARD OF SECONDARY AND HIGHER SECONDARY EDUCATION</v>
          </cell>
          <cell r="AD403" t="str">
            <v>MITHIBAI COLLEGE</v>
          </cell>
          <cell r="AE403">
            <v>442</v>
          </cell>
          <cell r="AF403">
            <v>650</v>
          </cell>
          <cell r="AG403">
            <v>68</v>
          </cell>
          <cell r="AH403">
            <v>2017</v>
          </cell>
          <cell r="AI403" t="str">
            <v>COUNCIL FOR THE INDIAN SCHOOL CERTIFICATE EXAMINATIONS</v>
          </cell>
          <cell r="AJ403" t="str">
            <v>BHAKTIVEDANTA SWAMI MISSION SCHOOL</v>
          </cell>
          <cell r="AK403">
            <v>183</v>
          </cell>
          <cell r="AL403">
            <v>22</v>
          </cell>
          <cell r="AM403">
            <v>8.3181818181818183</v>
          </cell>
          <cell r="AN403">
            <v>99.68</v>
          </cell>
          <cell r="AO403">
            <v>221</v>
          </cell>
          <cell r="AP403">
            <v>26</v>
          </cell>
          <cell r="AQ403">
            <v>8.5</v>
          </cell>
          <cell r="AR403">
            <v>93.42</v>
          </cell>
          <cell r="AS403">
            <v>404</v>
          </cell>
          <cell r="AT403">
            <v>48</v>
          </cell>
          <cell r="AU403">
            <v>8.4166666666666661</v>
          </cell>
          <cell r="AV403">
            <v>217</v>
          </cell>
          <cell r="AW403">
            <v>25</v>
          </cell>
          <cell r="AX403">
            <v>8.68</v>
          </cell>
          <cell r="AY403">
            <v>97</v>
          </cell>
          <cell r="AZ403">
            <v>266</v>
          </cell>
          <cell r="BA403">
            <v>29</v>
          </cell>
          <cell r="BB403">
            <v>9.1724137931034484</v>
          </cell>
          <cell r="BC403">
            <v>97</v>
          </cell>
          <cell r="BD403">
            <v>483</v>
          </cell>
          <cell r="BE403">
            <v>54</v>
          </cell>
          <cell r="BF403">
            <v>8.9444444444444446</v>
          </cell>
          <cell r="BG403">
            <v>197</v>
          </cell>
          <cell r="BH403">
            <v>24</v>
          </cell>
          <cell r="BI403">
            <v>8.2083333333333339</v>
          </cell>
          <cell r="BJ403">
            <v>96.775000000000006</v>
          </cell>
          <cell r="BK403">
            <v>236</v>
          </cell>
          <cell r="BL403">
            <v>29</v>
          </cell>
          <cell r="BM403">
            <v>8.137931034482758</v>
          </cell>
          <cell r="BN403">
            <v>94</v>
          </cell>
          <cell r="BO403">
            <v>433</v>
          </cell>
          <cell r="BP403">
            <v>53</v>
          </cell>
          <cell r="BQ403">
            <v>8.1698113207547163</v>
          </cell>
          <cell r="BR403">
            <v>166</v>
          </cell>
          <cell r="BS403">
            <v>24</v>
          </cell>
          <cell r="BT403">
            <v>6.916666666666667</v>
          </cell>
          <cell r="BU403">
            <v>96.3125</v>
          </cell>
          <cell r="BV403">
            <v>166</v>
          </cell>
          <cell r="BW403">
            <v>24</v>
          </cell>
          <cell r="BX403">
            <v>6.916666666666667</v>
          </cell>
          <cell r="BY403">
            <v>213</v>
          </cell>
          <cell r="BZ403">
            <v>26</v>
          </cell>
          <cell r="CA403">
            <v>8.1923076923076916</v>
          </cell>
          <cell r="CB403">
            <v>1699</v>
          </cell>
          <cell r="CC403">
            <v>205</v>
          </cell>
          <cell r="CD403">
            <v>8.2878048780487799</v>
          </cell>
          <cell r="CE403">
            <v>97</v>
          </cell>
          <cell r="CF403"/>
          <cell r="CG403"/>
          <cell r="CH403"/>
          <cell r="CI403"/>
          <cell r="CJ403"/>
          <cell r="CK403"/>
          <cell r="CL403"/>
          <cell r="CM403"/>
          <cell r="CN403">
            <v>16</v>
          </cell>
          <cell r="CO403">
            <v>60</v>
          </cell>
          <cell r="CP403">
            <v>20</v>
          </cell>
          <cell r="CQ403">
            <v>50</v>
          </cell>
          <cell r="CR403">
            <v>22</v>
          </cell>
          <cell r="CS403">
            <v>2</v>
          </cell>
          <cell r="CT403">
            <v>92</v>
          </cell>
          <cell r="CU403">
            <v>11</v>
          </cell>
          <cell r="CV403">
            <v>5</v>
          </cell>
          <cell r="CW403">
            <v>69</v>
          </cell>
          <cell r="CX403">
            <v>472</v>
          </cell>
          <cell r="CY403">
            <v>47.2</v>
          </cell>
          <cell r="CZ403">
            <v>70.133729569093603</v>
          </cell>
          <cell r="DA403">
            <v>10</v>
          </cell>
          <cell r="DB403">
            <v>0</v>
          </cell>
          <cell r="DC403">
            <v>100</v>
          </cell>
          <cell r="DD403">
            <v>20</v>
          </cell>
          <cell r="DE403">
            <v>2</v>
          </cell>
          <cell r="DF403">
            <v>91</v>
          </cell>
          <cell r="DG403">
            <v>7</v>
          </cell>
          <cell r="DH403">
            <v>70</v>
          </cell>
          <cell r="DI403">
            <v>306</v>
          </cell>
          <cell r="DJ403">
            <v>16</v>
          </cell>
          <cell r="DK403">
            <v>1</v>
          </cell>
          <cell r="DL403">
            <v>1</v>
          </cell>
          <cell r="DM403">
            <v>50</v>
          </cell>
          <cell r="DN403">
            <v>80</v>
          </cell>
          <cell r="DO403" t="str">
            <v>100</v>
          </cell>
          <cell r="DP403">
            <v>90</v>
          </cell>
          <cell r="DQ403" t="str">
            <v>100</v>
          </cell>
          <cell r="DR403">
            <v>85</v>
          </cell>
          <cell r="DS403">
            <v>100</v>
          </cell>
          <cell r="DT403">
            <v>56</v>
          </cell>
          <cell r="DU403">
            <v>82</v>
          </cell>
          <cell r="DV403" t="str">
            <v>IKS Health</v>
          </cell>
          <cell r="DW403"/>
          <cell r="DX403"/>
          <cell r="DY403" t="str">
            <v>Placed</v>
          </cell>
          <cell r="DZ403">
            <v>3</v>
          </cell>
          <cell r="EA403" t="str">
            <v>Placement</v>
          </cell>
          <cell r="EB403" t="str">
            <v>Placement</v>
          </cell>
          <cell r="EC403"/>
          <cell r="ED403" t="str">
            <v>CAT-1</v>
          </cell>
          <cell r="EE403"/>
          <cell r="EF403"/>
          <cell r="EG403"/>
          <cell r="EH403"/>
          <cell r="EI403"/>
          <cell r="EJ403"/>
          <cell r="EK403"/>
          <cell r="EL403"/>
          <cell r="EM403"/>
          <cell r="EN403">
            <v>5</v>
          </cell>
          <cell r="EO403">
            <v>5</v>
          </cell>
          <cell r="EP403">
            <v>5</v>
          </cell>
          <cell r="EQ403">
            <v>15</v>
          </cell>
          <cell r="ER403">
            <v>100</v>
          </cell>
          <cell r="ES403" t="str">
            <v>Yes</v>
          </cell>
          <cell r="ET403" t="str">
            <v>https://drive.google.com/open?id=1qXqEMmpg3_fUaq8n2Ol8_sD83Xk8rwDs</v>
          </cell>
          <cell r="EU403" t="str">
            <v>IT + Core Companies</v>
          </cell>
          <cell r="EV403" t="str">
            <v>Yes</v>
          </cell>
          <cell r="EW403" t="str">
            <v>pay_HyBlMB4raXmI6x</v>
          </cell>
          <cell r="EX403" t="str">
            <v>Mumbai</v>
          </cell>
          <cell r="EY403" t="str">
            <v>AB</v>
          </cell>
          <cell r="EZ403" t="str">
            <v>Batch 1</v>
          </cell>
          <cell r="FA403" t="str">
            <v>19-E&amp;TCA32-23</v>
          </cell>
          <cell r="FB403" t="str">
            <v>E&amp;TC-A</v>
          </cell>
          <cell r="FC403">
            <v>32</v>
          </cell>
        </row>
        <row r="404">
          <cell r="C404" t="str">
            <v>19-E&amp;TCA33-23</v>
          </cell>
          <cell r="D404">
            <v>33</v>
          </cell>
          <cell r="E404" t="str">
            <v>GUPTA NEHA VISHNU MEENA</v>
          </cell>
          <cell r="F404" t="str">
            <v>19-E&amp;TCA33-23</v>
          </cell>
          <cell r="G404" t="str">
            <v>Female</v>
          </cell>
          <cell r="H404">
            <v>37194</v>
          </cell>
          <cell r="I404">
            <v>7718923343</v>
          </cell>
          <cell r="J404" t="str">
            <v>7718923343</v>
          </cell>
          <cell r="K404" t="str">
            <v>neha30gupta10@gmail.com</v>
          </cell>
          <cell r="L404" t="str">
            <v>1032190541@tcetmumbai.in</v>
          </cell>
          <cell r="M404" t="str">
            <v>Room no 9 ,Banka Banvari Gupta chawl,M.D road Kandivali east ,Mumbai 400101,Near railway power house,Mumbai,400101</v>
          </cell>
          <cell r="N404" t="str">
            <v>Any other</v>
          </cell>
          <cell r="O404" t="str">
            <v>Below  5 Lacs</v>
          </cell>
          <cell r="P404" t="str">
            <v>Normal</v>
          </cell>
          <cell r="Q404" t="str">
            <v>Open</v>
          </cell>
          <cell r="R404">
            <v>2019</v>
          </cell>
          <cell r="S404" t="str">
            <v>FE</v>
          </cell>
          <cell r="T404" t="str">
            <v>MHT-CET 2019</v>
          </cell>
          <cell r="U404" t="str">
            <v>MHT-CET</v>
          </cell>
          <cell r="V404">
            <v>200</v>
          </cell>
          <cell r="W404">
            <v>94.551103299999994</v>
          </cell>
          <cell r="X404" t="str">
            <v>TFWS</v>
          </cell>
          <cell r="Y404">
            <v>425</v>
          </cell>
          <cell r="Z404">
            <v>500</v>
          </cell>
          <cell r="AA404">
            <v>85</v>
          </cell>
          <cell r="AB404">
            <v>2017</v>
          </cell>
          <cell r="AC404" t="str">
            <v>MAHARASHTRA STATE BOARD OF SECONDARY AND HIGHER SECONDARY EDUCATION</v>
          </cell>
          <cell r="AD404" t="str">
            <v>SHRI JAMNADAS ADUKIA HIGH SCHOOL</v>
          </cell>
          <cell r="AE404">
            <v>476</v>
          </cell>
          <cell r="AF404">
            <v>650</v>
          </cell>
          <cell r="AG404">
            <v>73.23</v>
          </cell>
          <cell r="AH404">
            <v>2019</v>
          </cell>
          <cell r="AI404" t="str">
            <v>MAHARASHTRA STATE BOARD OF SECONDARY AND HIGHER SECONDARY EDUCATION</v>
          </cell>
          <cell r="AJ404" t="str">
            <v>TP BHATIA</v>
          </cell>
          <cell r="AK404">
            <v>196</v>
          </cell>
          <cell r="AL404">
            <v>22</v>
          </cell>
          <cell r="AM404">
            <v>8.9090909090909083</v>
          </cell>
          <cell r="AN404">
            <v>97.76</v>
          </cell>
          <cell r="AO404">
            <v>253</v>
          </cell>
          <cell r="AP404">
            <v>26</v>
          </cell>
          <cell r="AQ404">
            <v>9.7307692307692299</v>
          </cell>
          <cell r="AR404">
            <v>83.54</v>
          </cell>
          <cell r="AS404">
            <v>449</v>
          </cell>
          <cell r="AT404">
            <v>48</v>
          </cell>
          <cell r="AU404">
            <v>9.3541666666666661</v>
          </cell>
          <cell r="AV404">
            <v>239</v>
          </cell>
          <cell r="AW404">
            <v>25</v>
          </cell>
          <cell r="AX404">
            <v>9.56</v>
          </cell>
          <cell r="AY404">
            <v>100</v>
          </cell>
          <cell r="AZ404">
            <v>285</v>
          </cell>
          <cell r="BA404">
            <v>29</v>
          </cell>
          <cell r="BB404">
            <v>9.8275862068965516</v>
          </cell>
          <cell r="BC404">
            <v>95</v>
          </cell>
          <cell r="BD404">
            <v>524</v>
          </cell>
          <cell r="BE404">
            <v>54</v>
          </cell>
          <cell r="BF404">
            <v>9.7037037037037042</v>
          </cell>
          <cell r="BG404">
            <v>214</v>
          </cell>
          <cell r="BH404">
            <v>24</v>
          </cell>
          <cell r="BI404">
            <v>8.9166666666666661</v>
          </cell>
          <cell r="BJ404">
            <v>94.075000000000003</v>
          </cell>
          <cell r="BK404">
            <v>257</v>
          </cell>
          <cell r="BL404">
            <v>29</v>
          </cell>
          <cell r="BM404">
            <v>8.862068965517242</v>
          </cell>
          <cell r="BN404">
            <v>98</v>
          </cell>
          <cell r="BO404">
            <v>471</v>
          </cell>
          <cell r="BP404">
            <v>53</v>
          </cell>
          <cell r="BQ404">
            <v>8.8867924528301891</v>
          </cell>
          <cell r="BR404">
            <v>168</v>
          </cell>
          <cell r="BS404">
            <v>24</v>
          </cell>
          <cell r="BT404">
            <v>7</v>
          </cell>
          <cell r="BU404">
            <v>94.729166666666671</v>
          </cell>
          <cell r="BV404">
            <v>168</v>
          </cell>
          <cell r="BW404">
            <v>24</v>
          </cell>
          <cell r="BX404">
            <v>7</v>
          </cell>
          <cell r="BY404">
            <v>207</v>
          </cell>
          <cell r="BZ404">
            <v>26</v>
          </cell>
          <cell r="CA404">
            <v>7.9615384615384617</v>
          </cell>
          <cell r="CB404">
            <v>1819</v>
          </cell>
          <cell r="CC404">
            <v>205</v>
          </cell>
          <cell r="CD404">
            <v>8.873170731707317</v>
          </cell>
          <cell r="CE404">
            <v>95</v>
          </cell>
          <cell r="CF404"/>
          <cell r="CG404"/>
          <cell r="CH404"/>
          <cell r="CI404"/>
          <cell r="CJ404"/>
          <cell r="CK404"/>
          <cell r="CL404"/>
          <cell r="CM404"/>
          <cell r="CN404">
            <v>29</v>
          </cell>
          <cell r="CO404">
            <v>60</v>
          </cell>
          <cell r="CP404">
            <v>21</v>
          </cell>
          <cell r="CQ404">
            <v>50</v>
          </cell>
          <cell r="CR404">
            <v>23</v>
          </cell>
          <cell r="CS404">
            <v>1</v>
          </cell>
          <cell r="CT404">
            <v>96</v>
          </cell>
          <cell r="CU404">
            <v>15</v>
          </cell>
          <cell r="CV404">
            <v>1</v>
          </cell>
          <cell r="CW404">
            <v>94</v>
          </cell>
          <cell r="CX404">
            <v>627</v>
          </cell>
          <cell r="CY404">
            <v>62.7</v>
          </cell>
          <cell r="CZ404">
            <v>93.164933135215449</v>
          </cell>
          <cell r="DA404">
            <v>10</v>
          </cell>
          <cell r="DB404">
            <v>0</v>
          </cell>
          <cell r="DC404">
            <v>100</v>
          </cell>
          <cell r="DD404">
            <v>22</v>
          </cell>
          <cell r="DE404">
            <v>0</v>
          </cell>
          <cell r="DF404">
            <v>100</v>
          </cell>
          <cell r="DG404">
            <v>9</v>
          </cell>
          <cell r="DH404">
            <v>90</v>
          </cell>
          <cell r="DI404">
            <v>710</v>
          </cell>
          <cell r="DJ404">
            <v>36</v>
          </cell>
          <cell r="DK404">
            <v>2</v>
          </cell>
          <cell r="DL404">
            <v>0</v>
          </cell>
          <cell r="DM404">
            <v>100</v>
          </cell>
          <cell r="DN404">
            <v>50</v>
          </cell>
          <cell r="DO404" t="str">
            <v>100</v>
          </cell>
          <cell r="DP404">
            <v>80</v>
          </cell>
          <cell r="DQ404" t="str">
            <v>100</v>
          </cell>
          <cell r="DR404">
            <v>65</v>
          </cell>
          <cell r="DS404">
            <v>100</v>
          </cell>
          <cell r="DT404">
            <v>60</v>
          </cell>
          <cell r="DU404">
            <v>98</v>
          </cell>
          <cell r="DV404" t="str">
            <v>Capgemini</v>
          </cell>
          <cell r="DW404"/>
          <cell r="DX404"/>
          <cell r="DY404" t="str">
            <v>Placed</v>
          </cell>
          <cell r="DZ404">
            <v>4.25</v>
          </cell>
          <cell r="EA404" t="str">
            <v>Placement</v>
          </cell>
          <cell r="EB404" t="str">
            <v>Placement</v>
          </cell>
          <cell r="EC404"/>
          <cell r="ED404" t="str">
            <v>CAT-1</v>
          </cell>
          <cell r="EE404"/>
          <cell r="EF404"/>
          <cell r="EG404"/>
          <cell r="EH404"/>
          <cell r="EI404"/>
          <cell r="EJ404"/>
          <cell r="EK404"/>
          <cell r="EL404"/>
          <cell r="EM404"/>
          <cell r="EN404">
            <v>5</v>
          </cell>
          <cell r="EO404">
            <v>5</v>
          </cell>
          <cell r="EP404">
            <v>5</v>
          </cell>
          <cell r="EQ404">
            <v>15</v>
          </cell>
          <cell r="ER404">
            <v>100</v>
          </cell>
          <cell r="ES404" t="str">
            <v>Yes</v>
          </cell>
          <cell r="ET404" t="str">
            <v>https://drive.google.com/open?id=10BbjxRAWPElb8ZLDzVPBy_SE5gmVpwwf</v>
          </cell>
          <cell r="EU404" t="str">
            <v>IT + Core Companies</v>
          </cell>
          <cell r="EV404" t="str">
            <v>Yes</v>
          </cell>
          <cell r="EW404" t="str">
            <v>pay_Hy6MiAku3mSZ8l</v>
          </cell>
          <cell r="EX404" t="str">
            <v>MUMBAI</v>
          </cell>
          <cell r="EY404" t="str">
            <v>Present</v>
          </cell>
          <cell r="EZ404" t="str">
            <v>Batch 1</v>
          </cell>
          <cell r="FA404" t="str">
            <v>19-E&amp;TCA33-23</v>
          </cell>
          <cell r="FB404" t="str">
            <v>E&amp;TC-A</v>
          </cell>
          <cell r="FC404">
            <v>33</v>
          </cell>
        </row>
        <row r="405">
          <cell r="C405" t="str">
            <v>19-E&amp;TCA34-23</v>
          </cell>
          <cell r="D405">
            <v>34</v>
          </cell>
          <cell r="E405" t="str">
            <v>GUPTA PAVAN RAMESH REKHA</v>
          </cell>
          <cell r="F405" t="str">
            <v>19-E&amp;TCA34-23</v>
          </cell>
          <cell r="G405" t="str">
            <v>Male</v>
          </cell>
          <cell r="H405">
            <v>36988</v>
          </cell>
          <cell r="I405">
            <v>8850639059</v>
          </cell>
          <cell r="J405" t="str">
            <v>8850639059</v>
          </cell>
          <cell r="K405" t="str">
            <v>pavangupta0704@gmail.com</v>
          </cell>
          <cell r="L405" t="str">
            <v>1032190542@tcetmumbai.in</v>
          </cell>
          <cell r="M405" t="str">
            <v>Sahayadri Sadan Chawl,Anand Nagar, Appapada,Kurar Village,Appapada Rickshaw Stand,Mumbai,400097</v>
          </cell>
          <cell r="N405" t="str">
            <v>Self-employed</v>
          </cell>
          <cell r="O405" t="str">
            <v>Below  5 Lacs</v>
          </cell>
          <cell r="P405" t="str">
            <v>Normal</v>
          </cell>
          <cell r="Q405" t="str">
            <v>Open</v>
          </cell>
          <cell r="R405">
            <v>2019</v>
          </cell>
          <cell r="S405" t="str">
            <v>FE</v>
          </cell>
          <cell r="T405" t="str">
            <v xml:space="preserve">JEE(Main)-2019 </v>
          </cell>
          <cell r="U405" t="str">
            <v>JEE-Main</v>
          </cell>
          <cell r="V405">
            <v>360</v>
          </cell>
          <cell r="W405">
            <v>91.341200000000001</v>
          </cell>
          <cell r="X405" t="str">
            <v>AI</v>
          </cell>
          <cell r="Y405">
            <v>417</v>
          </cell>
          <cell r="Z405">
            <v>500</v>
          </cell>
          <cell r="AA405">
            <v>83.4</v>
          </cell>
          <cell r="AB405">
            <v>2016</v>
          </cell>
          <cell r="AC405" t="str">
            <v>MAHARASHTRA STATE BOARD OF SECONDARY AND HIGHER SECONDARY EDUCATION</v>
          </cell>
          <cell r="AD405" t="str">
            <v>ST. GEORGE HIGH SCHOOL</v>
          </cell>
          <cell r="AE405">
            <v>378</v>
          </cell>
          <cell r="AF405">
            <v>650</v>
          </cell>
          <cell r="AG405">
            <v>58.15</v>
          </cell>
          <cell r="AH405">
            <v>2019</v>
          </cell>
          <cell r="AI405" t="str">
            <v>MAHARASHTRA STATE BOARD OF SECONDARY AND HIGHER SECONDARY EDUCATION</v>
          </cell>
          <cell r="AJ405" t="str">
            <v>VIDYANIKETAN JUNIOR COLLEGE OF SCIENCE AND  COMMERCE</v>
          </cell>
          <cell r="AK405">
            <v>145</v>
          </cell>
          <cell r="AL405">
            <v>22</v>
          </cell>
          <cell r="AM405">
            <v>6.5909090909090908</v>
          </cell>
          <cell r="AN405">
            <v>75</v>
          </cell>
          <cell r="AO405">
            <v>182</v>
          </cell>
          <cell r="AP405">
            <v>26</v>
          </cell>
          <cell r="AQ405">
            <v>7</v>
          </cell>
          <cell r="AR405">
            <v>98.77</v>
          </cell>
          <cell r="AS405">
            <v>327</v>
          </cell>
          <cell r="AT405">
            <v>48</v>
          </cell>
          <cell r="AU405">
            <v>6.8125</v>
          </cell>
          <cell r="AV405">
            <v>188</v>
          </cell>
          <cell r="AW405">
            <v>25</v>
          </cell>
          <cell r="AX405">
            <v>7.52</v>
          </cell>
          <cell r="AY405">
            <v>71</v>
          </cell>
          <cell r="AZ405">
            <v>234</v>
          </cell>
          <cell r="BA405">
            <v>29</v>
          </cell>
          <cell r="BB405">
            <v>8.068965517241379</v>
          </cell>
          <cell r="BC405">
            <v>78</v>
          </cell>
          <cell r="BD405">
            <v>422</v>
          </cell>
          <cell r="BE405">
            <v>54</v>
          </cell>
          <cell r="BF405">
            <v>7.8148148148148149</v>
          </cell>
          <cell r="BG405">
            <v>200</v>
          </cell>
          <cell r="BH405">
            <v>24</v>
          </cell>
          <cell r="BI405">
            <v>8.3333333333333339</v>
          </cell>
          <cell r="BJ405">
            <v>80.692499999999995</v>
          </cell>
          <cell r="BK405">
            <v>212</v>
          </cell>
          <cell r="BL405">
            <v>29</v>
          </cell>
          <cell r="BM405">
            <v>7.3103448275862073</v>
          </cell>
          <cell r="BN405">
            <v>75</v>
          </cell>
          <cell r="BO405">
            <v>412</v>
          </cell>
          <cell r="BP405">
            <v>53</v>
          </cell>
          <cell r="BQ405">
            <v>7.7735849056603774</v>
          </cell>
          <cell r="BR405">
            <v>160</v>
          </cell>
          <cell r="BS405">
            <v>24</v>
          </cell>
          <cell r="BT405">
            <v>6.666666666666667</v>
          </cell>
          <cell r="BU405">
            <v>79.743749999999991</v>
          </cell>
          <cell r="BV405">
            <v>160</v>
          </cell>
          <cell r="BW405">
            <v>24</v>
          </cell>
          <cell r="BX405">
            <v>6.666666666666667</v>
          </cell>
          <cell r="BY405">
            <v>213</v>
          </cell>
          <cell r="BZ405">
            <v>26</v>
          </cell>
          <cell r="CA405">
            <v>8.1923076923076916</v>
          </cell>
          <cell r="CB405">
            <v>1534</v>
          </cell>
          <cell r="CC405">
            <v>205</v>
          </cell>
          <cell r="CD405">
            <v>7.4829268292682931</v>
          </cell>
          <cell r="CE405">
            <v>81</v>
          </cell>
          <cell r="CF405"/>
          <cell r="CG405"/>
          <cell r="CH405"/>
          <cell r="CI405"/>
          <cell r="CJ405"/>
          <cell r="CK405"/>
          <cell r="CL405"/>
          <cell r="CM405"/>
          <cell r="CN405">
            <v>32</v>
          </cell>
          <cell r="CO405">
            <v>60</v>
          </cell>
          <cell r="CP405">
            <v>48</v>
          </cell>
          <cell r="CQ405">
            <v>50</v>
          </cell>
          <cell r="CR405">
            <v>13</v>
          </cell>
          <cell r="CS405">
            <v>11</v>
          </cell>
          <cell r="CT405">
            <v>55</v>
          </cell>
          <cell r="CU405">
            <v>8</v>
          </cell>
          <cell r="CV405">
            <v>8</v>
          </cell>
          <cell r="CW405">
            <v>50</v>
          </cell>
          <cell r="CX405">
            <v>445</v>
          </cell>
          <cell r="CY405">
            <v>55.625</v>
          </cell>
          <cell r="CZ405">
            <v>66.121842496285282</v>
          </cell>
          <cell r="DA405">
            <v>8</v>
          </cell>
          <cell r="DB405">
            <v>2</v>
          </cell>
          <cell r="DC405">
            <v>80</v>
          </cell>
          <cell r="DD405">
            <v>16</v>
          </cell>
          <cell r="DE405">
            <v>6</v>
          </cell>
          <cell r="DF405">
            <v>73</v>
          </cell>
          <cell r="DG405">
            <v>7</v>
          </cell>
          <cell r="DH405">
            <v>70</v>
          </cell>
          <cell r="DI405">
            <v>423</v>
          </cell>
          <cell r="DJ405">
            <v>22</v>
          </cell>
          <cell r="DK405">
            <v>2</v>
          </cell>
          <cell r="DL405">
            <v>0</v>
          </cell>
          <cell r="DM405">
            <v>100</v>
          </cell>
          <cell r="DN405">
            <v>0</v>
          </cell>
          <cell r="DO405" t="str">
            <v>0</v>
          </cell>
          <cell r="DP405">
            <v>0</v>
          </cell>
          <cell r="DQ405">
            <v>0</v>
          </cell>
          <cell r="DR405">
            <v>0</v>
          </cell>
          <cell r="DS405">
            <v>0</v>
          </cell>
          <cell r="DT405">
            <v>30</v>
          </cell>
          <cell r="DU405">
            <v>62</v>
          </cell>
          <cell r="DV405"/>
          <cell r="DW405"/>
          <cell r="DX405"/>
          <cell r="DY405"/>
          <cell r="DZ405"/>
          <cell r="EA405" t="str">
            <v>Higher Studies</v>
          </cell>
          <cell r="EB405" t="str">
            <v>Higher Studies</v>
          </cell>
          <cell r="EC405">
            <v>44746</v>
          </cell>
          <cell r="ED405" t="str">
            <v>CAT-2</v>
          </cell>
          <cell r="EE405"/>
          <cell r="EF405"/>
          <cell r="EG405"/>
          <cell r="EH405"/>
          <cell r="EI405"/>
          <cell r="EJ405"/>
          <cell r="EK405"/>
          <cell r="EL405"/>
          <cell r="EM405"/>
          <cell r="EN405">
            <v>4</v>
          </cell>
          <cell r="EO405">
            <v>3</v>
          </cell>
          <cell r="EP405">
            <v>5</v>
          </cell>
          <cell r="EQ405">
            <v>12</v>
          </cell>
          <cell r="ER405">
            <v>80</v>
          </cell>
          <cell r="ES405" t="str">
            <v>Yes</v>
          </cell>
          <cell r="ET405" t="str">
            <v>https://drive.google.com/open?id=1JyKKkKxMpwMJ-p1I21EhBdrgFN3V959K</v>
          </cell>
          <cell r="EU405" t="str">
            <v>IT + Core Companies</v>
          </cell>
          <cell r="EV405" t="str">
            <v>Yes</v>
          </cell>
          <cell r="EW405" t="str">
            <v>pay_HyROiC8P3q8Fl1</v>
          </cell>
          <cell r="EX405" t="str">
            <v>Mumbai</v>
          </cell>
          <cell r="EY405" t="str">
            <v>AB</v>
          </cell>
          <cell r="EZ405" t="str">
            <v>Golden Batch 1</v>
          </cell>
          <cell r="FA405" t="str">
            <v>19-E&amp;TCA34-23</v>
          </cell>
          <cell r="FB405" t="str">
            <v>E&amp;TC-A</v>
          </cell>
          <cell r="FC405">
            <v>34</v>
          </cell>
        </row>
        <row r="406">
          <cell r="C406" t="str">
            <v>19-E&amp;TCA35-23</v>
          </cell>
          <cell r="D406">
            <v>35</v>
          </cell>
          <cell r="E406" t="str">
            <v>GUPTA SHIVAM MATAPRASAD MAYA</v>
          </cell>
          <cell r="F406" t="str">
            <v>19-E&amp;TCA35-23</v>
          </cell>
          <cell r="G406" t="str">
            <v>Male</v>
          </cell>
          <cell r="H406">
            <v>37056</v>
          </cell>
          <cell r="I406">
            <v>9930160869</v>
          </cell>
          <cell r="J406" t="str">
            <v>8108601694</v>
          </cell>
          <cell r="K406" t="str">
            <v>shivam1991432@gmail.com</v>
          </cell>
          <cell r="L406" t="str">
            <v>1032190543@tcetmumbai.in</v>
          </cell>
          <cell r="M406" t="str">
            <v>D-28-1/2 ,Triveni Sangam chs, Akurli Road ,Hanuman nagar ,kandivali(east),opp.Mahindra and Mahindra yellow gate,Mumbai ,400101</v>
          </cell>
          <cell r="N406" t="str">
            <v>Family Business</v>
          </cell>
          <cell r="O406" t="str">
            <v>Below  5 Lacs</v>
          </cell>
          <cell r="P406" t="str">
            <v>Normal</v>
          </cell>
          <cell r="Q406" t="str">
            <v>Open</v>
          </cell>
          <cell r="R406">
            <v>2019</v>
          </cell>
          <cell r="S406" t="str">
            <v>FE</v>
          </cell>
          <cell r="T406" t="str">
            <v>MHT-CET 2019</v>
          </cell>
          <cell r="U406" t="str">
            <v>MHT-CET</v>
          </cell>
          <cell r="V406">
            <v>200</v>
          </cell>
          <cell r="W406">
            <v>79.614796900000002</v>
          </cell>
          <cell r="X406" t="str">
            <v>MI</v>
          </cell>
          <cell r="Y406">
            <v>394</v>
          </cell>
          <cell r="Z406">
            <v>500</v>
          </cell>
          <cell r="AA406">
            <v>78.8</v>
          </cell>
          <cell r="AB406">
            <v>2017</v>
          </cell>
          <cell r="AC406" t="str">
            <v>MAHARASHTRA STATE BOARD OF SECONDARY AND HIGHER SECONDARY EDUCATION</v>
          </cell>
          <cell r="AD406" t="str">
            <v>ST.LAWRENCE HIGH SCHOOL</v>
          </cell>
          <cell r="AE406">
            <v>432</v>
          </cell>
          <cell r="AF406">
            <v>650</v>
          </cell>
          <cell r="AG406">
            <v>66.459999999999994</v>
          </cell>
          <cell r="AH406">
            <v>2019</v>
          </cell>
          <cell r="AI406" t="str">
            <v>MAHARASHTRA STATE BOARD OF SECONDARY AND HIGHER SECONDARY EDUCATION</v>
          </cell>
          <cell r="AJ406" t="str">
            <v>NIRMALA MEMORIAL FOUNDATION JUNIOR COLLEGE OF COMMERCE AND SCIENCE</v>
          </cell>
          <cell r="AK406">
            <v>195</v>
          </cell>
          <cell r="AL406">
            <v>22</v>
          </cell>
          <cell r="AM406">
            <v>8.8636363636363633</v>
          </cell>
          <cell r="AN406">
            <v>88.46</v>
          </cell>
          <cell r="AO406">
            <v>239</v>
          </cell>
          <cell r="AP406">
            <v>26</v>
          </cell>
          <cell r="AQ406">
            <v>9.1923076923076916</v>
          </cell>
          <cell r="AR406">
            <v>99.18</v>
          </cell>
          <cell r="AS406">
            <v>434</v>
          </cell>
          <cell r="AT406">
            <v>48</v>
          </cell>
          <cell r="AU406">
            <v>9.0416666666666661</v>
          </cell>
          <cell r="AV406">
            <v>229</v>
          </cell>
          <cell r="AW406">
            <v>25</v>
          </cell>
          <cell r="AX406">
            <v>9.16</v>
          </cell>
          <cell r="AY406">
            <v>96</v>
          </cell>
          <cell r="AZ406">
            <v>270</v>
          </cell>
          <cell r="BA406">
            <v>29</v>
          </cell>
          <cell r="BB406">
            <v>9.3103448275862064</v>
          </cell>
          <cell r="BC406">
            <v>96</v>
          </cell>
          <cell r="BD406">
            <v>499</v>
          </cell>
          <cell r="BE406">
            <v>54</v>
          </cell>
          <cell r="BF406">
            <v>9.2407407407407405</v>
          </cell>
          <cell r="BG406">
            <v>210</v>
          </cell>
          <cell r="BH406">
            <v>24</v>
          </cell>
          <cell r="BI406">
            <v>8.75</v>
          </cell>
          <cell r="BJ406">
            <v>94.91</v>
          </cell>
          <cell r="BK406">
            <v>268</v>
          </cell>
          <cell r="BL406">
            <v>29</v>
          </cell>
          <cell r="BM406">
            <v>9.2413793103448274</v>
          </cell>
          <cell r="BN406">
            <v>100</v>
          </cell>
          <cell r="BO406">
            <v>478</v>
          </cell>
          <cell r="BP406">
            <v>53</v>
          </cell>
          <cell r="BQ406">
            <v>9.0188679245283012</v>
          </cell>
          <cell r="BR406">
            <v>185</v>
          </cell>
          <cell r="BS406">
            <v>24</v>
          </cell>
          <cell r="BT406">
            <v>7.708333333333333</v>
          </cell>
          <cell r="BU406">
            <v>95.758333333333326</v>
          </cell>
          <cell r="BV406">
            <v>185</v>
          </cell>
          <cell r="BW406">
            <v>24</v>
          </cell>
          <cell r="BX406">
            <v>7.708333333333333</v>
          </cell>
          <cell r="BY406">
            <v>239</v>
          </cell>
          <cell r="BZ406">
            <v>26</v>
          </cell>
          <cell r="CA406">
            <v>9.1923076923076916</v>
          </cell>
          <cell r="CB406">
            <v>1835</v>
          </cell>
          <cell r="CC406">
            <v>205</v>
          </cell>
          <cell r="CD406">
            <v>8.9512195121951219</v>
          </cell>
          <cell r="CE406">
            <v>95</v>
          </cell>
          <cell r="CF406"/>
          <cell r="CG406"/>
          <cell r="CH406"/>
          <cell r="CI406"/>
          <cell r="CJ406"/>
          <cell r="CK406"/>
          <cell r="CL406"/>
          <cell r="CM406"/>
          <cell r="CN406">
            <v>31</v>
          </cell>
          <cell r="CO406">
            <v>60</v>
          </cell>
          <cell r="CP406">
            <v>31</v>
          </cell>
          <cell r="CQ406">
            <v>50</v>
          </cell>
          <cell r="CR406">
            <v>19</v>
          </cell>
          <cell r="CS406">
            <v>5</v>
          </cell>
          <cell r="CT406">
            <v>80</v>
          </cell>
          <cell r="CU406">
            <v>10</v>
          </cell>
          <cell r="CV406">
            <v>6</v>
          </cell>
          <cell r="CW406">
            <v>63</v>
          </cell>
          <cell r="CX406">
            <v>435</v>
          </cell>
          <cell r="CY406">
            <v>48.333333333333336</v>
          </cell>
          <cell r="CZ406">
            <v>64.635958395245169</v>
          </cell>
          <cell r="DA406">
            <v>9</v>
          </cell>
          <cell r="DB406">
            <v>1</v>
          </cell>
          <cell r="DC406">
            <v>90</v>
          </cell>
          <cell r="DD406">
            <v>10</v>
          </cell>
          <cell r="DE406">
            <v>12</v>
          </cell>
          <cell r="DF406">
            <v>46</v>
          </cell>
          <cell r="DG406">
            <v>6</v>
          </cell>
          <cell r="DH406">
            <v>60</v>
          </cell>
          <cell r="DI406">
            <v>458</v>
          </cell>
          <cell r="DJ406">
            <v>23</v>
          </cell>
          <cell r="DK406">
            <v>2</v>
          </cell>
          <cell r="DL406">
            <v>0</v>
          </cell>
          <cell r="DM406">
            <v>100</v>
          </cell>
          <cell r="DN406">
            <v>80</v>
          </cell>
          <cell r="DO406" t="str">
            <v>100</v>
          </cell>
          <cell r="DP406">
            <v>0</v>
          </cell>
          <cell r="DQ406">
            <v>0</v>
          </cell>
          <cell r="DR406">
            <v>40</v>
          </cell>
          <cell r="DS406">
            <v>50</v>
          </cell>
          <cell r="DT406">
            <v>56</v>
          </cell>
          <cell r="DU406">
            <v>70</v>
          </cell>
          <cell r="DV406" t="str">
            <v>Capgemini (NEW)</v>
          </cell>
          <cell r="DW406"/>
          <cell r="DX406"/>
          <cell r="DY406" t="str">
            <v>Placed</v>
          </cell>
          <cell r="DZ406">
            <v>4.25</v>
          </cell>
          <cell r="EA406" t="str">
            <v>Placement</v>
          </cell>
          <cell r="EB406" t="str">
            <v>Placement</v>
          </cell>
          <cell r="EC406"/>
          <cell r="ED406" t="str">
            <v>CAT-2</v>
          </cell>
          <cell r="EE406"/>
          <cell r="EF406"/>
          <cell r="EG406"/>
          <cell r="EH406"/>
          <cell r="EI406"/>
          <cell r="EJ406"/>
          <cell r="EK406"/>
          <cell r="EL406"/>
          <cell r="EM406"/>
          <cell r="EN406">
            <v>5</v>
          </cell>
          <cell r="EO406">
            <v>3</v>
          </cell>
          <cell r="EP406">
            <v>5</v>
          </cell>
          <cell r="EQ406">
            <v>13</v>
          </cell>
          <cell r="ER406">
            <v>86.666666666666671</v>
          </cell>
          <cell r="ES406" t="str">
            <v>Yes</v>
          </cell>
          <cell r="ET406" t="str">
            <v>https://drive.google.com/open?id=1oRRgL0cRXfFHuRgp7tEd6ge6vUXV8Dpl</v>
          </cell>
          <cell r="EU406" t="str">
            <v>IT + Core Companies</v>
          </cell>
          <cell r="EV406" t="str">
            <v>Yes</v>
          </cell>
          <cell r="EW406" t="str">
            <v>T2109172149388186343714</v>
          </cell>
          <cell r="EX406" t="str">
            <v>mumbai suburban</v>
          </cell>
          <cell r="EY406" t="str">
            <v>Present</v>
          </cell>
          <cell r="EZ406" t="str">
            <v>Golden Batch 2</v>
          </cell>
          <cell r="FA406" t="str">
            <v>19-E&amp;TCA35-23</v>
          </cell>
          <cell r="FB406" t="str">
            <v>E&amp;TC-A</v>
          </cell>
          <cell r="FC406">
            <v>35</v>
          </cell>
        </row>
        <row r="407">
          <cell r="C407" t="str">
            <v>19-E&amp;TCA36-23</v>
          </cell>
          <cell r="D407">
            <v>36</v>
          </cell>
          <cell r="E407" t="str">
            <v>GUPTA SWATI RAMASHANKAR POONAMDEVI</v>
          </cell>
          <cell r="F407" t="str">
            <v>19-E&amp;TCA36-23</v>
          </cell>
          <cell r="G407" t="str">
            <v>Female</v>
          </cell>
          <cell r="H407">
            <v>37129</v>
          </cell>
          <cell r="I407">
            <v>8454912718</v>
          </cell>
          <cell r="J407" t="str">
            <v>8454912718</v>
          </cell>
          <cell r="K407" t="str">
            <v>guptaswatirp@gmail.com</v>
          </cell>
          <cell r="L407" t="str">
            <v>1032190544@tcetmumbai.in</v>
          </cell>
          <cell r="M407" t="str">
            <v>ROOM NO. 283, DR. ANNIE BESANT ROAD, , MARKANDESHWAR NAGAR,MUMBAI,WORLI,MUMBAI,400018</v>
          </cell>
          <cell r="N407" t="str">
            <v>Self-employed</v>
          </cell>
          <cell r="O407" t="str">
            <v>Below  5 Lacs</v>
          </cell>
          <cell r="P407" t="str">
            <v>Normal</v>
          </cell>
          <cell r="Q407" t="str">
            <v>Open</v>
          </cell>
          <cell r="R407">
            <v>2019</v>
          </cell>
          <cell r="S407" t="str">
            <v>FE</v>
          </cell>
          <cell r="T407" t="str">
            <v>MHT-CET 2019</v>
          </cell>
          <cell r="U407" t="str">
            <v>MHT-CET</v>
          </cell>
          <cell r="V407">
            <v>200</v>
          </cell>
          <cell r="W407">
            <v>92.607299999999995</v>
          </cell>
          <cell r="X407" t="str">
            <v>LOPENS</v>
          </cell>
          <cell r="Y407">
            <v>346</v>
          </cell>
          <cell r="Z407">
            <v>500</v>
          </cell>
          <cell r="AA407">
            <v>69.2</v>
          </cell>
          <cell r="AB407">
            <v>2017</v>
          </cell>
          <cell r="AC407" t="str">
            <v>MAHARASHTRA STATE BOARD OF SECONDARY AND HIGHER SECONDARY EDUCATION</v>
          </cell>
          <cell r="AD407" t="str">
            <v>MASTER SITALDAS PUNWANI TUTORIAL HIGH SCHOOL</v>
          </cell>
          <cell r="AE407">
            <v>390</v>
          </cell>
          <cell r="AF407">
            <v>650</v>
          </cell>
          <cell r="AG407">
            <v>60</v>
          </cell>
          <cell r="AH407">
            <v>2019</v>
          </cell>
          <cell r="AI407" t="str">
            <v>MAHARASHTRA STATE BOARD OF SECONDARY AND HIGHER SECONDARY EDUCATION</v>
          </cell>
          <cell r="AJ407" t="str">
            <v>ELPHINSTONE COLLEGE  OF ARTS SCIENCE COMMERCE FORT MUMBAI</v>
          </cell>
          <cell r="AK407">
            <v>174</v>
          </cell>
          <cell r="AL407">
            <v>22</v>
          </cell>
          <cell r="AM407">
            <v>7.9090909090909092</v>
          </cell>
          <cell r="AN407">
            <v>93.87</v>
          </cell>
          <cell r="AO407">
            <v>208</v>
          </cell>
          <cell r="AP407">
            <v>26</v>
          </cell>
          <cell r="AQ407">
            <v>8</v>
          </cell>
          <cell r="AR407">
            <v>98.35</v>
          </cell>
          <cell r="AS407">
            <v>382</v>
          </cell>
          <cell r="AT407">
            <v>48</v>
          </cell>
          <cell r="AU407">
            <v>7.958333333333333</v>
          </cell>
          <cell r="AV407">
            <v>222</v>
          </cell>
          <cell r="AW407">
            <v>25</v>
          </cell>
          <cell r="AX407">
            <v>8.8800000000000008</v>
          </cell>
          <cell r="AY407">
            <v>93</v>
          </cell>
          <cell r="AZ407">
            <v>258</v>
          </cell>
          <cell r="BA407">
            <v>29</v>
          </cell>
          <cell r="BB407">
            <v>8.8965517241379306</v>
          </cell>
          <cell r="BC407">
            <v>94</v>
          </cell>
          <cell r="BD407">
            <v>480</v>
          </cell>
          <cell r="BE407">
            <v>54</v>
          </cell>
          <cell r="BF407">
            <v>8.8888888888888893</v>
          </cell>
          <cell r="BG407">
            <v>205</v>
          </cell>
          <cell r="BH407">
            <v>24</v>
          </cell>
          <cell r="BI407">
            <v>8.5416666666666661</v>
          </cell>
          <cell r="BJ407">
            <v>94.805000000000007</v>
          </cell>
          <cell r="BK407">
            <v>219</v>
          </cell>
          <cell r="BL407">
            <v>29</v>
          </cell>
          <cell r="BM407">
            <v>7.5517241379310347</v>
          </cell>
          <cell r="BN407">
            <v>89</v>
          </cell>
          <cell r="BO407">
            <v>424</v>
          </cell>
          <cell r="BP407">
            <v>53</v>
          </cell>
          <cell r="BQ407">
            <v>8</v>
          </cell>
          <cell r="BR407">
            <v>161</v>
          </cell>
          <cell r="BS407">
            <v>24</v>
          </cell>
          <cell r="BT407">
            <v>6.708333333333333</v>
          </cell>
          <cell r="BU407">
            <v>93.83750000000002</v>
          </cell>
          <cell r="BV407">
            <v>161</v>
          </cell>
          <cell r="BW407">
            <v>24</v>
          </cell>
          <cell r="BX407">
            <v>6.708333333333333</v>
          </cell>
          <cell r="BY407">
            <v>193</v>
          </cell>
          <cell r="BZ407">
            <v>26</v>
          </cell>
          <cell r="CA407">
            <v>7.4230769230769234</v>
          </cell>
          <cell r="CB407">
            <v>1640</v>
          </cell>
          <cell r="CC407">
            <v>205</v>
          </cell>
          <cell r="CD407">
            <v>8</v>
          </cell>
          <cell r="CE407">
            <v>95</v>
          </cell>
          <cell r="CF407"/>
          <cell r="CG407"/>
          <cell r="CH407"/>
          <cell r="CI407"/>
          <cell r="CJ407"/>
          <cell r="CK407"/>
          <cell r="CL407"/>
          <cell r="CM407"/>
          <cell r="CN407">
            <v>15</v>
          </cell>
          <cell r="CO407">
            <v>60</v>
          </cell>
          <cell r="CP407">
            <v>11</v>
          </cell>
          <cell r="CQ407">
            <v>50</v>
          </cell>
          <cell r="CR407">
            <v>23</v>
          </cell>
          <cell r="CS407">
            <v>1</v>
          </cell>
          <cell r="CT407">
            <v>96</v>
          </cell>
          <cell r="CU407">
            <v>11</v>
          </cell>
          <cell r="CV407">
            <v>5</v>
          </cell>
          <cell r="CW407">
            <v>69</v>
          </cell>
          <cell r="CX407">
            <v>482</v>
          </cell>
          <cell r="CY407">
            <v>48.2</v>
          </cell>
          <cell r="CZ407">
            <v>71.619613670133731</v>
          </cell>
          <cell r="DA407">
            <v>10</v>
          </cell>
          <cell r="DB407">
            <v>0</v>
          </cell>
          <cell r="DC407">
            <v>100</v>
          </cell>
          <cell r="DD407">
            <v>22</v>
          </cell>
          <cell r="DE407">
            <v>0</v>
          </cell>
          <cell r="DF407">
            <v>100</v>
          </cell>
          <cell r="DG407">
            <v>8</v>
          </cell>
          <cell r="DH407">
            <v>80</v>
          </cell>
          <cell r="DI407">
            <v>400</v>
          </cell>
          <cell r="DJ407">
            <v>20</v>
          </cell>
          <cell r="DK407">
            <v>2</v>
          </cell>
          <cell r="DL407">
            <v>0</v>
          </cell>
          <cell r="DM407">
            <v>100</v>
          </cell>
          <cell r="DN407">
            <v>40</v>
          </cell>
          <cell r="DO407" t="str">
            <v>100</v>
          </cell>
          <cell r="DP407">
            <v>80</v>
          </cell>
          <cell r="DQ407" t="str">
            <v>100</v>
          </cell>
          <cell r="DR407">
            <v>60</v>
          </cell>
          <cell r="DS407">
            <v>100</v>
          </cell>
          <cell r="DT407">
            <v>44</v>
          </cell>
          <cell r="DU407">
            <v>93</v>
          </cell>
          <cell r="DV407" t="str">
            <v xml:space="preserve">Comnet Solutions </v>
          </cell>
          <cell r="DW407"/>
          <cell r="DX407"/>
          <cell r="DY407" t="str">
            <v>Placed</v>
          </cell>
          <cell r="DZ407">
            <v>4</v>
          </cell>
          <cell r="EA407" t="str">
            <v>Placement</v>
          </cell>
          <cell r="EB407" t="str">
            <v>Placement</v>
          </cell>
          <cell r="EC407"/>
          <cell r="ED407" t="str">
            <v>CAT-1</v>
          </cell>
          <cell r="EE407"/>
          <cell r="EF407"/>
          <cell r="EG407"/>
          <cell r="EH407"/>
          <cell r="EI407"/>
          <cell r="EJ407"/>
          <cell r="EK407"/>
          <cell r="EL407"/>
          <cell r="EM407"/>
          <cell r="EN407">
            <v>4</v>
          </cell>
          <cell r="EO407">
            <v>5</v>
          </cell>
          <cell r="EP407">
            <v>5</v>
          </cell>
          <cell r="EQ407">
            <v>14</v>
          </cell>
          <cell r="ER407">
            <v>93.333333333333329</v>
          </cell>
          <cell r="ES407" t="str">
            <v>Yes</v>
          </cell>
          <cell r="ET407" t="str">
            <v>https://drive.google.com/open?id=1Ai5acwrzbwzmMwmG6AScvDC5EcD7Py27</v>
          </cell>
          <cell r="EU407" t="str">
            <v>IT + Core Companies</v>
          </cell>
          <cell r="EV407" t="str">
            <v>Yes</v>
          </cell>
          <cell r="EW407" t="str">
            <v>Your VPA guptaswatirp@okicici linked to Indian Bank a/c no. XXXXX3435 is debited for Rs.2600.00 and credited to razor.pay@sbi (UPI Ref no 126017621079).-Indian Bank</v>
          </cell>
          <cell r="EX407" t="str">
            <v>MUMBAI</v>
          </cell>
          <cell r="EY407" t="str">
            <v>AB</v>
          </cell>
          <cell r="EZ407" t="str">
            <v>Batch 2</v>
          </cell>
          <cell r="FA407" t="str">
            <v>19-E&amp;TCA36-23</v>
          </cell>
          <cell r="FB407" t="str">
            <v>E&amp;TC-A</v>
          </cell>
          <cell r="FC407">
            <v>36</v>
          </cell>
        </row>
        <row r="408">
          <cell r="C408" t="str">
            <v>20-E&amp;TCA66-23</v>
          </cell>
          <cell r="D408">
            <v>66</v>
          </cell>
          <cell r="E408" t="str">
            <v>GUPTA VANSHAJ SANJAY SHARMILA</v>
          </cell>
          <cell r="F408" t="str">
            <v>20-E&amp;TCA66-23</v>
          </cell>
          <cell r="G408" t="str">
            <v>Male</v>
          </cell>
          <cell r="H408">
            <v>37007</v>
          </cell>
          <cell r="I408">
            <v>7506990622</v>
          </cell>
          <cell r="J408"/>
          <cell r="K408" t="str">
            <v>vanshaj274@gmail.com</v>
          </cell>
          <cell r="L408" t="str">
            <v>1032200691@tcetmumbai.in</v>
          </cell>
          <cell r="M408" t="str">
            <v>8a/402, Alika Nagar, Lokhandwala Township Kandivali (E),Mumbai-400101</v>
          </cell>
          <cell r="N408" t="str">
            <v>Service</v>
          </cell>
          <cell r="O408" t="str">
            <v>5 Lacs to  10Lacs</v>
          </cell>
          <cell r="P408" t="str">
            <v>Normal</v>
          </cell>
          <cell r="Q408" t="str">
            <v>Open</v>
          </cell>
          <cell r="R408">
            <v>2019</v>
          </cell>
          <cell r="S408" t="str">
            <v>DSE</v>
          </cell>
          <cell r="T408" t="str">
            <v>NA</v>
          </cell>
          <cell r="U408" t="str">
            <v>DSE</v>
          </cell>
          <cell r="V408" t="str">
            <v>NA</v>
          </cell>
          <cell r="W408" t="str">
            <v>NA</v>
          </cell>
          <cell r="X408" t="str">
            <v>CAP-Minority</v>
          </cell>
          <cell r="Y408">
            <v>365</v>
          </cell>
          <cell r="Z408">
            <v>500</v>
          </cell>
          <cell r="AA408">
            <v>73</v>
          </cell>
          <cell r="AB408">
            <v>2017</v>
          </cell>
          <cell r="AC408" t="str">
            <v>MAHARASHTRA STATE BOARD OF SECONDARY AND HIGHER SECONDARY EDUCATION</v>
          </cell>
          <cell r="AD408" t="str">
            <v>Ryan International School</v>
          </cell>
          <cell r="AE408">
            <v>1479</v>
          </cell>
          <cell r="AF408">
            <v>1700</v>
          </cell>
          <cell r="AG408">
            <v>87</v>
          </cell>
          <cell r="AH408">
            <v>2020</v>
          </cell>
          <cell r="AI408" t="str">
            <v>Maharashtra State Board of Technical Education</v>
          </cell>
          <cell r="AJ408" t="str">
            <v>Thakur Polytechnic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 t="str">
            <v>o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224</v>
          </cell>
          <cell r="AW408">
            <v>25</v>
          </cell>
          <cell r="AX408">
            <v>8.9600000000000009</v>
          </cell>
          <cell r="AY408">
            <v>78</v>
          </cell>
          <cell r="AZ408">
            <v>264</v>
          </cell>
          <cell r="BA408">
            <v>29</v>
          </cell>
          <cell r="BB408">
            <v>9.1034482758620694</v>
          </cell>
          <cell r="BC408">
            <v>89</v>
          </cell>
          <cell r="BD408">
            <v>488</v>
          </cell>
          <cell r="BE408">
            <v>54</v>
          </cell>
          <cell r="BF408">
            <v>9.0370370370370363</v>
          </cell>
          <cell r="BG408">
            <v>201</v>
          </cell>
          <cell r="BH408">
            <v>24</v>
          </cell>
          <cell r="BI408">
            <v>8.375</v>
          </cell>
          <cell r="BJ408">
            <v>83.5</v>
          </cell>
          <cell r="BK408">
            <v>236</v>
          </cell>
          <cell r="BL408">
            <v>29</v>
          </cell>
          <cell r="BM408">
            <v>8.137931034482758</v>
          </cell>
          <cell r="BN408">
            <v>87</v>
          </cell>
          <cell r="BO408">
            <v>437</v>
          </cell>
          <cell r="BP408">
            <v>53</v>
          </cell>
          <cell r="BQ408">
            <v>8.2452830188679247</v>
          </cell>
          <cell r="BR408">
            <v>190</v>
          </cell>
          <cell r="BS408">
            <v>24</v>
          </cell>
          <cell r="BT408">
            <v>7.916666666666667</v>
          </cell>
          <cell r="BU408">
            <v>84.375</v>
          </cell>
          <cell r="BV408">
            <v>190</v>
          </cell>
          <cell r="BW408">
            <v>24</v>
          </cell>
          <cell r="BX408">
            <v>7.916666666666667</v>
          </cell>
          <cell r="BY408">
            <v>219</v>
          </cell>
          <cell r="BZ408">
            <v>26</v>
          </cell>
          <cell r="CA408">
            <v>8.4230769230769234</v>
          </cell>
          <cell r="CB408">
            <v>1334</v>
          </cell>
          <cell r="CC408">
            <v>157</v>
          </cell>
          <cell r="CD408">
            <v>8.4968152866242033</v>
          </cell>
          <cell r="CE408">
            <v>84</v>
          </cell>
          <cell r="CF408"/>
          <cell r="CG408"/>
          <cell r="CH408"/>
          <cell r="CI408"/>
          <cell r="CJ408"/>
          <cell r="CK408"/>
          <cell r="CL408"/>
          <cell r="CM408"/>
          <cell r="CN408">
            <v>19</v>
          </cell>
          <cell r="CO408">
            <v>60</v>
          </cell>
          <cell r="CP408">
            <v>16</v>
          </cell>
          <cell r="CQ408">
            <v>50</v>
          </cell>
          <cell r="CR408">
            <v>22</v>
          </cell>
          <cell r="CS408">
            <v>2</v>
          </cell>
          <cell r="CT408">
            <v>92</v>
          </cell>
          <cell r="CU408">
            <v>8</v>
          </cell>
          <cell r="CV408">
            <v>8</v>
          </cell>
          <cell r="CW408">
            <v>50</v>
          </cell>
          <cell r="CX408">
            <v>227</v>
          </cell>
          <cell r="CY408">
            <v>32.428571428571431</v>
          </cell>
          <cell r="CZ408">
            <v>33.729569093610699</v>
          </cell>
          <cell r="DA408">
            <v>7</v>
          </cell>
          <cell r="DB408">
            <v>3</v>
          </cell>
          <cell r="DC408">
            <v>70</v>
          </cell>
          <cell r="DD408">
            <v>18</v>
          </cell>
          <cell r="DE408">
            <v>4</v>
          </cell>
          <cell r="DF408">
            <v>82</v>
          </cell>
          <cell r="DG408">
            <v>5</v>
          </cell>
          <cell r="DH408">
            <v>50</v>
          </cell>
          <cell r="DI408">
            <v>0</v>
          </cell>
          <cell r="DJ408">
            <v>0</v>
          </cell>
          <cell r="DK408">
            <v>2</v>
          </cell>
          <cell r="DL408">
            <v>0</v>
          </cell>
          <cell r="DM408">
            <v>100</v>
          </cell>
          <cell r="DN408">
            <v>0</v>
          </cell>
          <cell r="DO408" t="str">
            <v>0</v>
          </cell>
          <cell r="DP408">
            <v>60</v>
          </cell>
          <cell r="DQ408" t="str">
            <v>100</v>
          </cell>
          <cell r="DR408">
            <v>30</v>
          </cell>
          <cell r="DS408">
            <v>50</v>
          </cell>
          <cell r="DT408">
            <v>12</v>
          </cell>
          <cell r="DU408">
            <v>71</v>
          </cell>
          <cell r="DV408"/>
          <cell r="DW408"/>
          <cell r="DX408" t="str">
            <v>Absent for Unplaced Meeting</v>
          </cell>
          <cell r="DY408"/>
          <cell r="DZ408"/>
          <cell r="EA408" t="str">
            <v>Placement</v>
          </cell>
          <cell r="EB408" t="str">
            <v>Higher Studies</v>
          </cell>
          <cell r="EC408"/>
          <cell r="ED408" t="str">
            <v>CAT-2</v>
          </cell>
          <cell r="EE408"/>
          <cell r="EF408"/>
          <cell r="EG408"/>
          <cell r="EH408"/>
          <cell r="EI408"/>
          <cell r="EJ408"/>
          <cell r="EK408"/>
          <cell r="EL408"/>
          <cell r="EM408"/>
          <cell r="EN408">
            <v>5</v>
          </cell>
          <cell r="EO408">
            <v>4</v>
          </cell>
          <cell r="EP408">
            <v>5</v>
          </cell>
          <cell r="EQ408">
            <v>14</v>
          </cell>
          <cell r="ER408">
            <v>93.333333333333329</v>
          </cell>
          <cell r="ES408" t="str">
            <v>Yes</v>
          </cell>
          <cell r="ET408" t="str">
            <v>https://drive.google.com/open?id=1GKcmkHp9R0p1dvXTGl7QUhol6X235raY</v>
          </cell>
          <cell r="EU408" t="str">
            <v>IT + Core Companies</v>
          </cell>
          <cell r="EV408" t="str">
            <v>Yes</v>
          </cell>
          <cell r="EW408" t="str">
            <v>Paid:2600/-</v>
          </cell>
          <cell r="EX408"/>
          <cell r="EY408" t="str">
            <v>Present</v>
          </cell>
          <cell r="EZ408" t="str">
            <v>Batch 2</v>
          </cell>
          <cell r="FA408" t="str">
            <v>20-E&amp;TCA66-23</v>
          </cell>
          <cell r="FB408" t="str">
            <v>E&amp;TC-A</v>
          </cell>
          <cell r="FC408">
            <v>66</v>
          </cell>
        </row>
        <row r="409">
          <cell r="C409" t="str">
            <v>19-E&amp;TCA37-23</v>
          </cell>
          <cell r="D409">
            <v>37</v>
          </cell>
          <cell r="E409" t="str">
            <v>GUSAIN RITIKA RAJE KANTI DEVI</v>
          </cell>
          <cell r="F409" t="str">
            <v>19-E&amp;TCA37-23</v>
          </cell>
          <cell r="G409" t="str">
            <v>Female</v>
          </cell>
          <cell r="H409">
            <v>37123</v>
          </cell>
          <cell r="I409">
            <v>8108127407</v>
          </cell>
          <cell r="J409" t="str">
            <v>8108127407</v>
          </cell>
          <cell r="K409" t="str">
            <v>ritikagusain08@gmail.com</v>
          </cell>
          <cell r="L409" t="str">
            <v>1032190545@tcetmumbai.in</v>
          </cell>
          <cell r="M409" t="str">
            <v>7/5 tiwari chawl,,behram baug,jogeshwari west,near techweb center,mumbai,400102</v>
          </cell>
          <cell r="N409" t="str">
            <v>Service</v>
          </cell>
          <cell r="O409" t="str">
            <v>5 Lacs to  10Lacs</v>
          </cell>
          <cell r="P409" t="str">
            <v>Normal</v>
          </cell>
          <cell r="Q409" t="str">
            <v>Open</v>
          </cell>
          <cell r="R409">
            <v>2019</v>
          </cell>
          <cell r="S409" t="str">
            <v>FE</v>
          </cell>
          <cell r="T409" t="str">
            <v>MHT-CET 2019</v>
          </cell>
          <cell r="U409" t="str">
            <v>MHT-CET</v>
          </cell>
          <cell r="V409">
            <v>200</v>
          </cell>
          <cell r="W409">
            <v>23.487322800000001</v>
          </cell>
          <cell r="X409" t="str">
            <v>MI</v>
          </cell>
          <cell r="Y409">
            <v>374</v>
          </cell>
          <cell r="Z409">
            <v>500</v>
          </cell>
          <cell r="AA409">
            <v>74.8</v>
          </cell>
          <cell r="AB409">
            <v>2017</v>
          </cell>
          <cell r="AC409" t="str">
            <v>MAHARASHTRA STATE BOARD OF SECONDARY AND HIGHER SECONDARY EDUCATION</v>
          </cell>
          <cell r="AD409" t="str">
            <v>J. A MEGHANI ENGLISH HIGH SCHOOL</v>
          </cell>
          <cell r="AE409">
            <v>413</v>
          </cell>
          <cell r="AF409">
            <v>650</v>
          </cell>
          <cell r="AG409">
            <v>63.54</v>
          </cell>
          <cell r="AH409">
            <v>2019</v>
          </cell>
          <cell r="AI409" t="str">
            <v>MAHARASHTRA STATE BOARD OF SECONDARY AND HIGHER SECONDARY EDUCATION</v>
          </cell>
          <cell r="AJ409" t="str">
            <v>VALIA COLLEGE</v>
          </cell>
          <cell r="AK409">
            <v>171</v>
          </cell>
          <cell r="AL409">
            <v>22</v>
          </cell>
          <cell r="AM409">
            <v>7.7727272727272725</v>
          </cell>
          <cell r="AN409">
            <v>88.71</v>
          </cell>
          <cell r="AO409">
            <v>203</v>
          </cell>
          <cell r="AP409">
            <v>26</v>
          </cell>
          <cell r="AQ409">
            <v>7.8076923076923075</v>
          </cell>
          <cell r="AR409">
            <v>86.83</v>
          </cell>
          <cell r="AS409">
            <v>374</v>
          </cell>
          <cell r="AT409">
            <v>48</v>
          </cell>
          <cell r="AU409">
            <v>7.791666666666667</v>
          </cell>
          <cell r="AV409">
            <v>225</v>
          </cell>
          <cell r="AW409">
            <v>25</v>
          </cell>
          <cell r="AX409">
            <v>9</v>
          </cell>
          <cell r="AY409">
            <v>99</v>
          </cell>
          <cell r="AZ409">
            <v>276</v>
          </cell>
          <cell r="BA409">
            <v>29</v>
          </cell>
          <cell r="BB409">
            <v>9.5172413793103452</v>
          </cell>
          <cell r="BC409">
            <v>98</v>
          </cell>
          <cell r="BD409">
            <v>501</v>
          </cell>
          <cell r="BE409">
            <v>54</v>
          </cell>
          <cell r="BF409">
            <v>9.2777777777777786</v>
          </cell>
          <cell r="BG409">
            <v>214</v>
          </cell>
          <cell r="BH409">
            <v>24</v>
          </cell>
          <cell r="BI409">
            <v>8.9166666666666661</v>
          </cell>
          <cell r="BJ409">
            <v>93.134999999999991</v>
          </cell>
          <cell r="BK409">
            <v>245</v>
          </cell>
          <cell r="BL409">
            <v>29</v>
          </cell>
          <cell r="BM409">
            <v>8.4482758620689662</v>
          </cell>
          <cell r="BN409">
            <v>94</v>
          </cell>
          <cell r="BO409">
            <v>459</v>
          </cell>
          <cell r="BP409">
            <v>53</v>
          </cell>
          <cell r="BQ409">
            <v>8.6603773584905657</v>
          </cell>
          <cell r="BR409">
            <v>183</v>
          </cell>
          <cell r="BS409">
            <v>24</v>
          </cell>
          <cell r="BT409">
            <v>7.625</v>
          </cell>
          <cell r="BU409">
            <v>93.279166666666654</v>
          </cell>
          <cell r="BV409">
            <v>183</v>
          </cell>
          <cell r="BW409">
            <v>24</v>
          </cell>
          <cell r="BX409">
            <v>7.625</v>
          </cell>
          <cell r="BY409">
            <v>199</v>
          </cell>
          <cell r="BZ409">
            <v>26</v>
          </cell>
          <cell r="CA409">
            <v>7.6538461538461542</v>
          </cell>
          <cell r="CB409">
            <v>1716</v>
          </cell>
          <cell r="CC409">
            <v>205</v>
          </cell>
          <cell r="CD409">
            <v>8.3707317073170735</v>
          </cell>
          <cell r="CE409">
            <v>94</v>
          </cell>
          <cell r="CF409"/>
          <cell r="CG409"/>
          <cell r="CH409"/>
          <cell r="CI409"/>
          <cell r="CJ409"/>
          <cell r="CK409"/>
          <cell r="CL409"/>
          <cell r="CM409"/>
          <cell r="CN409">
            <v>26</v>
          </cell>
          <cell r="CO409">
            <v>60</v>
          </cell>
          <cell r="CP409">
            <v>20</v>
          </cell>
          <cell r="CQ409">
            <v>50</v>
          </cell>
          <cell r="CR409">
            <v>23</v>
          </cell>
          <cell r="CS409">
            <v>1</v>
          </cell>
          <cell r="CT409">
            <v>96</v>
          </cell>
          <cell r="CU409">
            <v>13</v>
          </cell>
          <cell r="CV409">
            <v>3</v>
          </cell>
          <cell r="CW409">
            <v>82</v>
          </cell>
          <cell r="CX409">
            <v>671</v>
          </cell>
          <cell r="CY409">
            <v>67.099999999999994</v>
          </cell>
          <cell r="CZ409">
            <v>99.702823179791977</v>
          </cell>
          <cell r="DA409">
            <v>10</v>
          </cell>
          <cell r="DB409">
            <v>0</v>
          </cell>
          <cell r="DC409">
            <v>100</v>
          </cell>
          <cell r="DD409">
            <v>20</v>
          </cell>
          <cell r="DE409">
            <v>2</v>
          </cell>
          <cell r="DF409">
            <v>91</v>
          </cell>
          <cell r="DG409">
            <v>10</v>
          </cell>
          <cell r="DH409">
            <v>100</v>
          </cell>
          <cell r="DI409">
            <v>700</v>
          </cell>
          <cell r="DJ409">
            <v>35</v>
          </cell>
          <cell r="DK409">
            <v>1</v>
          </cell>
          <cell r="DL409">
            <v>1</v>
          </cell>
          <cell r="DM409">
            <v>50</v>
          </cell>
          <cell r="DN409">
            <v>80</v>
          </cell>
          <cell r="DO409" t="str">
            <v>100</v>
          </cell>
          <cell r="DP409">
            <v>80</v>
          </cell>
          <cell r="DQ409" t="str">
            <v>100</v>
          </cell>
          <cell r="DR409">
            <v>80</v>
          </cell>
          <cell r="DS409">
            <v>100</v>
          </cell>
          <cell r="DT409">
            <v>72</v>
          </cell>
          <cell r="DU409">
            <v>89</v>
          </cell>
          <cell r="DV409" t="str">
            <v xml:space="preserve">Sportz Interactive </v>
          </cell>
          <cell r="DW409"/>
          <cell r="DX409"/>
          <cell r="DY409" t="str">
            <v>Placed</v>
          </cell>
          <cell r="DZ409">
            <v>4.5</v>
          </cell>
          <cell r="EA409" t="str">
            <v>Placement</v>
          </cell>
          <cell r="EB409" t="str">
            <v>Placement</v>
          </cell>
          <cell r="EC409"/>
          <cell r="ED409" t="str">
            <v>CAT-1</v>
          </cell>
          <cell r="EE409"/>
          <cell r="EF409"/>
          <cell r="EG409"/>
          <cell r="EH409"/>
          <cell r="EI409"/>
          <cell r="EJ409"/>
          <cell r="EK409"/>
          <cell r="EL409"/>
          <cell r="EM409"/>
          <cell r="EN409">
            <v>5</v>
          </cell>
          <cell r="EO409">
            <v>5</v>
          </cell>
          <cell r="EP409">
            <v>5</v>
          </cell>
          <cell r="EQ409">
            <v>15</v>
          </cell>
          <cell r="ER409">
            <v>100</v>
          </cell>
          <cell r="ES409" t="str">
            <v>Yes</v>
          </cell>
          <cell r="ET409" t="str">
            <v>https://drive.google.com/open?id=1DjD_emv1NO9g6SzyvUxUin97P945AEy6</v>
          </cell>
          <cell r="EU409" t="str">
            <v>IT + Core Companies</v>
          </cell>
          <cell r="EV409" t="str">
            <v>Yes</v>
          </cell>
          <cell r="EW409" t="str">
            <v>pay_HyUDhwLFkYiB46</v>
          </cell>
          <cell r="EX409" t="str">
            <v>uttarakhand</v>
          </cell>
          <cell r="EY409" t="str">
            <v>AB</v>
          </cell>
          <cell r="EZ409" t="str">
            <v>Batch 1</v>
          </cell>
          <cell r="FA409" t="str">
            <v>19-E&amp;TCA37-23</v>
          </cell>
          <cell r="FB409" t="str">
            <v>E&amp;TC-A</v>
          </cell>
          <cell r="FC409">
            <v>37</v>
          </cell>
        </row>
        <row r="410">
          <cell r="C410" t="str">
            <v>19-E&amp;TCA38-23</v>
          </cell>
          <cell r="D410">
            <v>38</v>
          </cell>
          <cell r="E410" t="str">
            <v>HEGDE VIGHNESH SUBRAY ANURADHA</v>
          </cell>
          <cell r="F410" t="str">
            <v>19-E&amp;TCA38-23</v>
          </cell>
          <cell r="G410" t="str">
            <v>Male</v>
          </cell>
          <cell r="H410">
            <v>37098</v>
          </cell>
          <cell r="I410">
            <v>8879699418</v>
          </cell>
          <cell r="J410" t="str">
            <v>8879699418</v>
          </cell>
          <cell r="K410" t="str">
            <v>vighnesh2607@gmail.com</v>
          </cell>
          <cell r="L410" t="str">
            <v>1032190546@tcetmumbai.in</v>
          </cell>
          <cell r="M410" t="str">
            <v>904,Panchavati,A wing,chandivali street,powai,MUMBAI,400072</v>
          </cell>
          <cell r="N410" t="str">
            <v>Service</v>
          </cell>
          <cell r="O410" t="str">
            <v>20 Lacs &amp; above</v>
          </cell>
          <cell r="P410" t="str">
            <v>Normal</v>
          </cell>
          <cell r="Q410" t="str">
            <v>Open</v>
          </cell>
          <cell r="R410">
            <v>2019</v>
          </cell>
          <cell r="S410" t="str">
            <v>FE</v>
          </cell>
          <cell r="T410" t="str">
            <v>MHT-CET 2019</v>
          </cell>
          <cell r="U410" t="str">
            <v>MHT-CET</v>
          </cell>
          <cell r="V410">
            <v>200</v>
          </cell>
          <cell r="W410">
            <v>92.868419700000004</v>
          </cell>
          <cell r="X410" t="str">
            <v>GOPENS</v>
          </cell>
          <cell r="Y410">
            <v>414</v>
          </cell>
          <cell r="Z410">
            <v>500</v>
          </cell>
          <cell r="AA410">
            <v>82.8</v>
          </cell>
          <cell r="AB410">
            <v>2017</v>
          </cell>
          <cell r="AC410" t="str">
            <v>MAHARASHTRA STATE BOARD OF SECONDARY AND HIGHER SECONDARY EDUCATION</v>
          </cell>
          <cell r="AD410" t="str">
            <v>S.M SHETTY HIGH SCHOOL AND JUNIOR COLLEGE</v>
          </cell>
          <cell r="AE410">
            <v>483</v>
          </cell>
          <cell r="AF410">
            <v>650</v>
          </cell>
          <cell r="AG410">
            <v>74.31</v>
          </cell>
          <cell r="AH410">
            <v>2019</v>
          </cell>
          <cell r="AI410" t="str">
            <v>MAHARASHTRA STATE BOARD OF SECONDARY AND HIGHER SECONDARY EDUCATION</v>
          </cell>
          <cell r="AJ410" t="str">
            <v>PACE JUNIOR SCIENCE COLLEGE POWAI</v>
          </cell>
          <cell r="AK410">
            <v>197</v>
          </cell>
          <cell r="AL410">
            <v>22</v>
          </cell>
          <cell r="AM410">
            <v>8.954545454545455</v>
          </cell>
          <cell r="AN410">
            <v>88.71</v>
          </cell>
          <cell r="AO410">
            <v>239</v>
          </cell>
          <cell r="AP410">
            <v>26</v>
          </cell>
          <cell r="AQ410">
            <v>9.1923076923076916</v>
          </cell>
          <cell r="AR410">
            <v>96.3</v>
          </cell>
          <cell r="AS410">
            <v>436</v>
          </cell>
          <cell r="AT410">
            <v>48</v>
          </cell>
          <cell r="AU410">
            <v>9.0833333333333339</v>
          </cell>
          <cell r="AV410">
            <v>237</v>
          </cell>
          <cell r="AW410">
            <v>25</v>
          </cell>
          <cell r="AX410">
            <v>9.48</v>
          </cell>
          <cell r="AY410">
            <v>99</v>
          </cell>
          <cell r="AZ410">
            <v>278</v>
          </cell>
          <cell r="BA410">
            <v>29</v>
          </cell>
          <cell r="BB410">
            <v>9.5862068965517242</v>
          </cell>
          <cell r="BC410">
            <v>98</v>
          </cell>
          <cell r="BD410">
            <v>515</v>
          </cell>
          <cell r="BE410">
            <v>54</v>
          </cell>
          <cell r="BF410">
            <v>9.5370370370370363</v>
          </cell>
          <cell r="BG410">
            <v>207</v>
          </cell>
          <cell r="BH410">
            <v>24</v>
          </cell>
          <cell r="BI410">
            <v>8.625</v>
          </cell>
          <cell r="BJ410">
            <v>95.502499999999998</v>
          </cell>
          <cell r="BK410">
            <v>266</v>
          </cell>
          <cell r="BL410">
            <v>29</v>
          </cell>
          <cell r="BM410">
            <v>9.1724137931034484</v>
          </cell>
          <cell r="BN410">
            <v>100</v>
          </cell>
          <cell r="BO410">
            <v>473</v>
          </cell>
          <cell r="BP410">
            <v>53</v>
          </cell>
          <cell r="BQ410">
            <v>8.9245283018867916</v>
          </cell>
          <cell r="BR410">
            <v>192</v>
          </cell>
          <cell r="BS410">
            <v>24</v>
          </cell>
          <cell r="BT410">
            <v>8</v>
          </cell>
          <cell r="BU410">
            <v>96.252083333333346</v>
          </cell>
          <cell r="BV410">
            <v>192</v>
          </cell>
          <cell r="BW410">
            <v>24</v>
          </cell>
          <cell r="BX410">
            <v>8</v>
          </cell>
          <cell r="BY410">
            <v>233</v>
          </cell>
          <cell r="BZ410">
            <v>26</v>
          </cell>
          <cell r="CA410">
            <v>8.9615384615384617</v>
          </cell>
          <cell r="CB410">
            <v>1849</v>
          </cell>
          <cell r="CC410">
            <v>205</v>
          </cell>
          <cell r="CD410">
            <v>9.0195121951219512</v>
          </cell>
          <cell r="CE410">
            <v>96</v>
          </cell>
          <cell r="CF410"/>
          <cell r="CG410"/>
          <cell r="CH410"/>
          <cell r="CI410"/>
          <cell r="CJ410"/>
          <cell r="CK410"/>
          <cell r="CL410"/>
          <cell r="CM410"/>
          <cell r="CN410">
            <v>41</v>
          </cell>
          <cell r="CO410">
            <v>60</v>
          </cell>
          <cell r="CP410">
            <v>30</v>
          </cell>
          <cell r="CQ410">
            <v>50</v>
          </cell>
          <cell r="CR410">
            <v>24</v>
          </cell>
          <cell r="CS410">
            <v>0</v>
          </cell>
          <cell r="CT410">
            <v>100</v>
          </cell>
          <cell r="CU410">
            <v>16</v>
          </cell>
          <cell r="CV410">
            <v>0</v>
          </cell>
          <cell r="CW410">
            <v>100</v>
          </cell>
          <cell r="CX410">
            <v>470</v>
          </cell>
          <cell r="CY410">
            <v>52.222222222222221</v>
          </cell>
          <cell r="CZ410">
            <v>69.83655274888558</v>
          </cell>
          <cell r="DA410">
            <v>9</v>
          </cell>
          <cell r="DB410">
            <v>1</v>
          </cell>
          <cell r="DC410">
            <v>90</v>
          </cell>
          <cell r="DD410">
            <v>22</v>
          </cell>
          <cell r="DE410">
            <v>0</v>
          </cell>
          <cell r="DF410">
            <v>100</v>
          </cell>
          <cell r="DG410">
            <v>10</v>
          </cell>
          <cell r="DH410">
            <v>100</v>
          </cell>
          <cell r="DI410">
            <v>1161</v>
          </cell>
          <cell r="DJ410">
            <v>59</v>
          </cell>
          <cell r="DK410">
            <v>2</v>
          </cell>
          <cell r="DL410">
            <v>0</v>
          </cell>
          <cell r="DM410">
            <v>100</v>
          </cell>
          <cell r="DN410">
            <v>100</v>
          </cell>
          <cell r="DO410" t="str">
            <v>100</v>
          </cell>
          <cell r="DP410">
            <v>0</v>
          </cell>
          <cell r="DQ410">
            <v>0</v>
          </cell>
          <cell r="DR410">
            <v>50</v>
          </cell>
          <cell r="DS410">
            <v>50</v>
          </cell>
          <cell r="DT410">
            <v>77</v>
          </cell>
          <cell r="DU410">
            <v>92</v>
          </cell>
          <cell r="DV410"/>
          <cell r="DW410"/>
          <cell r="DX410"/>
          <cell r="DY410"/>
          <cell r="DZ410"/>
          <cell r="EA410" t="str">
            <v>Higher Studies</v>
          </cell>
          <cell r="EB410" t="str">
            <v>Higher Studies</v>
          </cell>
          <cell r="EC410">
            <v>44746</v>
          </cell>
          <cell r="ED410" t="str">
            <v>CAT-1</v>
          </cell>
          <cell r="EE410"/>
          <cell r="EF410"/>
          <cell r="EG410"/>
          <cell r="EH410"/>
          <cell r="EI410"/>
          <cell r="EJ410"/>
          <cell r="EK410"/>
          <cell r="EL410"/>
          <cell r="EM410"/>
          <cell r="EN410">
            <v>5</v>
          </cell>
          <cell r="EO410">
            <v>5</v>
          </cell>
          <cell r="EP410">
            <v>5</v>
          </cell>
          <cell r="EQ410">
            <v>15</v>
          </cell>
          <cell r="ER410">
            <v>100</v>
          </cell>
          <cell r="ES410" t="str">
            <v>Yes</v>
          </cell>
          <cell r="ET410" t="str">
            <v>https://drive.google.com/open?id=1MoqdCPKYInfKJl4XdzFEYwh43N5_vdfR</v>
          </cell>
          <cell r="EU410" t="str">
            <v>IT + Core Companies</v>
          </cell>
          <cell r="EV410" t="str">
            <v>Yes</v>
          </cell>
          <cell r="EW410" t="str">
            <v xml:space="preserve"> pay_HyCinKpmdV7oYR</v>
          </cell>
          <cell r="EX410" t="str">
            <v>MUMBAI</v>
          </cell>
          <cell r="EY410" t="str">
            <v>Present</v>
          </cell>
          <cell r="EZ410" t="str">
            <v>Golden Batch 1</v>
          </cell>
          <cell r="FA410" t="str">
            <v>19-E&amp;TCA38-23</v>
          </cell>
          <cell r="FB410" t="str">
            <v>E&amp;TC-A</v>
          </cell>
          <cell r="FC410">
            <v>38</v>
          </cell>
        </row>
        <row r="411">
          <cell r="C411" t="str">
            <v>19-E&amp;TCA39-23</v>
          </cell>
          <cell r="D411">
            <v>39</v>
          </cell>
          <cell r="E411" t="str">
            <v>JADHAV KAMLESH SANTOSH POONAM</v>
          </cell>
          <cell r="F411" t="str">
            <v>19-E&amp;TCA39-23</v>
          </cell>
          <cell r="G411" t="str">
            <v>Male</v>
          </cell>
          <cell r="H411">
            <v>37418</v>
          </cell>
          <cell r="I411">
            <v>9561357645</v>
          </cell>
          <cell r="J411"/>
          <cell r="K411" t="str">
            <v>yashj7572@gmail.com</v>
          </cell>
          <cell r="L411" t="str">
            <v>1032190547@tcetmumbai.in</v>
          </cell>
          <cell r="M411" t="str">
            <v>Near BLK.562,Gajanan nagar,Ulhasnagar-04,Near gajanan temple,Ulhasnagar,421004</v>
          </cell>
          <cell r="N411" t="str">
            <v>Family Business</v>
          </cell>
          <cell r="O411" t="str">
            <v>Below  5 Lacs</v>
          </cell>
          <cell r="P411" t="str">
            <v>Normal</v>
          </cell>
          <cell r="Q411" t="str">
            <v>Open</v>
          </cell>
          <cell r="R411">
            <v>2019</v>
          </cell>
          <cell r="S411" t="str">
            <v>FE</v>
          </cell>
          <cell r="T411" t="str">
            <v>MHT-CET 2019</v>
          </cell>
          <cell r="U411" t="str">
            <v>MHT-CET</v>
          </cell>
          <cell r="V411">
            <v>200</v>
          </cell>
          <cell r="W411">
            <v>90.071551200000002</v>
          </cell>
          <cell r="X411" t="str">
            <v>GOPENS</v>
          </cell>
          <cell r="Y411">
            <v>423</v>
          </cell>
          <cell r="Z411">
            <v>500</v>
          </cell>
          <cell r="AA411">
            <v>84.6</v>
          </cell>
          <cell r="AB411">
            <v>2017</v>
          </cell>
          <cell r="AC411" t="str">
            <v>MAHARASHTRA STATE BOARD OF SECONDARY AND HIGHER SECONDARY EDUCATION</v>
          </cell>
          <cell r="AD411" t="str">
            <v>ULHAS VIDYALAYA</v>
          </cell>
          <cell r="AE411">
            <v>404</v>
          </cell>
          <cell r="AF411">
            <v>650</v>
          </cell>
          <cell r="AG411">
            <v>62.15</v>
          </cell>
          <cell r="AH411">
            <v>2019</v>
          </cell>
          <cell r="AI411" t="str">
            <v>MAHARASHTRA STATE BOARD OF SECONDARY AND HIGHER SECONDARY EDUCATION</v>
          </cell>
          <cell r="AJ411" t="str">
            <v>R.K.TALREJA JR.COLLEGE OF ART SCIENCE AND COMERCE.</v>
          </cell>
          <cell r="AK411">
            <v>191</v>
          </cell>
          <cell r="AL411">
            <v>22</v>
          </cell>
          <cell r="AM411">
            <v>8.6818181818181817</v>
          </cell>
          <cell r="AN411">
            <v>80.319999999999993</v>
          </cell>
          <cell r="AO411">
            <v>239</v>
          </cell>
          <cell r="AP411">
            <v>26</v>
          </cell>
          <cell r="AQ411">
            <v>9.1923076923076916</v>
          </cell>
          <cell r="AR411">
            <v>95.06</v>
          </cell>
          <cell r="AS411">
            <v>430</v>
          </cell>
          <cell r="AT411">
            <v>48</v>
          </cell>
          <cell r="AU411">
            <v>8.9583333333333339</v>
          </cell>
          <cell r="AV411">
            <v>211</v>
          </cell>
          <cell r="AW411">
            <v>25</v>
          </cell>
          <cell r="AX411">
            <v>8.44</v>
          </cell>
          <cell r="AY411">
            <v>95</v>
          </cell>
          <cell r="AZ411">
            <v>265</v>
          </cell>
          <cell r="BA411">
            <v>29</v>
          </cell>
          <cell r="BB411">
            <v>9.137931034482758</v>
          </cell>
          <cell r="BC411">
            <v>97</v>
          </cell>
          <cell r="BD411">
            <v>476</v>
          </cell>
          <cell r="BE411">
            <v>54</v>
          </cell>
          <cell r="BF411">
            <v>8.8148148148148149</v>
          </cell>
          <cell r="BG411">
            <v>197</v>
          </cell>
          <cell r="BH411">
            <v>24</v>
          </cell>
          <cell r="BI411">
            <v>8.2083333333333339</v>
          </cell>
          <cell r="BJ411">
            <v>91.844999999999999</v>
          </cell>
          <cell r="BK411">
            <v>247</v>
          </cell>
          <cell r="BL411">
            <v>29</v>
          </cell>
          <cell r="BM411">
            <v>8.5172413793103452</v>
          </cell>
          <cell r="BN411">
            <v>94</v>
          </cell>
          <cell r="BO411">
            <v>444</v>
          </cell>
          <cell r="BP411">
            <v>53</v>
          </cell>
          <cell r="BQ411">
            <v>8.3773584905660385</v>
          </cell>
          <cell r="BR411">
            <v>188</v>
          </cell>
          <cell r="BS411">
            <v>24</v>
          </cell>
          <cell r="BT411">
            <v>7.833333333333333</v>
          </cell>
          <cell r="BU411">
            <v>92.204166666666666</v>
          </cell>
          <cell r="BV411">
            <v>188</v>
          </cell>
          <cell r="BW411">
            <v>24</v>
          </cell>
          <cell r="BX411">
            <v>7.833333333333333</v>
          </cell>
          <cell r="BY411">
            <v>232</v>
          </cell>
          <cell r="BZ411">
            <v>26</v>
          </cell>
          <cell r="CA411">
            <v>8.9230769230769234</v>
          </cell>
          <cell r="CB411">
            <v>1770</v>
          </cell>
          <cell r="CC411">
            <v>205</v>
          </cell>
          <cell r="CD411">
            <v>8.6341463414634152</v>
          </cell>
          <cell r="CE411">
            <v>92</v>
          </cell>
          <cell r="CF411"/>
          <cell r="CG411"/>
          <cell r="CH411"/>
          <cell r="CI411"/>
          <cell r="CJ411"/>
          <cell r="CK411"/>
          <cell r="CL411"/>
          <cell r="CM411"/>
          <cell r="CN411">
            <v>15</v>
          </cell>
          <cell r="CO411">
            <v>60</v>
          </cell>
          <cell r="CP411">
            <v>15</v>
          </cell>
          <cell r="CQ411">
            <v>50</v>
          </cell>
          <cell r="CR411">
            <v>17</v>
          </cell>
          <cell r="CS411">
            <v>7</v>
          </cell>
          <cell r="CT411">
            <v>71</v>
          </cell>
          <cell r="CU411">
            <v>12</v>
          </cell>
          <cell r="CV411">
            <v>4</v>
          </cell>
          <cell r="CW411">
            <v>75</v>
          </cell>
          <cell r="CX411">
            <v>619</v>
          </cell>
          <cell r="CY411">
            <v>61.9</v>
          </cell>
          <cell r="CZ411">
            <v>91.976225854383358</v>
          </cell>
          <cell r="DA411">
            <v>10</v>
          </cell>
          <cell r="DB411">
            <v>0</v>
          </cell>
          <cell r="DC411">
            <v>100</v>
          </cell>
          <cell r="DD411">
            <v>19</v>
          </cell>
          <cell r="DE411">
            <v>3</v>
          </cell>
          <cell r="DF411">
            <v>87</v>
          </cell>
          <cell r="DG411">
            <v>8</v>
          </cell>
          <cell r="DH411">
            <v>80</v>
          </cell>
          <cell r="DI411">
            <v>525</v>
          </cell>
          <cell r="DJ411">
            <v>27</v>
          </cell>
          <cell r="DK411">
            <v>2</v>
          </cell>
          <cell r="DL411">
            <v>0</v>
          </cell>
          <cell r="DM411">
            <v>100</v>
          </cell>
          <cell r="DN411">
            <v>60</v>
          </cell>
          <cell r="DO411" t="str">
            <v>100</v>
          </cell>
          <cell r="DP411">
            <v>0</v>
          </cell>
          <cell r="DQ411">
            <v>0</v>
          </cell>
          <cell r="DR411">
            <v>30</v>
          </cell>
          <cell r="DS411">
            <v>50</v>
          </cell>
          <cell r="DT411">
            <v>60</v>
          </cell>
          <cell r="DU411">
            <v>81</v>
          </cell>
          <cell r="DV411" t="str">
            <v>TCS-Ninja</v>
          </cell>
          <cell r="DW411"/>
          <cell r="DX411"/>
          <cell r="DY411" t="str">
            <v>Placed</v>
          </cell>
          <cell r="DZ411">
            <v>3.36</v>
          </cell>
          <cell r="EA411" t="str">
            <v>Placement</v>
          </cell>
          <cell r="EB411" t="str">
            <v>Placement</v>
          </cell>
          <cell r="EC411"/>
          <cell r="ED411" t="str">
            <v>CAT-1</v>
          </cell>
          <cell r="EE411"/>
          <cell r="EF411"/>
          <cell r="EG411"/>
          <cell r="EH411"/>
          <cell r="EI411"/>
          <cell r="EJ411"/>
          <cell r="EK411"/>
          <cell r="EL411"/>
          <cell r="EM411"/>
          <cell r="EN411">
            <v>5</v>
          </cell>
          <cell r="EO411">
            <v>5</v>
          </cell>
          <cell r="EP411">
            <v>5</v>
          </cell>
          <cell r="EQ411">
            <v>15</v>
          </cell>
          <cell r="ER411">
            <v>100</v>
          </cell>
          <cell r="ES411" t="str">
            <v>Yes</v>
          </cell>
          <cell r="ET411" t="str">
            <v>https://drive.google.com/open?id=1Gp6wGvZhK2paBLUqLuoGNfPmPPqn6FGg</v>
          </cell>
          <cell r="EU411" t="str">
            <v>IT + Core Companies</v>
          </cell>
          <cell r="EV411" t="str">
            <v>Yes</v>
          </cell>
          <cell r="EW411" t="str">
            <v>Yes, Transaction reference number : pay_HyxR24mM88tTZc</v>
          </cell>
          <cell r="EX411" t="str">
            <v>ACHALPUR</v>
          </cell>
          <cell r="EY411" t="str">
            <v>AB</v>
          </cell>
          <cell r="EZ411" t="str">
            <v>Batch 2</v>
          </cell>
          <cell r="FA411" t="str">
            <v>19-E&amp;TCA39-23</v>
          </cell>
          <cell r="FB411" t="str">
            <v>E&amp;TC-A</v>
          </cell>
          <cell r="FC411">
            <v>39</v>
          </cell>
        </row>
        <row r="412">
          <cell r="C412" t="str">
            <v>19-E&amp;TCA40-23</v>
          </cell>
          <cell r="D412">
            <v>40</v>
          </cell>
          <cell r="E412" t="str">
            <v>JAIN AASHVI ASHISHKUMAR SHILPA</v>
          </cell>
          <cell r="F412" t="str">
            <v>19-E&amp;TCA40-23</v>
          </cell>
          <cell r="G412" t="str">
            <v>Female</v>
          </cell>
          <cell r="H412">
            <v>37033</v>
          </cell>
          <cell r="I412">
            <v>9082621085</v>
          </cell>
          <cell r="J412" t="str">
            <v>9892252921</v>
          </cell>
          <cell r="K412" t="str">
            <v>aashvijain225@gmail.com</v>
          </cell>
          <cell r="L412" t="str">
            <v>1032190548@tcetmumbai.in</v>
          </cell>
          <cell r="M412" t="str">
            <v>B/704, SATRA PARK,SHIMPOLI ROAD,NEAR RELIANCE MALL, BORIVALI (WEST),MUMBAI,400092</v>
          </cell>
          <cell r="N412" t="str">
            <v>Family Business</v>
          </cell>
          <cell r="O412" t="str">
            <v>5 Lacs to  10Lacs</v>
          </cell>
          <cell r="P412" t="str">
            <v>Normal</v>
          </cell>
          <cell r="Q412" t="str">
            <v>Open</v>
          </cell>
          <cell r="R412">
            <v>2019</v>
          </cell>
          <cell r="S412" t="str">
            <v>FE</v>
          </cell>
          <cell r="T412" t="str">
            <v>MHT-CET 2019</v>
          </cell>
          <cell r="U412" t="str">
            <v>MHT-CET</v>
          </cell>
          <cell r="V412">
            <v>200</v>
          </cell>
          <cell r="W412">
            <v>76.242187700000002</v>
          </cell>
          <cell r="X412" t="str">
            <v>MI</v>
          </cell>
          <cell r="Y412">
            <v>437</v>
          </cell>
          <cell r="Z412">
            <v>500</v>
          </cell>
          <cell r="AA412">
            <v>87.4</v>
          </cell>
          <cell r="AB412">
            <v>2017</v>
          </cell>
          <cell r="AC412" t="str">
            <v>MAHARASHTRA STATE BOARD OF SECONDARY AND HIGHER SECONDARY EDUCATION</v>
          </cell>
          <cell r="AD412" t="str">
            <v>OUR LADY OF NAZARETH HIGH SCHOOL BHAYANDAR WEST</v>
          </cell>
          <cell r="AE412">
            <v>437</v>
          </cell>
          <cell r="AF412">
            <v>650</v>
          </cell>
          <cell r="AG412">
            <v>67.23</v>
          </cell>
          <cell r="AH412">
            <v>2019</v>
          </cell>
          <cell r="AI412" t="str">
            <v>MAHARASHTRA STATE BOARD OF SECONDARY AND HIGHER SECONDARY EDUCATION</v>
          </cell>
          <cell r="AJ412" t="str">
            <v>NIRMALA  MEMORIAL FOUNDATION COLLEGE OF COMMERCE AND SCIENCE KANDIVALI EAST</v>
          </cell>
          <cell r="AK412">
            <v>179</v>
          </cell>
          <cell r="AL412">
            <v>22</v>
          </cell>
          <cell r="AM412">
            <v>8.1363636363636367</v>
          </cell>
          <cell r="AN412">
            <v>95.16</v>
          </cell>
          <cell r="AO412">
            <v>226</v>
          </cell>
          <cell r="AP412">
            <v>26</v>
          </cell>
          <cell r="AQ412">
            <v>8.6923076923076916</v>
          </cell>
          <cell r="AR412">
            <v>97.94</v>
          </cell>
          <cell r="AS412">
            <v>405</v>
          </cell>
          <cell r="AT412">
            <v>48</v>
          </cell>
          <cell r="AU412">
            <v>8.4375</v>
          </cell>
          <cell r="AV412">
            <v>228</v>
          </cell>
          <cell r="AW412">
            <v>25</v>
          </cell>
          <cell r="AX412">
            <v>9.1199999999999992</v>
          </cell>
          <cell r="AY412">
            <v>97</v>
          </cell>
          <cell r="AZ412">
            <v>270</v>
          </cell>
          <cell r="BA412">
            <v>29</v>
          </cell>
          <cell r="BB412">
            <v>9.3103448275862064</v>
          </cell>
          <cell r="BC412">
            <v>95</v>
          </cell>
          <cell r="BD412">
            <v>498</v>
          </cell>
          <cell r="BE412">
            <v>54</v>
          </cell>
          <cell r="BF412">
            <v>9.2222222222222214</v>
          </cell>
          <cell r="BG412">
            <v>219</v>
          </cell>
          <cell r="BH412">
            <v>24</v>
          </cell>
          <cell r="BI412">
            <v>9.125</v>
          </cell>
          <cell r="BJ412">
            <v>96.275000000000006</v>
          </cell>
          <cell r="BK412">
            <v>257</v>
          </cell>
          <cell r="BL412">
            <v>29</v>
          </cell>
          <cell r="BM412">
            <v>8.862068965517242</v>
          </cell>
          <cell r="BN412">
            <v>91</v>
          </cell>
          <cell r="BO412">
            <v>476</v>
          </cell>
          <cell r="BP412">
            <v>53</v>
          </cell>
          <cell r="BQ412">
            <v>8.9811320754716988</v>
          </cell>
          <cell r="BR412">
            <v>202</v>
          </cell>
          <cell r="BS412">
            <v>24</v>
          </cell>
          <cell r="BT412">
            <v>8.4166666666666661</v>
          </cell>
          <cell r="BU412">
            <v>95.395833333333329</v>
          </cell>
          <cell r="BV412">
            <v>202</v>
          </cell>
          <cell r="BW412">
            <v>24</v>
          </cell>
          <cell r="BX412">
            <v>8.4166666666666661</v>
          </cell>
          <cell r="BY412">
            <v>228</v>
          </cell>
          <cell r="BZ412">
            <v>26</v>
          </cell>
          <cell r="CA412">
            <v>8.7692307692307701</v>
          </cell>
          <cell r="CB412">
            <v>1809</v>
          </cell>
          <cell r="CC412">
            <v>205</v>
          </cell>
          <cell r="CD412">
            <v>8.8243902439024389</v>
          </cell>
          <cell r="CE412">
            <v>97</v>
          </cell>
          <cell r="CF412"/>
          <cell r="CG412"/>
          <cell r="CH412"/>
          <cell r="CI412"/>
          <cell r="CJ412"/>
          <cell r="CK412"/>
          <cell r="CL412"/>
          <cell r="CM412"/>
          <cell r="CN412"/>
          <cell r="CO412"/>
          <cell r="CP412"/>
          <cell r="CQ412"/>
          <cell r="CR412"/>
          <cell r="CS412"/>
          <cell r="CT412"/>
          <cell r="CU412"/>
          <cell r="CV412"/>
          <cell r="CW412"/>
          <cell r="CX412"/>
          <cell r="CY412"/>
          <cell r="CZ412"/>
          <cell r="DA412"/>
          <cell r="DB412"/>
          <cell r="DC412"/>
          <cell r="DD412"/>
          <cell r="DE412"/>
          <cell r="DF412"/>
          <cell r="DG412"/>
          <cell r="DH412"/>
          <cell r="DI412"/>
          <cell r="DJ412">
            <v>0</v>
          </cell>
          <cell r="DK412">
            <v>0</v>
          </cell>
          <cell r="DL412">
            <v>2</v>
          </cell>
          <cell r="DM412">
            <v>0</v>
          </cell>
          <cell r="DN412">
            <v>0</v>
          </cell>
          <cell r="DO412">
            <v>0</v>
          </cell>
          <cell r="DP412">
            <v>0</v>
          </cell>
          <cell r="DQ412">
            <v>0</v>
          </cell>
          <cell r="DR412">
            <v>0</v>
          </cell>
          <cell r="DS412">
            <v>0</v>
          </cell>
          <cell r="DT412">
            <v>0</v>
          </cell>
          <cell r="DU412">
            <v>0</v>
          </cell>
          <cell r="DV412"/>
          <cell r="DW412"/>
          <cell r="DX412" t="str">
            <v>Absent for Unplaced Meeting</v>
          </cell>
          <cell r="DY412"/>
          <cell r="DZ412"/>
          <cell r="EA412" t="str">
            <v>Placement</v>
          </cell>
          <cell r="EB412" t="str">
            <v>Higher Studies</v>
          </cell>
          <cell r="EC412">
            <v>44903</v>
          </cell>
          <cell r="ED412" t="str">
            <v>CAT-3</v>
          </cell>
          <cell r="EE412"/>
          <cell r="EF412"/>
          <cell r="EG412"/>
          <cell r="EH412"/>
          <cell r="EI412"/>
          <cell r="EJ412"/>
          <cell r="EK412"/>
          <cell r="EL412"/>
          <cell r="EM412"/>
          <cell r="EN412">
            <v>5</v>
          </cell>
          <cell r="EO412">
            <v>0</v>
          </cell>
          <cell r="EP412">
            <v>5</v>
          </cell>
          <cell r="EQ412">
            <v>10</v>
          </cell>
          <cell r="ER412">
            <v>66.666666666666657</v>
          </cell>
          <cell r="ES412" t="str">
            <v>Yes</v>
          </cell>
          <cell r="ET412" t="str">
            <v>https://drive.google.com/open?id=1YR2tb-QGGBDWDzWYHHTwWXib70OhaB6d</v>
          </cell>
          <cell r="EU412" t="str">
            <v>IT + Core Companies</v>
          </cell>
          <cell r="EV412" t="str">
            <v>No</v>
          </cell>
          <cell r="EW412"/>
          <cell r="EX412" t="str">
            <v>CHENNAI</v>
          </cell>
          <cell r="EY412" t="str">
            <v>Present</v>
          </cell>
          <cell r="EZ412"/>
          <cell r="FA412" t="str">
            <v>19-E&amp;TCA40-23</v>
          </cell>
          <cell r="FB412" t="str">
            <v>E&amp;TC-A</v>
          </cell>
          <cell r="FC412">
            <v>40</v>
          </cell>
        </row>
        <row r="413">
          <cell r="C413" t="str">
            <v>19-E&amp;TCA41-23</v>
          </cell>
          <cell r="D413">
            <v>41</v>
          </cell>
          <cell r="E413" t="str">
            <v>JAIN PRIYANSHU VIKAS SHEETAL</v>
          </cell>
          <cell r="F413" t="str">
            <v>19-E&amp;TCA41-23</v>
          </cell>
          <cell r="G413" t="str">
            <v>Male</v>
          </cell>
          <cell r="H413">
            <v>36905</v>
          </cell>
          <cell r="I413">
            <v>7977373500</v>
          </cell>
          <cell r="J413" t="str">
            <v>7977373500</v>
          </cell>
          <cell r="K413" t="str">
            <v>priyanshuvikasjain@gmail.com</v>
          </cell>
          <cell r="L413" t="str">
            <v>1032190549@tcetmumbai.in</v>
          </cell>
          <cell r="M413" t="str">
            <v>209/B wing, Venkatesh Kirti,150 Feet Road,Bhayandar,401101</v>
          </cell>
          <cell r="N413" t="str">
            <v>Self-employed</v>
          </cell>
          <cell r="O413" t="str">
            <v>5 Lacs to  10Lacs</v>
          </cell>
          <cell r="P413" t="str">
            <v>Normal</v>
          </cell>
          <cell r="Q413" t="str">
            <v>Open</v>
          </cell>
          <cell r="R413">
            <v>2019</v>
          </cell>
          <cell r="S413" t="str">
            <v>FE</v>
          </cell>
          <cell r="T413" t="str">
            <v>MHT-CET 2019</v>
          </cell>
          <cell r="U413" t="str">
            <v>MHT-CET</v>
          </cell>
          <cell r="V413">
            <v>200</v>
          </cell>
          <cell r="W413">
            <v>36.937204399999999</v>
          </cell>
          <cell r="X413" t="str">
            <v>MI</v>
          </cell>
          <cell r="Y413">
            <v>550</v>
          </cell>
          <cell r="Z413">
            <v>600</v>
          </cell>
          <cell r="AA413">
            <v>91.67</v>
          </cell>
          <cell r="AB413">
            <v>2017</v>
          </cell>
          <cell r="AC413" t="str">
            <v>COUNCIL FOR THE INDIAN SCHOOL CERTIFICATE EXAMINATIONS</v>
          </cell>
          <cell r="AD413" t="str">
            <v>N. L. DALMIA HIGH SCHOOL</v>
          </cell>
          <cell r="AE413">
            <v>435</v>
          </cell>
          <cell r="AF413">
            <v>650</v>
          </cell>
          <cell r="AG413">
            <v>66.92</v>
          </cell>
          <cell r="AH413">
            <v>2019</v>
          </cell>
          <cell r="AI413" t="str">
            <v>MAHARASHTRA STATE BOARD OF SECONDARY AND HIGHER SECONDARY EDUCATION</v>
          </cell>
          <cell r="AJ413" t="str">
            <v>K. S. MEHTA JR. COLLEGE</v>
          </cell>
          <cell r="AK413">
            <v>189</v>
          </cell>
          <cell r="AL413">
            <v>22</v>
          </cell>
          <cell r="AM413">
            <v>8.5909090909090917</v>
          </cell>
          <cell r="AN413">
            <v>95.16</v>
          </cell>
          <cell r="AO413">
            <v>225</v>
          </cell>
          <cell r="AP413">
            <v>26</v>
          </cell>
          <cell r="AQ413">
            <v>8.6538461538461533</v>
          </cell>
          <cell r="AR413">
            <v>94.24</v>
          </cell>
          <cell r="AS413">
            <v>414</v>
          </cell>
          <cell r="AT413">
            <v>48</v>
          </cell>
          <cell r="AU413">
            <v>8.625</v>
          </cell>
          <cell r="AV413">
            <v>223</v>
          </cell>
          <cell r="AW413">
            <v>25</v>
          </cell>
          <cell r="AX413">
            <v>8.92</v>
          </cell>
          <cell r="AY413">
            <v>95</v>
          </cell>
          <cell r="AZ413">
            <v>268</v>
          </cell>
          <cell r="BA413">
            <v>29</v>
          </cell>
          <cell r="BB413">
            <v>9.2413793103448274</v>
          </cell>
          <cell r="BC413">
            <v>97</v>
          </cell>
          <cell r="BD413">
            <v>491</v>
          </cell>
          <cell r="BE413">
            <v>54</v>
          </cell>
          <cell r="BF413">
            <v>9.0925925925925934</v>
          </cell>
          <cell r="BG413">
            <v>217</v>
          </cell>
          <cell r="BH413">
            <v>24</v>
          </cell>
          <cell r="BI413">
            <v>9.0416666666666661</v>
          </cell>
          <cell r="BJ413">
            <v>95.35</v>
          </cell>
          <cell r="BK413">
            <v>252</v>
          </cell>
          <cell r="BL413">
            <v>29</v>
          </cell>
          <cell r="BM413">
            <v>8.6896551724137936</v>
          </cell>
          <cell r="BN413">
            <v>100</v>
          </cell>
          <cell r="BO413">
            <v>469</v>
          </cell>
          <cell r="BP413">
            <v>53</v>
          </cell>
          <cell r="BQ413">
            <v>8.8490566037735849</v>
          </cell>
          <cell r="BR413">
            <v>198</v>
          </cell>
          <cell r="BS413">
            <v>24</v>
          </cell>
          <cell r="BT413">
            <v>8.25</v>
          </cell>
          <cell r="BU413">
            <v>96.125</v>
          </cell>
          <cell r="BV413">
            <v>198</v>
          </cell>
          <cell r="BW413">
            <v>24</v>
          </cell>
          <cell r="BX413">
            <v>8.25</v>
          </cell>
          <cell r="BY413">
            <v>219</v>
          </cell>
          <cell r="BZ413">
            <v>26</v>
          </cell>
          <cell r="CA413">
            <v>8.4230769230769234</v>
          </cell>
          <cell r="CB413">
            <v>1791</v>
          </cell>
          <cell r="CC413">
            <v>205</v>
          </cell>
          <cell r="CD413">
            <v>8.7365853658536583</v>
          </cell>
          <cell r="CE413">
            <v>96</v>
          </cell>
          <cell r="CF413"/>
          <cell r="CG413"/>
          <cell r="CH413"/>
          <cell r="CI413"/>
          <cell r="CJ413"/>
          <cell r="CK413"/>
          <cell r="CL413"/>
          <cell r="CM413"/>
          <cell r="CN413"/>
          <cell r="CO413"/>
          <cell r="CP413"/>
          <cell r="CQ413"/>
          <cell r="CR413"/>
          <cell r="CS413"/>
          <cell r="CT413"/>
          <cell r="CU413"/>
          <cell r="CV413"/>
          <cell r="CW413"/>
          <cell r="CX413"/>
          <cell r="CY413"/>
          <cell r="CZ413"/>
          <cell r="DA413"/>
          <cell r="DB413"/>
          <cell r="DC413"/>
          <cell r="DD413"/>
          <cell r="DE413"/>
          <cell r="DF413"/>
          <cell r="DG413"/>
          <cell r="DH413"/>
          <cell r="DI413"/>
          <cell r="DJ413">
            <v>0</v>
          </cell>
          <cell r="DK413">
            <v>0</v>
          </cell>
          <cell r="DL413">
            <v>2</v>
          </cell>
          <cell r="DM413">
            <v>0</v>
          </cell>
          <cell r="DN413">
            <v>0</v>
          </cell>
          <cell r="DO413">
            <v>0</v>
          </cell>
          <cell r="DP413">
            <v>0</v>
          </cell>
          <cell r="DQ413">
            <v>0</v>
          </cell>
          <cell r="DR413">
            <v>0</v>
          </cell>
          <cell r="DS413">
            <v>0</v>
          </cell>
          <cell r="DT413">
            <v>0</v>
          </cell>
          <cell r="DU413">
            <v>0</v>
          </cell>
          <cell r="DV413"/>
          <cell r="DW413"/>
          <cell r="DX413"/>
          <cell r="DY413"/>
          <cell r="DZ413"/>
          <cell r="EA413" t="str">
            <v>Higher Studies</v>
          </cell>
          <cell r="EB413" t="str">
            <v>Higher Studies</v>
          </cell>
          <cell r="EC413"/>
          <cell r="ED413" t="str">
            <v>CAT-3</v>
          </cell>
          <cell r="EE413"/>
          <cell r="EF413"/>
          <cell r="EG413"/>
          <cell r="EH413"/>
          <cell r="EI413"/>
          <cell r="EJ413"/>
          <cell r="EK413"/>
          <cell r="EL413"/>
          <cell r="EM413"/>
          <cell r="EN413">
            <v>5</v>
          </cell>
          <cell r="EO413">
            <v>0</v>
          </cell>
          <cell r="EP413">
            <v>5</v>
          </cell>
          <cell r="EQ413">
            <v>10</v>
          </cell>
          <cell r="ER413">
            <v>66.666666666666657</v>
          </cell>
          <cell r="ES413" t="str">
            <v>Yes</v>
          </cell>
          <cell r="ET413" t="str">
            <v>https://drive.google.com/open?id=1nSQDCXw3z5LqELKuK8pw22BltI-4fQUl</v>
          </cell>
          <cell r="EU413" t="str">
            <v>NA</v>
          </cell>
          <cell r="EV413" t="str">
            <v>No</v>
          </cell>
          <cell r="EW413"/>
          <cell r="EX413" t="str">
            <v>BHAVNAGAR</v>
          </cell>
          <cell r="EY413" t="str">
            <v>Present</v>
          </cell>
          <cell r="EZ413"/>
          <cell r="FA413" t="str">
            <v>19-E&amp;TCA41-23</v>
          </cell>
          <cell r="FB413" t="str">
            <v>E&amp;TC-A</v>
          </cell>
          <cell r="FC413">
            <v>41</v>
          </cell>
        </row>
        <row r="414">
          <cell r="C414" t="str">
            <v>19-E&amp;TCA42-23</v>
          </cell>
          <cell r="D414">
            <v>42</v>
          </cell>
          <cell r="E414" t="str">
            <v>JANA VISHAL SHIVKUMAR SHANTIBALA</v>
          </cell>
          <cell r="F414" t="str">
            <v>19-E&amp;TCA42-23</v>
          </cell>
          <cell r="G414" t="str">
            <v>Male</v>
          </cell>
          <cell r="H414">
            <v>36922</v>
          </cell>
          <cell r="I414">
            <v>7738853162</v>
          </cell>
          <cell r="J414" t="str">
            <v>7738853162</v>
          </cell>
          <cell r="K414" t="str">
            <v>Vishaljana031@gmail.com</v>
          </cell>
          <cell r="L414" t="str">
            <v>1032190550@tcetmumbai.in</v>
          </cell>
          <cell r="M414" t="str">
            <v>B/604,POORNIMA BUILDING,VASANT UTSAV,THAKUR VILLAGE,KANDIVALI EAST,NEAR THAKUR COLLAGE,MUMBAI,400101</v>
          </cell>
          <cell r="N414" t="str">
            <v>Any other</v>
          </cell>
          <cell r="O414" t="str">
            <v>Below  5 Lacs</v>
          </cell>
          <cell r="P414" t="str">
            <v>Normal</v>
          </cell>
          <cell r="Q414" t="str">
            <v>Open</v>
          </cell>
          <cell r="R414">
            <v>2019</v>
          </cell>
          <cell r="S414" t="str">
            <v>FE</v>
          </cell>
          <cell r="T414" t="str">
            <v>MHT-CET 2019</v>
          </cell>
          <cell r="U414" t="str">
            <v>MHT-CET</v>
          </cell>
          <cell r="V414">
            <v>200</v>
          </cell>
          <cell r="W414">
            <v>26.809237899999999</v>
          </cell>
          <cell r="X414" t="str">
            <v>ACAP</v>
          </cell>
          <cell r="Y414">
            <v>420</v>
          </cell>
          <cell r="Z414">
            <v>500</v>
          </cell>
          <cell r="AA414">
            <v>84</v>
          </cell>
          <cell r="AB414">
            <v>2017</v>
          </cell>
          <cell r="AC414" t="str">
            <v>MAHARASHTRA STATE BOARD OF SECONDARY AND HIGHER SECONDARY EDUCATION</v>
          </cell>
          <cell r="AD414" t="str">
            <v>THAKUR VIDYA MANDIR HIGH SCHOOL</v>
          </cell>
          <cell r="AE414">
            <v>415</v>
          </cell>
          <cell r="AF414">
            <v>650</v>
          </cell>
          <cell r="AG414">
            <v>63.85</v>
          </cell>
          <cell r="AH414">
            <v>2019</v>
          </cell>
          <cell r="AI414" t="str">
            <v>MAHARASHTRA STATE BOARD OF SECONDARY AND HIGHER SECONDARY EDUCATION</v>
          </cell>
          <cell r="AJ414" t="str">
            <v>THAKUR COLLAGE OF SCIENCE AND COMMERCE</v>
          </cell>
          <cell r="AK414">
            <v>198</v>
          </cell>
          <cell r="AL414">
            <v>22</v>
          </cell>
          <cell r="AM414">
            <v>9</v>
          </cell>
          <cell r="AN414">
            <v>96.45</v>
          </cell>
          <cell r="AO414">
            <v>205</v>
          </cell>
          <cell r="AP414">
            <v>26</v>
          </cell>
          <cell r="AQ414">
            <v>7.884615384615385</v>
          </cell>
          <cell r="AR414">
            <v>95.47</v>
          </cell>
          <cell r="AS414">
            <v>403</v>
          </cell>
          <cell r="AT414">
            <v>48</v>
          </cell>
          <cell r="AU414">
            <v>8.3958333333333339</v>
          </cell>
          <cell r="AV414">
            <v>215</v>
          </cell>
          <cell r="AW414">
            <v>25</v>
          </cell>
          <cell r="AX414">
            <v>8.6</v>
          </cell>
          <cell r="AY414">
            <v>85</v>
          </cell>
          <cell r="AZ414">
            <v>231</v>
          </cell>
          <cell r="BA414">
            <v>29</v>
          </cell>
          <cell r="BB414">
            <v>7.9655172413793105</v>
          </cell>
          <cell r="BC414">
            <v>75</v>
          </cell>
          <cell r="BD414">
            <v>446</v>
          </cell>
          <cell r="BE414">
            <v>54</v>
          </cell>
          <cell r="BF414">
            <v>8.2592592592592595</v>
          </cell>
          <cell r="BG414">
            <v>184</v>
          </cell>
          <cell r="BH414">
            <v>24</v>
          </cell>
          <cell r="BI414">
            <v>7.666666666666667</v>
          </cell>
          <cell r="BJ414">
            <v>87.98</v>
          </cell>
          <cell r="BK414">
            <v>237</v>
          </cell>
          <cell r="BL414">
            <v>29</v>
          </cell>
          <cell r="BM414">
            <v>8.1724137931034484</v>
          </cell>
          <cell r="BN414">
            <v>75</v>
          </cell>
          <cell r="BO414">
            <v>421</v>
          </cell>
          <cell r="BP414">
            <v>53</v>
          </cell>
          <cell r="BQ414">
            <v>7.9433962264150946</v>
          </cell>
          <cell r="BR414">
            <v>173</v>
          </cell>
          <cell r="BS414">
            <v>24</v>
          </cell>
          <cell r="BT414">
            <v>7.208333333333333</v>
          </cell>
          <cell r="BU414">
            <v>85.816666666666677</v>
          </cell>
          <cell r="BV414">
            <v>173</v>
          </cell>
          <cell r="BW414">
            <v>24</v>
          </cell>
          <cell r="BX414">
            <v>7.208333333333333</v>
          </cell>
          <cell r="BY414">
            <v>201</v>
          </cell>
          <cell r="BZ414">
            <v>26</v>
          </cell>
          <cell r="CA414">
            <v>7.7307692307692308</v>
          </cell>
          <cell r="CB414">
            <v>1644</v>
          </cell>
          <cell r="CC414">
            <v>205</v>
          </cell>
          <cell r="CD414">
            <v>8.0195121951219512</v>
          </cell>
          <cell r="CE414">
            <v>88</v>
          </cell>
          <cell r="CF414"/>
          <cell r="CG414"/>
          <cell r="CH414"/>
          <cell r="CI414"/>
          <cell r="CJ414"/>
          <cell r="CK414"/>
          <cell r="CL414"/>
          <cell r="CM414"/>
          <cell r="CN414">
            <v>56</v>
          </cell>
          <cell r="CO414">
            <v>60</v>
          </cell>
          <cell r="CP414">
            <v>43</v>
          </cell>
          <cell r="CQ414">
            <v>50</v>
          </cell>
          <cell r="CR414">
            <v>12</v>
          </cell>
          <cell r="CS414">
            <v>12</v>
          </cell>
          <cell r="CT414">
            <v>50</v>
          </cell>
          <cell r="CU414">
            <v>1</v>
          </cell>
          <cell r="CV414">
            <v>15</v>
          </cell>
          <cell r="CW414">
            <v>7</v>
          </cell>
          <cell r="CX414">
            <v>129</v>
          </cell>
          <cell r="CY414">
            <v>32.25</v>
          </cell>
          <cell r="CZ414">
            <v>19.167904903417536</v>
          </cell>
          <cell r="DA414">
            <v>4</v>
          </cell>
          <cell r="DB414">
            <v>6</v>
          </cell>
          <cell r="DC414">
            <v>40</v>
          </cell>
          <cell r="DD414">
            <v>4</v>
          </cell>
          <cell r="DE414">
            <v>18</v>
          </cell>
          <cell r="DF414">
            <v>19</v>
          </cell>
          <cell r="DG414">
            <v>5</v>
          </cell>
          <cell r="DH414">
            <v>50</v>
          </cell>
          <cell r="DI414">
            <v>0</v>
          </cell>
          <cell r="DJ414">
            <v>0</v>
          </cell>
          <cell r="DK414">
            <v>1</v>
          </cell>
          <cell r="DL414">
            <v>1</v>
          </cell>
          <cell r="DM414">
            <v>50</v>
          </cell>
          <cell r="DN414">
            <v>0</v>
          </cell>
          <cell r="DO414" t="str">
            <v>0</v>
          </cell>
          <cell r="DP414">
            <v>0</v>
          </cell>
          <cell r="DQ414">
            <v>0</v>
          </cell>
          <cell r="DR414">
            <v>0</v>
          </cell>
          <cell r="DS414">
            <v>0</v>
          </cell>
          <cell r="DT414">
            <v>7</v>
          </cell>
          <cell r="DU414">
            <v>31</v>
          </cell>
          <cell r="DV414"/>
          <cell r="DW414"/>
          <cell r="DX414" t="str">
            <v>Consent Fill/Absent for Unplaced Meeting</v>
          </cell>
          <cell r="DY414"/>
          <cell r="DZ414"/>
          <cell r="EA414" t="str">
            <v>Placement</v>
          </cell>
          <cell r="EB414" t="str">
            <v>Placement</v>
          </cell>
          <cell r="EC414"/>
          <cell r="ED414" t="str">
            <v>CAT-3</v>
          </cell>
          <cell r="EE414"/>
          <cell r="EF414"/>
          <cell r="EG414"/>
          <cell r="EH414"/>
          <cell r="EI414"/>
          <cell r="EJ414"/>
          <cell r="EK414"/>
          <cell r="EL414"/>
          <cell r="EM414"/>
          <cell r="EN414">
            <v>5</v>
          </cell>
          <cell r="EO414">
            <v>1</v>
          </cell>
          <cell r="EP414">
            <v>5</v>
          </cell>
          <cell r="EQ414">
            <v>11</v>
          </cell>
          <cell r="ER414">
            <v>73.333333333333329</v>
          </cell>
          <cell r="ES414" t="str">
            <v>Yes</v>
          </cell>
          <cell r="ET414" t="str">
            <v>https://drive.google.com/open?id=1xEV8pIGu5hElLgHFusmPCN2gzzchABEh</v>
          </cell>
          <cell r="EU414" t="str">
            <v>IT + Core Companies</v>
          </cell>
          <cell r="EV414" t="str">
            <v>Yes</v>
          </cell>
          <cell r="EW414">
            <v>126220401792</v>
          </cell>
          <cell r="EX414" t="str">
            <v>MUMBAI</v>
          </cell>
          <cell r="EY414" t="str">
            <v>AB</v>
          </cell>
          <cell r="EZ414" t="str">
            <v>Golden Batch 2</v>
          </cell>
          <cell r="FA414" t="str">
            <v>19-E&amp;TCA42-23</v>
          </cell>
          <cell r="FB414" t="str">
            <v>E&amp;TC-A</v>
          </cell>
          <cell r="FC414">
            <v>42</v>
          </cell>
        </row>
        <row r="415">
          <cell r="C415" t="str">
            <v>19-E&amp;TCA43-23</v>
          </cell>
          <cell r="D415">
            <v>43</v>
          </cell>
          <cell r="E415" t="str">
            <v>JANGID OM PRAKASH BABULAL RESHU</v>
          </cell>
          <cell r="F415" t="str">
            <v>19-E&amp;TCA43-23</v>
          </cell>
          <cell r="G415" t="str">
            <v>Male</v>
          </cell>
          <cell r="H415">
            <v>37063</v>
          </cell>
          <cell r="I415">
            <v>9461964790</v>
          </cell>
          <cell r="J415"/>
          <cell r="K415" t="str">
            <v>opjangid17@gmail.com</v>
          </cell>
          <cell r="L415" t="str">
            <v>1032190551@tcetmumbai.in</v>
          </cell>
          <cell r="M415" t="str">
            <v>B-307, Ram Pratiksha Tower,New Golden Nest Road,Bhayander ,Nr. Indralok Complex ,Thane ,401105</v>
          </cell>
          <cell r="N415" t="str">
            <v>Family Business</v>
          </cell>
          <cell r="O415" t="str">
            <v>Below  5 Lacs</v>
          </cell>
          <cell r="P415" t="str">
            <v>Normal</v>
          </cell>
          <cell r="Q415" t="str">
            <v>Open</v>
          </cell>
          <cell r="R415">
            <v>2019</v>
          </cell>
          <cell r="S415" t="str">
            <v>FE</v>
          </cell>
          <cell r="T415" t="str">
            <v xml:space="preserve">JEE(Main)-2019 </v>
          </cell>
          <cell r="U415" t="str">
            <v>JEE-Main</v>
          </cell>
          <cell r="V415">
            <v>360</v>
          </cell>
          <cell r="W415">
            <v>77.989550399999999</v>
          </cell>
          <cell r="X415" t="str">
            <v>ACAP</v>
          </cell>
          <cell r="Y415">
            <v>520</v>
          </cell>
          <cell r="Z415">
            <v>600</v>
          </cell>
          <cell r="AA415">
            <v>86.67</v>
          </cell>
          <cell r="AB415">
            <v>2016</v>
          </cell>
          <cell r="AC415" t="str">
            <v>RAJASTHAN BOARD OF SECONDARY EDUCATION</v>
          </cell>
          <cell r="AD415" t="str">
            <v>BAL MANDIR SENIOR SECONDARY SCHOOL BARMER</v>
          </cell>
          <cell r="AE415">
            <v>420</v>
          </cell>
          <cell r="AF415">
            <v>500</v>
          </cell>
          <cell r="AG415">
            <v>84</v>
          </cell>
          <cell r="AH415">
            <v>2018</v>
          </cell>
          <cell r="AI415" t="str">
            <v>RAJASTHAN BOARD OF SECONDARY EDUCATION</v>
          </cell>
          <cell r="AJ415" t="str">
            <v>MAYUR NOBLES ACADEMY SENIOR SECONDARY SCHOOL BARMER</v>
          </cell>
          <cell r="AK415">
            <v>173</v>
          </cell>
          <cell r="AL415">
            <v>22</v>
          </cell>
          <cell r="AM415">
            <v>7.8636363636363633</v>
          </cell>
          <cell r="AN415">
            <v>98.71</v>
          </cell>
          <cell r="AO415">
            <v>213</v>
          </cell>
          <cell r="AP415">
            <v>26</v>
          </cell>
          <cell r="AQ415">
            <v>8.1923076923076916</v>
          </cell>
          <cell r="AR415">
            <v>99.18</v>
          </cell>
          <cell r="AS415">
            <v>386</v>
          </cell>
          <cell r="AT415">
            <v>48</v>
          </cell>
          <cell r="AU415">
            <v>8.0416666666666661</v>
          </cell>
          <cell r="AV415">
            <v>172</v>
          </cell>
          <cell r="AW415">
            <v>25</v>
          </cell>
          <cell r="AX415">
            <v>6.88</v>
          </cell>
          <cell r="AY415">
            <v>75</v>
          </cell>
          <cell r="AZ415">
            <v>236</v>
          </cell>
          <cell r="BA415">
            <v>29</v>
          </cell>
          <cell r="BB415">
            <v>8.137931034482758</v>
          </cell>
          <cell r="BC415">
            <v>75</v>
          </cell>
          <cell r="BD415">
            <v>408</v>
          </cell>
          <cell r="BE415">
            <v>54</v>
          </cell>
          <cell r="BF415">
            <v>7.5555555555555554</v>
          </cell>
          <cell r="BG415">
            <v>164</v>
          </cell>
          <cell r="BH415">
            <v>24</v>
          </cell>
          <cell r="BI415">
            <v>6.833333333333333</v>
          </cell>
          <cell r="BJ415">
            <v>86.972499999999997</v>
          </cell>
          <cell r="BK415">
            <v>196</v>
          </cell>
          <cell r="BL415">
            <v>29</v>
          </cell>
          <cell r="BM415">
            <v>6.7586206896551726</v>
          </cell>
          <cell r="BN415">
            <v>78</v>
          </cell>
          <cell r="BO415">
            <v>360</v>
          </cell>
          <cell r="BP415">
            <v>53</v>
          </cell>
          <cell r="BQ415">
            <v>6.7924528301886795</v>
          </cell>
          <cell r="BR415">
            <v>152</v>
          </cell>
          <cell r="BS415">
            <v>24</v>
          </cell>
          <cell r="BT415">
            <v>6.333333333333333</v>
          </cell>
          <cell r="BU415">
            <v>85.477083333333326</v>
          </cell>
          <cell r="BV415">
            <v>152</v>
          </cell>
          <cell r="BW415">
            <v>24</v>
          </cell>
          <cell r="BX415">
            <v>6.333333333333333</v>
          </cell>
          <cell r="BY415">
            <v>155</v>
          </cell>
          <cell r="BZ415">
            <v>26</v>
          </cell>
          <cell r="CA415">
            <v>5.9615384615384617</v>
          </cell>
          <cell r="CB415">
            <v>1461</v>
          </cell>
          <cell r="CC415">
            <v>205</v>
          </cell>
          <cell r="CD415">
            <v>7.126829268292683</v>
          </cell>
          <cell r="CE415">
            <v>87</v>
          </cell>
          <cell r="CF415"/>
          <cell r="CG415"/>
          <cell r="CH415"/>
          <cell r="CI415"/>
          <cell r="CJ415"/>
          <cell r="CK415"/>
          <cell r="CL415"/>
          <cell r="CM415"/>
          <cell r="CN415">
            <v>11</v>
          </cell>
          <cell r="CO415">
            <v>60</v>
          </cell>
          <cell r="CP415">
            <v>23</v>
          </cell>
          <cell r="CQ415">
            <v>50</v>
          </cell>
          <cell r="CR415">
            <v>20</v>
          </cell>
          <cell r="CS415">
            <v>4</v>
          </cell>
          <cell r="CT415">
            <v>84</v>
          </cell>
          <cell r="CU415">
            <v>8</v>
          </cell>
          <cell r="CV415">
            <v>8</v>
          </cell>
          <cell r="CW415">
            <v>50</v>
          </cell>
          <cell r="CX415">
            <v>102</v>
          </cell>
          <cell r="CY415">
            <v>17</v>
          </cell>
          <cell r="CZ415">
            <v>15.156017830609212</v>
          </cell>
          <cell r="DA415">
            <v>6</v>
          </cell>
          <cell r="DB415">
            <v>4</v>
          </cell>
          <cell r="DC415">
            <v>60</v>
          </cell>
          <cell r="DD415">
            <v>18</v>
          </cell>
          <cell r="DE415">
            <v>4</v>
          </cell>
          <cell r="DF415">
            <v>82</v>
          </cell>
          <cell r="DG415">
            <v>4</v>
          </cell>
          <cell r="DH415">
            <v>40</v>
          </cell>
          <cell r="DI415">
            <v>0</v>
          </cell>
          <cell r="DJ415">
            <v>0</v>
          </cell>
          <cell r="DK415">
            <v>1</v>
          </cell>
          <cell r="DL415">
            <v>1</v>
          </cell>
          <cell r="DM415">
            <v>50</v>
          </cell>
          <cell r="DN415">
            <v>0</v>
          </cell>
          <cell r="DO415" t="str">
            <v>0</v>
          </cell>
          <cell r="DP415">
            <v>0</v>
          </cell>
          <cell r="DQ415">
            <v>0</v>
          </cell>
          <cell r="DR415">
            <v>0</v>
          </cell>
          <cell r="DS415">
            <v>0</v>
          </cell>
          <cell r="DT415">
            <v>6</v>
          </cell>
          <cell r="DU415">
            <v>53</v>
          </cell>
          <cell r="DV415"/>
          <cell r="DW415"/>
          <cell r="DX415"/>
          <cell r="DY415"/>
          <cell r="DZ415"/>
          <cell r="EA415" t="str">
            <v>Higher Studies</v>
          </cell>
          <cell r="EB415" t="str">
            <v>Higher Studies</v>
          </cell>
          <cell r="EC415">
            <v>44903</v>
          </cell>
          <cell r="ED415" t="str">
            <v>CAT-3</v>
          </cell>
          <cell r="EE415"/>
          <cell r="EF415"/>
          <cell r="EG415"/>
          <cell r="EH415"/>
          <cell r="EI415"/>
          <cell r="EJ415"/>
          <cell r="EK415"/>
          <cell r="EL415"/>
          <cell r="EM415"/>
          <cell r="EN415">
            <v>4</v>
          </cell>
          <cell r="EO415">
            <v>2</v>
          </cell>
          <cell r="EP415">
            <v>5</v>
          </cell>
          <cell r="EQ415">
            <v>11</v>
          </cell>
          <cell r="ER415">
            <v>73.333333333333329</v>
          </cell>
          <cell r="ES415" t="str">
            <v>Yes</v>
          </cell>
          <cell r="ET415" t="str">
            <v>https://drive.google.com/open?id=1FAw0VH1qb4oiox__i-1u4QpKOyd6_YSf</v>
          </cell>
          <cell r="EU415" t="str">
            <v>IT + Core Companies</v>
          </cell>
          <cell r="EV415" t="str">
            <v>Yes</v>
          </cell>
          <cell r="EW415" t="str">
            <v>YES</v>
          </cell>
          <cell r="EX415" t="str">
            <v>Barmer</v>
          </cell>
          <cell r="EY415" t="str">
            <v>AB</v>
          </cell>
          <cell r="EZ415" t="str">
            <v>Batch 1</v>
          </cell>
          <cell r="FA415" t="str">
            <v>19-E&amp;TCA43-23</v>
          </cell>
          <cell r="FB415" t="str">
            <v>E&amp;TC-A</v>
          </cell>
          <cell r="FC415">
            <v>43</v>
          </cell>
        </row>
        <row r="416">
          <cell r="C416" t="str">
            <v>19-E&amp;TCA44-23</v>
          </cell>
          <cell r="D416">
            <v>44</v>
          </cell>
          <cell r="E416" t="str">
            <v>JHA AKASHKUMAR MANOJ SANGEETA</v>
          </cell>
          <cell r="F416" t="str">
            <v>19-E&amp;TCA44-23</v>
          </cell>
          <cell r="G416" t="str">
            <v>Male</v>
          </cell>
          <cell r="H416">
            <v>36760</v>
          </cell>
          <cell r="I416">
            <v>9820709112</v>
          </cell>
          <cell r="J416">
            <v>8097290280</v>
          </cell>
          <cell r="K416" t="str">
            <v>aakashjha2050@gmail.com</v>
          </cell>
          <cell r="L416" t="str">
            <v>1032190552@tcetmumbai.in</v>
          </cell>
          <cell r="M416" t="str">
            <v>A-301, Shree Pooja cop.hsg,Talav road,Bhayandar,Near S.M public high school,Mumbai,401105</v>
          </cell>
          <cell r="N416" t="str">
            <v>Service</v>
          </cell>
          <cell r="O416" t="str">
            <v>Below  5 Lacs</v>
          </cell>
          <cell r="P416" t="str">
            <v>Normal</v>
          </cell>
          <cell r="Q416" t="str">
            <v>Open</v>
          </cell>
          <cell r="R416">
            <v>2019</v>
          </cell>
          <cell r="S416" t="str">
            <v>FE</v>
          </cell>
          <cell r="T416" t="str">
            <v>MHT-CET 2019</v>
          </cell>
          <cell r="U416" t="str">
            <v>MHT-CET</v>
          </cell>
          <cell r="V416">
            <v>200</v>
          </cell>
          <cell r="W416">
            <v>84.365200599999994</v>
          </cell>
          <cell r="X416" t="str">
            <v>MI</v>
          </cell>
          <cell r="Y416">
            <v>435</v>
          </cell>
          <cell r="Z416">
            <v>500</v>
          </cell>
          <cell r="AA416">
            <v>87</v>
          </cell>
          <cell r="AB416">
            <v>2017</v>
          </cell>
          <cell r="AC416" t="str">
            <v>MAHARASHTRA STATE BOARD OF SECONDARY AND HIGHER SECONDARY EDUCATION</v>
          </cell>
          <cell r="AD416" t="str">
            <v>The SARASWATI VIDYALAYA</v>
          </cell>
          <cell r="AE416">
            <v>515</v>
          </cell>
          <cell r="AF416">
            <v>650</v>
          </cell>
          <cell r="AG416">
            <v>79.23</v>
          </cell>
          <cell r="AH416">
            <v>2019</v>
          </cell>
          <cell r="AI416" t="str">
            <v>MAHARASHTRA STATE BOARD OF SECONDARY AND HIGHER SECONDARY EDUCATION</v>
          </cell>
          <cell r="AJ416" t="str">
            <v>BHARATIYA VIDYA BHAVAN</v>
          </cell>
          <cell r="AK416">
            <v>207</v>
          </cell>
          <cell r="AL416">
            <v>22</v>
          </cell>
          <cell r="AM416">
            <v>9.4090909090909083</v>
          </cell>
          <cell r="AN416">
            <v>75</v>
          </cell>
          <cell r="AO416">
            <v>254</v>
          </cell>
          <cell r="AP416">
            <v>26</v>
          </cell>
          <cell r="AQ416">
            <v>9.7692307692307701</v>
          </cell>
          <cell r="AR416">
            <v>96.71</v>
          </cell>
          <cell r="AS416">
            <v>461</v>
          </cell>
          <cell r="AT416">
            <v>48</v>
          </cell>
          <cell r="AU416">
            <v>9.6041666666666661</v>
          </cell>
          <cell r="AV416">
            <v>203</v>
          </cell>
          <cell r="AW416">
            <v>25</v>
          </cell>
          <cell r="AX416">
            <v>8.1199999999999992</v>
          </cell>
          <cell r="AY416">
            <v>90</v>
          </cell>
          <cell r="AZ416">
            <v>261</v>
          </cell>
          <cell r="BA416">
            <v>29</v>
          </cell>
          <cell r="BB416">
            <v>9</v>
          </cell>
          <cell r="BC416">
            <v>96</v>
          </cell>
          <cell r="BD416">
            <v>464</v>
          </cell>
          <cell r="BE416">
            <v>54</v>
          </cell>
          <cell r="BF416">
            <v>8.5925925925925934</v>
          </cell>
          <cell r="BG416">
            <v>203</v>
          </cell>
          <cell r="BH416">
            <v>24</v>
          </cell>
          <cell r="BI416">
            <v>8.4583333333333339</v>
          </cell>
          <cell r="BJ416">
            <v>89.427499999999995</v>
          </cell>
          <cell r="BK416">
            <v>242</v>
          </cell>
          <cell r="BL416">
            <v>29</v>
          </cell>
          <cell r="BM416">
            <v>8.3448275862068968</v>
          </cell>
          <cell r="BN416">
            <v>93</v>
          </cell>
          <cell r="BO416">
            <v>445</v>
          </cell>
          <cell r="BP416">
            <v>53</v>
          </cell>
          <cell r="BQ416">
            <v>8.3962264150943398</v>
          </cell>
          <cell r="BR416">
            <v>183</v>
          </cell>
          <cell r="BS416">
            <v>24</v>
          </cell>
          <cell r="BT416">
            <v>7.625</v>
          </cell>
          <cell r="BU416">
            <v>90.022916666666674</v>
          </cell>
          <cell r="BV416">
            <v>183</v>
          </cell>
          <cell r="BW416">
            <v>24</v>
          </cell>
          <cell r="BX416">
            <v>7.625</v>
          </cell>
          <cell r="BY416">
            <v>241</v>
          </cell>
          <cell r="BZ416">
            <v>26</v>
          </cell>
          <cell r="CA416">
            <v>9.2692307692307701</v>
          </cell>
          <cell r="CB416">
            <v>1794</v>
          </cell>
          <cell r="CC416">
            <v>205</v>
          </cell>
          <cell r="CD416">
            <v>8.7512195121951226</v>
          </cell>
          <cell r="CE416">
            <v>90</v>
          </cell>
          <cell r="CF416"/>
          <cell r="CG416"/>
          <cell r="CH416"/>
          <cell r="CI416"/>
          <cell r="CJ416"/>
          <cell r="CK416"/>
          <cell r="CL416"/>
          <cell r="CM416"/>
          <cell r="CN416">
            <v>17</v>
          </cell>
          <cell r="CO416">
            <v>60</v>
          </cell>
          <cell r="CP416">
            <v>22</v>
          </cell>
          <cell r="CQ416">
            <v>50</v>
          </cell>
          <cell r="CR416">
            <v>19</v>
          </cell>
          <cell r="CS416">
            <v>5</v>
          </cell>
          <cell r="CT416">
            <v>80</v>
          </cell>
          <cell r="CU416">
            <v>12</v>
          </cell>
          <cell r="CV416">
            <v>4</v>
          </cell>
          <cell r="CW416">
            <v>75</v>
          </cell>
          <cell r="CX416">
            <v>440</v>
          </cell>
          <cell r="CY416">
            <v>44</v>
          </cell>
          <cell r="CZ416">
            <v>65.378900445765225</v>
          </cell>
          <cell r="DA416">
            <v>10</v>
          </cell>
          <cell r="DB416">
            <v>0</v>
          </cell>
          <cell r="DC416">
            <v>100</v>
          </cell>
          <cell r="DD416">
            <v>15</v>
          </cell>
          <cell r="DE416">
            <v>7</v>
          </cell>
          <cell r="DF416">
            <v>69</v>
          </cell>
          <cell r="DG416">
            <v>7</v>
          </cell>
          <cell r="DH416">
            <v>70</v>
          </cell>
          <cell r="DI416">
            <v>622</v>
          </cell>
          <cell r="DJ416">
            <v>32</v>
          </cell>
          <cell r="DK416">
            <v>1</v>
          </cell>
          <cell r="DL416">
            <v>1</v>
          </cell>
          <cell r="DM416">
            <v>50</v>
          </cell>
          <cell r="DN416">
            <v>80</v>
          </cell>
          <cell r="DO416" t="str">
            <v>100</v>
          </cell>
          <cell r="DP416">
            <v>80</v>
          </cell>
          <cell r="DQ416" t="str">
            <v>100</v>
          </cell>
          <cell r="DR416">
            <v>80</v>
          </cell>
          <cell r="DS416">
            <v>100</v>
          </cell>
          <cell r="DT416">
            <v>60</v>
          </cell>
          <cell r="DU416">
            <v>78</v>
          </cell>
          <cell r="DV416" t="str">
            <v>Artelligence Solutions</v>
          </cell>
          <cell r="DW416"/>
          <cell r="DX416"/>
          <cell r="DY416" t="str">
            <v>Placed</v>
          </cell>
          <cell r="DZ416">
            <v>4.5</v>
          </cell>
          <cell r="EA416" t="str">
            <v>Placement</v>
          </cell>
          <cell r="EB416" t="str">
            <v>Placement</v>
          </cell>
          <cell r="EC416"/>
          <cell r="ED416" t="str">
            <v>CAT-2</v>
          </cell>
          <cell r="EE416"/>
          <cell r="EF416"/>
          <cell r="EG416"/>
          <cell r="EH416"/>
          <cell r="EI416"/>
          <cell r="EJ416"/>
          <cell r="EK416"/>
          <cell r="EL416"/>
          <cell r="EM416"/>
          <cell r="EN416">
            <v>5</v>
          </cell>
          <cell r="EO416">
            <v>4</v>
          </cell>
          <cell r="EP416">
            <v>5</v>
          </cell>
          <cell r="EQ416">
            <v>14</v>
          </cell>
          <cell r="ER416">
            <v>93.333333333333329</v>
          </cell>
          <cell r="ES416" t="str">
            <v>Yes</v>
          </cell>
          <cell r="ET416" t="str">
            <v>https://drive.google.com/open?id=1G90u5I3ue0VmSVRe_2Wrtrc9j6Hyg4Zz</v>
          </cell>
          <cell r="EU416" t="str">
            <v>IT + Core Companies</v>
          </cell>
          <cell r="EV416" t="str">
            <v>Yes</v>
          </cell>
          <cell r="EW416" t="str">
            <v>pay_HyOVJW9fPPnW7U</v>
          </cell>
          <cell r="EX416" t="str">
            <v>Borivali</v>
          </cell>
          <cell r="EY416" t="str">
            <v>Present</v>
          </cell>
          <cell r="EZ416" t="str">
            <v>Batch 1</v>
          </cell>
          <cell r="FA416" t="str">
            <v>19-E&amp;TCA44-23</v>
          </cell>
          <cell r="FB416" t="str">
            <v>E&amp;TC-A</v>
          </cell>
          <cell r="FC416">
            <v>44</v>
          </cell>
        </row>
        <row r="417">
          <cell r="C417" t="str">
            <v>19-E&amp;TCA45-23</v>
          </cell>
          <cell r="D417">
            <v>45</v>
          </cell>
          <cell r="E417" t="str">
            <v>JOSHI NAKSHATRA ANIL RAJASHRI</v>
          </cell>
          <cell r="F417" t="str">
            <v>19-E&amp;TCA45-23</v>
          </cell>
          <cell r="G417" t="str">
            <v>Female</v>
          </cell>
          <cell r="H417">
            <v>37183</v>
          </cell>
          <cell r="I417">
            <v>8104134412</v>
          </cell>
          <cell r="J417" t="str">
            <v>8104134412</v>
          </cell>
          <cell r="K417" t="str">
            <v>nakshjoshi19@gmail.com</v>
          </cell>
          <cell r="L417" t="str">
            <v>1032190553@tcetmumbai.in</v>
          </cell>
          <cell r="M417" t="str">
            <v>A-103,CHARKOP VAIBHAV, PLOT NO. RDP256/3,SECTOR-1,CHARKOP MARKET,KANDIVALI WEST.,CHARKOP KANDIVALI,ABOVE DISHA BAR,MUMBAI,400067</v>
          </cell>
          <cell r="N417" t="str">
            <v>Service</v>
          </cell>
          <cell r="O417" t="str">
            <v>5 Lacs to  10Lacs</v>
          </cell>
          <cell r="P417" t="str">
            <v>Normal</v>
          </cell>
          <cell r="Q417" t="str">
            <v>Open</v>
          </cell>
          <cell r="R417">
            <v>2019</v>
          </cell>
          <cell r="S417" t="str">
            <v>FE</v>
          </cell>
          <cell r="T417" t="str">
            <v xml:space="preserve">JEE(Main)-2019 </v>
          </cell>
          <cell r="U417" t="str">
            <v>JEE-Main</v>
          </cell>
          <cell r="V417">
            <v>360</v>
          </cell>
          <cell r="W417">
            <v>56.798697500000003</v>
          </cell>
          <cell r="X417" t="str">
            <v>ACAP</v>
          </cell>
          <cell r="Y417">
            <v>464</v>
          </cell>
          <cell r="Z417">
            <v>500</v>
          </cell>
          <cell r="AA417">
            <v>92.8</v>
          </cell>
          <cell r="AB417">
            <v>2017</v>
          </cell>
          <cell r="AC417" t="str">
            <v>MAHARASHTRA STATE BOARD OF SECONDARY AND HIGHER SECONDARY EDUCATION</v>
          </cell>
          <cell r="AD417" t="str">
            <v>OXFORD PUBLIC SCHOOL</v>
          </cell>
          <cell r="AE417">
            <v>501</v>
          </cell>
          <cell r="AF417">
            <v>650</v>
          </cell>
          <cell r="AG417">
            <v>77.08</v>
          </cell>
          <cell r="AH417">
            <v>2019</v>
          </cell>
          <cell r="AI417" t="str">
            <v>MAHARASHTRA STATE BOARD OF SECONDARY AND HIGHER SECONDARY EDUCATION</v>
          </cell>
          <cell r="AJ417" t="str">
            <v>PACE JUNIOR SCIENCE COLLEGE</v>
          </cell>
          <cell r="AK417">
            <v>178</v>
          </cell>
          <cell r="AL417">
            <v>22</v>
          </cell>
          <cell r="AM417">
            <v>8.0909090909090917</v>
          </cell>
          <cell r="AN417">
            <v>98.39</v>
          </cell>
          <cell r="AO417">
            <v>222</v>
          </cell>
          <cell r="AP417">
            <v>26</v>
          </cell>
          <cell r="AQ417">
            <v>8.5384615384615383</v>
          </cell>
          <cell r="AR417">
            <v>93.28</v>
          </cell>
          <cell r="AS417">
            <v>400</v>
          </cell>
          <cell r="AT417">
            <v>48</v>
          </cell>
          <cell r="AU417">
            <v>8.3333333333333339</v>
          </cell>
          <cell r="AV417">
            <v>212</v>
          </cell>
          <cell r="AW417">
            <v>25</v>
          </cell>
          <cell r="AX417">
            <v>8.48</v>
          </cell>
          <cell r="AY417">
            <v>95</v>
          </cell>
          <cell r="AZ417">
            <v>261</v>
          </cell>
          <cell r="BA417">
            <v>29</v>
          </cell>
          <cell r="BB417">
            <v>9</v>
          </cell>
          <cell r="BC417">
            <v>96</v>
          </cell>
          <cell r="BD417">
            <v>473</v>
          </cell>
          <cell r="BE417">
            <v>54</v>
          </cell>
          <cell r="BF417">
            <v>8.7592592592592595</v>
          </cell>
          <cell r="BG417">
            <v>199</v>
          </cell>
          <cell r="BH417">
            <v>24</v>
          </cell>
          <cell r="BI417">
            <v>8.2916666666666661</v>
          </cell>
          <cell r="BJ417">
            <v>95.667500000000004</v>
          </cell>
          <cell r="BK417">
            <v>224</v>
          </cell>
          <cell r="BL417">
            <v>29</v>
          </cell>
          <cell r="BM417">
            <v>7.7241379310344831</v>
          </cell>
          <cell r="BN417">
            <v>100</v>
          </cell>
          <cell r="BO417">
            <v>423</v>
          </cell>
          <cell r="BP417">
            <v>53</v>
          </cell>
          <cell r="BQ417">
            <v>7.9811320754716979</v>
          </cell>
          <cell r="BR417">
            <v>181</v>
          </cell>
          <cell r="BS417">
            <v>24</v>
          </cell>
          <cell r="BT417">
            <v>7.541666666666667</v>
          </cell>
          <cell r="BU417">
            <v>96.389583333333348</v>
          </cell>
          <cell r="BV417">
            <v>181</v>
          </cell>
          <cell r="BW417">
            <v>24</v>
          </cell>
          <cell r="BX417">
            <v>7.541666666666667</v>
          </cell>
          <cell r="BY417">
            <v>211</v>
          </cell>
          <cell r="BZ417">
            <v>26</v>
          </cell>
          <cell r="CA417">
            <v>8.115384615384615</v>
          </cell>
          <cell r="CB417">
            <v>1688</v>
          </cell>
          <cell r="CC417">
            <v>205</v>
          </cell>
          <cell r="CD417">
            <v>8.2341463414634148</v>
          </cell>
          <cell r="CE417">
            <v>96</v>
          </cell>
          <cell r="CF417"/>
          <cell r="CG417"/>
          <cell r="CH417"/>
          <cell r="CI417"/>
          <cell r="CJ417"/>
          <cell r="CK417"/>
          <cell r="CL417"/>
          <cell r="CM417"/>
          <cell r="CN417"/>
          <cell r="CO417"/>
          <cell r="CP417"/>
          <cell r="CQ417"/>
          <cell r="CR417"/>
          <cell r="CS417"/>
          <cell r="CT417"/>
          <cell r="CU417"/>
          <cell r="CV417"/>
          <cell r="CW417"/>
          <cell r="CX417"/>
          <cell r="CY417"/>
          <cell r="CZ417"/>
          <cell r="DA417"/>
          <cell r="DB417"/>
          <cell r="DC417"/>
          <cell r="DD417"/>
          <cell r="DE417"/>
          <cell r="DF417"/>
          <cell r="DG417"/>
          <cell r="DH417"/>
          <cell r="DI417"/>
          <cell r="DJ417">
            <v>0</v>
          </cell>
          <cell r="DK417">
            <v>0</v>
          </cell>
          <cell r="DL417">
            <v>2</v>
          </cell>
          <cell r="DM417">
            <v>0</v>
          </cell>
          <cell r="DN417">
            <v>0</v>
          </cell>
          <cell r="DO417">
            <v>0</v>
          </cell>
          <cell r="DP417">
            <v>0</v>
          </cell>
          <cell r="DQ417">
            <v>0</v>
          </cell>
          <cell r="DR417">
            <v>0</v>
          </cell>
          <cell r="DS417">
            <v>0</v>
          </cell>
          <cell r="DT417">
            <v>0</v>
          </cell>
          <cell r="DU417">
            <v>0</v>
          </cell>
          <cell r="DV417" t="str">
            <v>Finoux Solutions</v>
          </cell>
          <cell r="DW417"/>
          <cell r="DX417" t="str">
            <v>Black Listed by Zahir sir (Finoux Solutions)</v>
          </cell>
          <cell r="DY417" t="str">
            <v>Placed</v>
          </cell>
          <cell r="DZ417"/>
          <cell r="EA417" t="str">
            <v>Placement</v>
          </cell>
          <cell r="EB417" t="str">
            <v>Placement</v>
          </cell>
          <cell r="EC417">
            <v>44903</v>
          </cell>
          <cell r="ED417" t="str">
            <v>CAT-3</v>
          </cell>
          <cell r="EE417"/>
          <cell r="EF417"/>
          <cell r="EG417"/>
          <cell r="EH417"/>
          <cell r="EI417"/>
          <cell r="EJ417"/>
          <cell r="EK417"/>
          <cell r="EL417"/>
          <cell r="EM417"/>
          <cell r="EN417">
            <v>5</v>
          </cell>
          <cell r="EO417">
            <v>0</v>
          </cell>
          <cell r="EP417">
            <v>5</v>
          </cell>
          <cell r="EQ417">
            <v>10</v>
          </cell>
          <cell r="ER417">
            <v>66.666666666666657</v>
          </cell>
          <cell r="ES417" t="str">
            <v>Yes</v>
          </cell>
          <cell r="ET417" t="str">
            <v>https://drive.google.com/open?id=1PsjYv2OlrXYLo1N2zWADqd1L2Og8c9yh</v>
          </cell>
          <cell r="EU417" t="str">
            <v>NA</v>
          </cell>
          <cell r="EV417" t="str">
            <v>No</v>
          </cell>
          <cell r="EW417"/>
          <cell r="EX417" t="str">
            <v>MUMBAI</v>
          </cell>
          <cell r="EY417" t="str">
            <v>AB</v>
          </cell>
          <cell r="EZ417"/>
          <cell r="FA417" t="str">
            <v>19-E&amp;TCA45-23</v>
          </cell>
          <cell r="FB417" t="str">
            <v>E&amp;TC-A</v>
          </cell>
          <cell r="FC417">
            <v>45</v>
          </cell>
        </row>
        <row r="418">
          <cell r="C418" t="str">
            <v>19-E&amp;TCA46-23</v>
          </cell>
          <cell r="D418">
            <v>46</v>
          </cell>
          <cell r="E418" t="str">
            <v>KADAM SIDDHANT SANTOSH RUPALI</v>
          </cell>
          <cell r="F418" t="str">
            <v>19-E&amp;TCA46-23</v>
          </cell>
          <cell r="G418" t="str">
            <v>Male</v>
          </cell>
          <cell r="H418">
            <v>36901</v>
          </cell>
          <cell r="I418">
            <v>8108323279</v>
          </cell>
          <cell r="J418" t="str">
            <v>8108323279</v>
          </cell>
          <cell r="K418" t="str">
            <v>siddhantkadam331@gmail.com</v>
          </cell>
          <cell r="L418" t="str">
            <v>1032190554@tcetmumbai.in</v>
          </cell>
          <cell r="M418" t="str">
            <v>302,b wing , kaveri bldg ,riverpark complex ,rawalpada , dahisar e,rawalpada dahisar mumbai,mumbai,400068</v>
          </cell>
          <cell r="N418" t="str">
            <v>Service</v>
          </cell>
          <cell r="O418" t="str">
            <v>5 Lacs to  10Lacs</v>
          </cell>
          <cell r="P418" t="str">
            <v>Normal</v>
          </cell>
          <cell r="Q418" t="str">
            <v>Open</v>
          </cell>
          <cell r="R418">
            <v>2019</v>
          </cell>
          <cell r="S418" t="str">
            <v>FE</v>
          </cell>
          <cell r="T418" t="str">
            <v>MHT-CET 2019</v>
          </cell>
          <cell r="U418" t="str">
            <v>MHT-CET</v>
          </cell>
          <cell r="V418">
            <v>200</v>
          </cell>
          <cell r="W418">
            <v>22.500235400000001</v>
          </cell>
          <cell r="X418" t="str">
            <v>IL</v>
          </cell>
          <cell r="Y418">
            <v>425</v>
          </cell>
          <cell r="Z418">
            <v>500</v>
          </cell>
          <cell r="AA418">
            <v>85</v>
          </cell>
          <cell r="AB418">
            <v>2017</v>
          </cell>
          <cell r="AC418" t="str">
            <v>CENTRAL BOARD OF SECONDARY EDUCATION</v>
          </cell>
          <cell r="AD418" t="str">
            <v>UNIVERSAL HIGH SCHOOL</v>
          </cell>
          <cell r="AE418">
            <v>414</v>
          </cell>
          <cell r="AF418">
            <v>650</v>
          </cell>
          <cell r="AG418">
            <v>63.69</v>
          </cell>
          <cell r="AH418">
            <v>2019</v>
          </cell>
          <cell r="AI418" t="str">
            <v>MAHARASHTRA STATE BOARD OF SECONDARY AND HIGHER SECONDARY EDUCATION</v>
          </cell>
          <cell r="AJ418" t="str">
            <v>NIRMALA MEMORIAL COLLEGE OF SCIENCE AND COMMERCE</v>
          </cell>
          <cell r="AK418">
            <v>178</v>
          </cell>
          <cell r="AL418">
            <v>22</v>
          </cell>
          <cell r="AM418">
            <v>8.0909090909090917</v>
          </cell>
          <cell r="AN418">
            <v>97.42</v>
          </cell>
          <cell r="AO418">
            <v>179</v>
          </cell>
          <cell r="AP418">
            <v>26</v>
          </cell>
          <cell r="AQ418">
            <v>6.884615384615385</v>
          </cell>
          <cell r="AR418">
            <v>75</v>
          </cell>
          <cell r="AS418">
            <v>357</v>
          </cell>
          <cell r="AT418">
            <v>48</v>
          </cell>
          <cell r="AU418">
            <v>7.4375</v>
          </cell>
          <cell r="AV418">
            <v>211</v>
          </cell>
          <cell r="AW418">
            <v>25</v>
          </cell>
          <cell r="AX418">
            <v>8.44</v>
          </cell>
          <cell r="AY418">
            <v>93</v>
          </cell>
          <cell r="AZ418">
            <v>261</v>
          </cell>
          <cell r="BA418">
            <v>29</v>
          </cell>
          <cell r="BB418">
            <v>9</v>
          </cell>
          <cell r="BC418">
            <v>90</v>
          </cell>
          <cell r="BD418">
            <v>472</v>
          </cell>
          <cell r="BE418">
            <v>54</v>
          </cell>
          <cell r="BF418">
            <v>8.7407407407407405</v>
          </cell>
          <cell r="BG418">
            <v>198</v>
          </cell>
          <cell r="BH418">
            <v>24</v>
          </cell>
          <cell r="BI418">
            <v>8.25</v>
          </cell>
          <cell r="BJ418">
            <v>88.855000000000004</v>
          </cell>
          <cell r="BK418">
            <v>244</v>
          </cell>
          <cell r="BL418">
            <v>29</v>
          </cell>
          <cell r="BM418">
            <v>8.4137931034482758</v>
          </cell>
          <cell r="BN418">
            <v>76</v>
          </cell>
          <cell r="BO418">
            <v>442</v>
          </cell>
          <cell r="BP418">
            <v>53</v>
          </cell>
          <cell r="BQ418">
            <v>8.3396226415094343</v>
          </cell>
          <cell r="BR418">
            <v>185</v>
          </cell>
          <cell r="BS418">
            <v>24</v>
          </cell>
          <cell r="BT418">
            <v>7.708333333333333</v>
          </cell>
          <cell r="BU418">
            <v>86.71250000000002</v>
          </cell>
          <cell r="BV418">
            <v>185</v>
          </cell>
          <cell r="BW418">
            <v>24</v>
          </cell>
          <cell r="BX418">
            <v>7.708333333333333</v>
          </cell>
          <cell r="BY418">
            <v>210</v>
          </cell>
          <cell r="BZ418">
            <v>26</v>
          </cell>
          <cell r="CA418">
            <v>8.0769230769230766</v>
          </cell>
          <cell r="CB418">
            <v>1666</v>
          </cell>
          <cell r="CC418">
            <v>205</v>
          </cell>
          <cell r="CD418">
            <v>8.126829268292683</v>
          </cell>
          <cell r="CE418">
            <v>89</v>
          </cell>
          <cell r="CF418"/>
          <cell r="CG418"/>
          <cell r="CH418"/>
          <cell r="CI418"/>
          <cell r="CJ418"/>
          <cell r="CK418"/>
          <cell r="CL418"/>
          <cell r="CM418"/>
          <cell r="CN418">
            <v>14</v>
          </cell>
          <cell r="CO418">
            <v>60</v>
          </cell>
          <cell r="CP418">
            <v>18</v>
          </cell>
          <cell r="CQ418">
            <v>50</v>
          </cell>
          <cell r="CR418">
            <v>1</v>
          </cell>
          <cell r="CS418">
            <v>23</v>
          </cell>
          <cell r="CT418">
            <v>5</v>
          </cell>
          <cell r="CU418">
            <v>0</v>
          </cell>
          <cell r="CV418">
            <v>16</v>
          </cell>
          <cell r="CW418">
            <v>0</v>
          </cell>
          <cell r="CX418"/>
          <cell r="CY418"/>
          <cell r="CZ418"/>
          <cell r="DA418">
            <v>0</v>
          </cell>
          <cell r="DB418">
            <v>10</v>
          </cell>
          <cell r="DC418">
            <v>0</v>
          </cell>
          <cell r="DD418">
            <v>0</v>
          </cell>
          <cell r="DE418">
            <v>22</v>
          </cell>
          <cell r="DF418">
            <v>0</v>
          </cell>
          <cell r="DG418">
            <v>0</v>
          </cell>
          <cell r="DH418">
            <v>0</v>
          </cell>
          <cell r="DI418">
            <v>0</v>
          </cell>
          <cell r="DJ418">
            <v>0</v>
          </cell>
          <cell r="DK418">
            <v>0</v>
          </cell>
          <cell r="DL418">
            <v>2</v>
          </cell>
          <cell r="DM418">
            <v>0</v>
          </cell>
          <cell r="DN418">
            <v>0</v>
          </cell>
          <cell r="DO418" t="str">
            <v>0</v>
          </cell>
          <cell r="DP418">
            <v>0</v>
          </cell>
          <cell r="DQ418">
            <v>0</v>
          </cell>
          <cell r="DR418">
            <v>0</v>
          </cell>
          <cell r="DS418">
            <v>0</v>
          </cell>
          <cell r="DT418">
            <v>0</v>
          </cell>
          <cell r="DU418">
            <v>1</v>
          </cell>
          <cell r="DV418"/>
          <cell r="DW418"/>
          <cell r="DX418"/>
          <cell r="DY418"/>
          <cell r="DZ418"/>
          <cell r="EA418" t="str">
            <v>Higher Studies</v>
          </cell>
          <cell r="EB418" t="str">
            <v>Higher Studies</v>
          </cell>
          <cell r="EC418">
            <v>44746</v>
          </cell>
          <cell r="ED418" t="str">
            <v>CAT-3</v>
          </cell>
          <cell r="EE418"/>
          <cell r="EF418"/>
          <cell r="EG418"/>
          <cell r="EH418"/>
          <cell r="EI418"/>
          <cell r="EJ418"/>
          <cell r="EK418"/>
          <cell r="EL418"/>
          <cell r="EM418"/>
          <cell r="EN418">
            <v>5</v>
          </cell>
          <cell r="EO418">
            <v>1</v>
          </cell>
          <cell r="EP418">
            <v>5</v>
          </cell>
          <cell r="EQ418">
            <v>11</v>
          </cell>
          <cell r="ER418">
            <v>73.333333333333329</v>
          </cell>
          <cell r="ES418" t="str">
            <v>Yes</v>
          </cell>
          <cell r="ET418" t="str">
            <v>https://drive.google.com/open?id=1-lj5pBuB2LtSIuOECj0cx0WX-cX2divM</v>
          </cell>
          <cell r="EU418" t="str">
            <v>IT + Core Companies</v>
          </cell>
          <cell r="EV418" t="str">
            <v>Yes</v>
          </cell>
          <cell r="EW418" t="str">
            <v>Yes-payment id- pay_HyXa1sMCjvgfrY</v>
          </cell>
          <cell r="EX418" t="str">
            <v>mumbai</v>
          </cell>
          <cell r="EY418" t="str">
            <v>AB</v>
          </cell>
          <cell r="EZ418" t="str">
            <v>Batch 2</v>
          </cell>
          <cell r="FA418" t="str">
            <v>19-E&amp;TCA46-23</v>
          </cell>
          <cell r="FB418" t="str">
            <v>E&amp;TC-A</v>
          </cell>
          <cell r="FC418">
            <v>46</v>
          </cell>
        </row>
        <row r="419">
          <cell r="C419" t="str">
            <v>20-E&amp;TCA67-23</v>
          </cell>
          <cell r="D419">
            <v>67</v>
          </cell>
          <cell r="E419" t="str">
            <v>KADAM SONIYA NITIN SHEETAL</v>
          </cell>
          <cell r="F419" t="str">
            <v>20-E&amp;TCA67-23</v>
          </cell>
          <cell r="G419" t="str">
            <v>Female</v>
          </cell>
          <cell r="H419">
            <v>37212</v>
          </cell>
          <cell r="I419">
            <v>8779818245</v>
          </cell>
          <cell r="J419"/>
          <cell r="K419" t="str">
            <v>soniya17kadam@gmail.com</v>
          </cell>
          <cell r="L419" t="str">
            <v>1032200683@tcetmumbai.in</v>
          </cell>
          <cell r="M419" t="str">
            <v>B1101, Ekta Meadows Khatau Mill Compound Borivali € Mumbai-400101</v>
          </cell>
          <cell r="N419" t="str">
            <v>Self-employed</v>
          </cell>
          <cell r="O419" t="str">
            <v>20 Lacs &amp; above</v>
          </cell>
          <cell r="P419" t="str">
            <v>Normal</v>
          </cell>
          <cell r="Q419" t="str">
            <v>Open</v>
          </cell>
          <cell r="R419">
            <v>2019</v>
          </cell>
          <cell r="S419" t="str">
            <v>DSE</v>
          </cell>
          <cell r="T419" t="str">
            <v>NA</v>
          </cell>
          <cell r="U419" t="str">
            <v>DSE</v>
          </cell>
          <cell r="V419" t="str">
            <v>NA</v>
          </cell>
          <cell r="W419" t="str">
            <v>NA</v>
          </cell>
          <cell r="X419" t="str">
            <v>CAP-Minority</v>
          </cell>
          <cell r="Y419">
            <v>395</v>
          </cell>
          <cell r="Z419">
            <v>500</v>
          </cell>
          <cell r="AA419">
            <v>79</v>
          </cell>
          <cell r="AB419">
            <v>2017</v>
          </cell>
          <cell r="AC419" t="str">
            <v>MAHARASHTRA STATE BOARD OF SECONDARY AND HIGHER SECONDARY EDUCATION</v>
          </cell>
          <cell r="AD419" t="str">
            <v>Children,s Academy, Kandivali</v>
          </cell>
          <cell r="AE419">
            <v>1597</v>
          </cell>
          <cell r="AF419">
            <v>1700</v>
          </cell>
          <cell r="AG419">
            <v>93.941176470588232</v>
          </cell>
          <cell r="AH419">
            <v>2020</v>
          </cell>
          <cell r="AI419" t="str">
            <v>Maharashtra State Board of Technical Education</v>
          </cell>
          <cell r="AJ419" t="str">
            <v>Thakur Polytechnic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 t="str">
            <v>o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239</v>
          </cell>
          <cell r="AW419">
            <v>25</v>
          </cell>
          <cell r="AX419">
            <v>9.56</v>
          </cell>
          <cell r="AY419">
            <v>98</v>
          </cell>
          <cell r="AZ419">
            <v>281</v>
          </cell>
          <cell r="BA419">
            <v>29</v>
          </cell>
          <cell r="BB419">
            <v>9.6896551724137936</v>
          </cell>
          <cell r="BC419">
            <v>97</v>
          </cell>
          <cell r="BD419">
            <v>520</v>
          </cell>
          <cell r="BE419">
            <v>54</v>
          </cell>
          <cell r="BF419">
            <v>9.6296296296296298</v>
          </cell>
          <cell r="BG419">
            <v>213</v>
          </cell>
          <cell r="BH419">
            <v>24</v>
          </cell>
          <cell r="BI419">
            <v>8.875</v>
          </cell>
          <cell r="BJ419">
            <v>97.5</v>
          </cell>
          <cell r="BK419">
            <v>247</v>
          </cell>
          <cell r="BL419">
            <v>29</v>
          </cell>
          <cell r="BM419">
            <v>8.5172413793103452</v>
          </cell>
          <cell r="BN419">
            <v>100</v>
          </cell>
          <cell r="BO419">
            <v>460</v>
          </cell>
          <cell r="BP419">
            <v>53</v>
          </cell>
          <cell r="BQ419">
            <v>8.6792452830188687</v>
          </cell>
          <cell r="BR419">
            <v>234</v>
          </cell>
          <cell r="BS419">
            <v>24</v>
          </cell>
          <cell r="BT419">
            <v>9.75</v>
          </cell>
          <cell r="BU419">
            <v>81</v>
          </cell>
          <cell r="BV419">
            <v>234</v>
          </cell>
          <cell r="BW419">
            <v>24</v>
          </cell>
          <cell r="BX419">
            <v>9.75</v>
          </cell>
          <cell r="BY419">
            <v>248</v>
          </cell>
          <cell r="BZ419">
            <v>26</v>
          </cell>
          <cell r="CA419">
            <v>9.5384615384615383</v>
          </cell>
          <cell r="CB419">
            <v>1462</v>
          </cell>
          <cell r="CC419">
            <v>157</v>
          </cell>
          <cell r="CD419">
            <v>9.3121019108280247</v>
          </cell>
          <cell r="CE419">
            <v>98</v>
          </cell>
          <cell r="CF419"/>
          <cell r="CG419"/>
          <cell r="CH419"/>
          <cell r="CI419"/>
          <cell r="CJ419"/>
          <cell r="CK419"/>
          <cell r="CL419"/>
          <cell r="CM419"/>
          <cell r="CN419"/>
          <cell r="CO419"/>
          <cell r="CP419"/>
          <cell r="CQ419"/>
          <cell r="CR419"/>
          <cell r="CS419"/>
          <cell r="CT419"/>
          <cell r="CU419"/>
          <cell r="CV419"/>
          <cell r="CW419"/>
          <cell r="CX419"/>
          <cell r="CY419"/>
          <cell r="CZ419"/>
          <cell r="DA419"/>
          <cell r="DB419"/>
          <cell r="DC419"/>
          <cell r="DD419"/>
          <cell r="DE419"/>
          <cell r="DF419"/>
          <cell r="DG419"/>
          <cell r="DH419"/>
          <cell r="DI419"/>
          <cell r="DJ419">
            <v>0</v>
          </cell>
          <cell r="DK419">
            <v>0</v>
          </cell>
          <cell r="DL419">
            <v>2</v>
          </cell>
          <cell r="DM419">
            <v>0</v>
          </cell>
          <cell r="DN419">
            <v>0</v>
          </cell>
          <cell r="DO419">
            <v>0</v>
          </cell>
          <cell r="DP419">
            <v>0</v>
          </cell>
          <cell r="DQ419">
            <v>0</v>
          </cell>
          <cell r="DR419">
            <v>0</v>
          </cell>
          <cell r="DS419">
            <v>0</v>
          </cell>
          <cell r="DT419">
            <v>0</v>
          </cell>
          <cell r="DU419">
            <v>0</v>
          </cell>
          <cell r="DV419"/>
          <cell r="DW419"/>
          <cell r="DX419"/>
          <cell r="DY419"/>
          <cell r="DZ419"/>
          <cell r="EA419" t="str">
            <v>Higher Studies</v>
          </cell>
          <cell r="EB419" t="str">
            <v>Higher Studies</v>
          </cell>
          <cell r="EC419"/>
          <cell r="ED419" t="str">
            <v>CAT-3</v>
          </cell>
          <cell r="EE419"/>
          <cell r="EF419"/>
          <cell r="EG419"/>
          <cell r="EH419"/>
          <cell r="EI419"/>
          <cell r="EJ419"/>
          <cell r="EK419"/>
          <cell r="EL419"/>
          <cell r="EM419"/>
          <cell r="EN419">
            <v>5</v>
          </cell>
          <cell r="EO419">
            <v>0</v>
          </cell>
          <cell r="EP419">
            <v>5</v>
          </cell>
          <cell r="EQ419">
            <v>10</v>
          </cell>
          <cell r="ER419">
            <v>66.666666666666657</v>
          </cell>
          <cell r="ES419" t="str">
            <v>Yes</v>
          </cell>
          <cell r="ET419" t="str">
            <v>https://drive.google.com/open?id=1S97Im8DfuUe8uPdaXrm8MMxNFecAcW1X</v>
          </cell>
          <cell r="EU419" t="str">
            <v>NA</v>
          </cell>
          <cell r="EV419" t="str">
            <v>Yes</v>
          </cell>
          <cell r="EW419"/>
          <cell r="EX419"/>
          <cell r="EY419" t="str">
            <v>AB</v>
          </cell>
          <cell r="EZ419"/>
          <cell r="FA419" t="str">
            <v>20-E&amp;TCA67-23</v>
          </cell>
          <cell r="FB419" t="str">
            <v>E&amp;TC-A</v>
          </cell>
          <cell r="FC419">
            <v>67</v>
          </cell>
        </row>
        <row r="420">
          <cell r="C420" t="str">
            <v>19-E&amp;TCA47-23</v>
          </cell>
          <cell r="D420">
            <v>47</v>
          </cell>
          <cell r="E420" t="str">
            <v xml:space="preserve">KADRI AMAAN AMJAD SHAHENAZ </v>
          </cell>
          <cell r="F420" t="str">
            <v>19-E&amp;TCA47-23</v>
          </cell>
          <cell r="G420" t="str">
            <v>Male</v>
          </cell>
          <cell r="H420">
            <v>37096</v>
          </cell>
          <cell r="I420">
            <v>9867654022</v>
          </cell>
          <cell r="J420"/>
          <cell r="K420" t="str">
            <v>lucifer.demon786@gmail.com</v>
          </cell>
          <cell r="L420" t="str">
            <v>1032190555@tcetmumbai.in</v>
          </cell>
          <cell r="M420" t="str">
            <v>E/15, Nilkanth, ext.Ramchandra lane, Eve,west, mumbai-400064,Malad,Near movie time thetre,mumbai,400064</v>
          </cell>
          <cell r="N420" t="str">
            <v>Service</v>
          </cell>
          <cell r="O420" t="str">
            <v>Below  5 Lacs</v>
          </cell>
          <cell r="P420" t="str">
            <v>Normal</v>
          </cell>
          <cell r="Q420" t="str">
            <v>Open</v>
          </cell>
          <cell r="R420">
            <v>2019</v>
          </cell>
          <cell r="S420" t="str">
            <v>FE</v>
          </cell>
          <cell r="T420" t="str">
            <v>MHT-CET 2019</v>
          </cell>
          <cell r="U420" t="str">
            <v>MHT-CET</v>
          </cell>
          <cell r="V420">
            <v>200</v>
          </cell>
          <cell r="W420">
            <v>42.2886959</v>
          </cell>
          <cell r="X420" t="str">
            <v>IL</v>
          </cell>
          <cell r="Y420">
            <v>385</v>
          </cell>
          <cell r="Z420">
            <v>500</v>
          </cell>
          <cell r="AA420">
            <v>77</v>
          </cell>
          <cell r="AB420">
            <v>2017</v>
          </cell>
          <cell r="AC420" t="str">
            <v>MAHARASHTRA STATE BOARD OF SECONDARY AND HIGHER SECONDARY EDUCATION</v>
          </cell>
          <cell r="AD420" t="str">
            <v>ST.ANNE'S HIGH SCHOOL</v>
          </cell>
          <cell r="AE420">
            <v>442</v>
          </cell>
          <cell r="AF420">
            <v>650</v>
          </cell>
          <cell r="AG420">
            <v>68</v>
          </cell>
          <cell r="AH420">
            <v>2019</v>
          </cell>
          <cell r="AI420" t="str">
            <v>MAHARASHTRA STATE BOARD OF SECONDARY AND HIGHER SECONDARY EDUCATION</v>
          </cell>
          <cell r="AJ420" t="str">
            <v>NIRMALA MEMORIAL COLLEGE OF COMMERCE AND SCIENCE</v>
          </cell>
          <cell r="AK420">
            <v>201</v>
          </cell>
          <cell r="AL420">
            <v>22</v>
          </cell>
          <cell r="AM420">
            <v>9.1363636363636367</v>
          </cell>
          <cell r="AN420">
            <v>91.29</v>
          </cell>
          <cell r="AO420">
            <v>220</v>
          </cell>
          <cell r="AP420">
            <v>26</v>
          </cell>
          <cell r="AQ420">
            <v>8.4615384615384617</v>
          </cell>
          <cell r="AR420">
            <v>90.12</v>
          </cell>
          <cell r="AS420">
            <v>421</v>
          </cell>
          <cell r="AT420">
            <v>48</v>
          </cell>
          <cell r="AU420">
            <v>8.7708333333333339</v>
          </cell>
          <cell r="AV420">
            <v>228</v>
          </cell>
          <cell r="AW420">
            <v>25</v>
          </cell>
          <cell r="AX420">
            <v>9.1199999999999992</v>
          </cell>
          <cell r="AY420">
            <v>97</v>
          </cell>
          <cell r="AZ420">
            <v>268</v>
          </cell>
          <cell r="BA420">
            <v>29</v>
          </cell>
          <cell r="BB420">
            <v>9.2413793103448274</v>
          </cell>
          <cell r="BC420">
            <v>96</v>
          </cell>
          <cell r="BD420">
            <v>496</v>
          </cell>
          <cell r="BE420">
            <v>54</v>
          </cell>
          <cell r="BF420">
            <v>9.1851851851851851</v>
          </cell>
          <cell r="BG420">
            <v>220</v>
          </cell>
          <cell r="BH420">
            <v>24</v>
          </cell>
          <cell r="BI420">
            <v>9.1666666666666661</v>
          </cell>
          <cell r="BJ420">
            <v>93.602500000000006</v>
          </cell>
          <cell r="BK420">
            <v>268</v>
          </cell>
          <cell r="BL420">
            <v>29</v>
          </cell>
          <cell r="BM420">
            <v>9.2413793103448274</v>
          </cell>
          <cell r="BN420">
            <v>100</v>
          </cell>
          <cell r="BO420">
            <v>488</v>
          </cell>
          <cell r="BP420">
            <v>53</v>
          </cell>
          <cell r="BQ420">
            <v>9.2075471698113205</v>
          </cell>
          <cell r="BR420">
            <v>232</v>
          </cell>
          <cell r="BS420">
            <v>24</v>
          </cell>
          <cell r="BT420">
            <v>9.6666666666666661</v>
          </cell>
          <cell r="BU420">
            <v>94.668750000000003</v>
          </cell>
          <cell r="BV420">
            <v>232</v>
          </cell>
          <cell r="BW420">
            <v>24</v>
          </cell>
          <cell r="BX420">
            <v>9.6666666666666661</v>
          </cell>
          <cell r="BY420">
            <v>254</v>
          </cell>
          <cell r="BZ420">
            <v>26</v>
          </cell>
          <cell r="CA420">
            <v>9.7692307692307701</v>
          </cell>
          <cell r="CB420">
            <v>1891</v>
          </cell>
          <cell r="CC420">
            <v>205</v>
          </cell>
          <cell r="CD420">
            <v>9.2243902439024392</v>
          </cell>
          <cell r="CE420">
            <v>94</v>
          </cell>
          <cell r="CF420"/>
          <cell r="CG420"/>
          <cell r="CH420"/>
          <cell r="CI420"/>
          <cell r="CJ420"/>
          <cell r="CK420"/>
          <cell r="CL420"/>
          <cell r="CM420"/>
          <cell r="CN420">
            <v>56</v>
          </cell>
          <cell r="CO420">
            <v>60</v>
          </cell>
          <cell r="CP420">
            <v>33</v>
          </cell>
          <cell r="CQ420">
            <v>50</v>
          </cell>
          <cell r="CR420">
            <v>24</v>
          </cell>
          <cell r="CS420">
            <v>0</v>
          </cell>
          <cell r="CT420">
            <v>100</v>
          </cell>
          <cell r="CU420">
            <v>14</v>
          </cell>
          <cell r="CV420">
            <v>2</v>
          </cell>
          <cell r="CW420">
            <v>88</v>
          </cell>
          <cell r="CX420">
            <v>590</v>
          </cell>
          <cell r="CY420">
            <v>59</v>
          </cell>
          <cell r="CZ420">
            <v>87.667161961367015</v>
          </cell>
          <cell r="DA420">
            <v>10</v>
          </cell>
          <cell r="DB420">
            <v>0</v>
          </cell>
          <cell r="DC420">
            <v>100</v>
          </cell>
          <cell r="DD420">
            <v>22</v>
          </cell>
          <cell r="DE420">
            <v>0</v>
          </cell>
          <cell r="DF420">
            <v>100</v>
          </cell>
          <cell r="DG420">
            <v>10</v>
          </cell>
          <cell r="DH420">
            <v>100</v>
          </cell>
          <cell r="DI420">
            <v>1010</v>
          </cell>
          <cell r="DJ420">
            <v>51</v>
          </cell>
          <cell r="DK420">
            <v>2</v>
          </cell>
          <cell r="DL420">
            <v>0</v>
          </cell>
          <cell r="DM420">
            <v>100</v>
          </cell>
          <cell r="DN420">
            <v>70</v>
          </cell>
          <cell r="DO420" t="str">
            <v>100</v>
          </cell>
          <cell r="DP420">
            <v>60</v>
          </cell>
          <cell r="DQ420" t="str">
            <v>100</v>
          </cell>
          <cell r="DR420">
            <v>65</v>
          </cell>
          <cell r="DS420">
            <v>100</v>
          </cell>
          <cell r="DT420">
            <v>70</v>
          </cell>
          <cell r="DU420">
            <v>99</v>
          </cell>
          <cell r="DV420" t="str">
            <v>Konnect Insights</v>
          </cell>
          <cell r="DW420"/>
          <cell r="DX420"/>
          <cell r="DY420" t="str">
            <v>Placed</v>
          </cell>
          <cell r="DZ420">
            <v>3.5</v>
          </cell>
          <cell r="EA420" t="str">
            <v>Placement</v>
          </cell>
          <cell r="EB420" t="str">
            <v>Placement</v>
          </cell>
          <cell r="EC420">
            <v>45089</v>
          </cell>
          <cell r="ED420" t="str">
            <v>CAT-1</v>
          </cell>
          <cell r="EE420"/>
          <cell r="EF420"/>
          <cell r="EG420"/>
          <cell r="EH420"/>
          <cell r="EI420"/>
          <cell r="EJ420"/>
          <cell r="EK420"/>
          <cell r="EL420"/>
          <cell r="EM420"/>
          <cell r="EN420">
            <v>5</v>
          </cell>
          <cell r="EO420">
            <v>5</v>
          </cell>
          <cell r="EP420">
            <v>5</v>
          </cell>
          <cell r="EQ420">
            <v>15</v>
          </cell>
          <cell r="ER420">
            <v>100</v>
          </cell>
          <cell r="ES420" t="str">
            <v>Yes</v>
          </cell>
          <cell r="ET420" t="str">
            <v>https://drive.google.com/open?id=1JYGZt46pxkkIrlVEorKByZMWH5Xpox1U</v>
          </cell>
          <cell r="EU420" t="str">
            <v>IT + Core Companies</v>
          </cell>
          <cell r="EV420" t="str">
            <v>Yes</v>
          </cell>
          <cell r="EW420">
            <v>125980382327</v>
          </cell>
          <cell r="EX420" t="str">
            <v>Mumbai</v>
          </cell>
          <cell r="EY420" t="str">
            <v>Present</v>
          </cell>
          <cell r="EZ420" t="str">
            <v>Golden Batch 2</v>
          </cell>
          <cell r="FA420" t="str">
            <v>19-E&amp;TCA47-23</v>
          </cell>
          <cell r="FB420" t="str">
            <v>E&amp;TC-A</v>
          </cell>
          <cell r="FC420">
            <v>47</v>
          </cell>
        </row>
        <row r="421">
          <cell r="C421" t="str">
            <v>19-E&amp;TCA48-23</v>
          </cell>
          <cell r="D421">
            <v>48</v>
          </cell>
          <cell r="E421" t="str">
            <v>KASTURE SIDDHANT ABHAY TRUPTI</v>
          </cell>
          <cell r="F421" t="str">
            <v>19-E&amp;TCA48-23</v>
          </cell>
          <cell r="G421" t="str">
            <v>Male</v>
          </cell>
          <cell r="H421">
            <v>37169</v>
          </cell>
          <cell r="I421">
            <v>8879039691</v>
          </cell>
          <cell r="J421"/>
          <cell r="K421" t="str">
            <v>siddhantkasture7@gmail.com</v>
          </cell>
          <cell r="L421" t="str">
            <v>1032190556@tcetmumbai.in</v>
          </cell>
          <cell r="M421" t="str">
            <v>B 103 Avani Apartment,Old M.G. road,Charkop Village,Opp 286 last bus stop,Mumbai,400067</v>
          </cell>
          <cell r="N421" t="str">
            <v>Service</v>
          </cell>
          <cell r="O421" t="str">
            <v>5 Lacs to  10Lacs</v>
          </cell>
          <cell r="P421" t="str">
            <v>Normal</v>
          </cell>
          <cell r="Q421" t="str">
            <v>Open</v>
          </cell>
          <cell r="R421">
            <v>2019</v>
          </cell>
          <cell r="S421" t="str">
            <v>FE</v>
          </cell>
          <cell r="T421" t="str">
            <v>MHT-CET 2019</v>
          </cell>
          <cell r="U421" t="str">
            <v>MHT-CET</v>
          </cell>
          <cell r="V421">
            <v>200</v>
          </cell>
          <cell r="W421">
            <v>6.8802820999999996</v>
          </cell>
          <cell r="X421" t="str">
            <v>IL</v>
          </cell>
          <cell r="Y421">
            <v>583</v>
          </cell>
          <cell r="Z421">
            <v>700</v>
          </cell>
          <cell r="AA421">
            <v>83.29</v>
          </cell>
          <cell r="AB421">
            <v>2017</v>
          </cell>
          <cell r="AC421" t="str">
            <v>COUNCIL FOR THE INDIAN SCHOOL CERTIFICATE EXAMINATIONS</v>
          </cell>
          <cell r="AD421" t="str">
            <v>RYAN INTERNATIONAL</v>
          </cell>
          <cell r="AE421">
            <v>475</v>
          </cell>
          <cell r="AF421">
            <v>650</v>
          </cell>
          <cell r="AG421">
            <v>73.08</v>
          </cell>
          <cell r="AH421">
            <v>2019</v>
          </cell>
          <cell r="AI421" t="str">
            <v>MAHARASHTRA STATE BOARD OF SECONDARY AND HIGHER SECONDARY EDUCATION</v>
          </cell>
          <cell r="AJ421" t="str">
            <v>PACE JUNIOR SCIENCE COLLEGE</v>
          </cell>
          <cell r="AK421">
            <v>178</v>
          </cell>
          <cell r="AL421">
            <v>22</v>
          </cell>
          <cell r="AM421">
            <v>8.0909090909090917</v>
          </cell>
          <cell r="AN421">
            <v>93.85</v>
          </cell>
          <cell r="AO421">
            <v>212</v>
          </cell>
          <cell r="AP421">
            <v>26</v>
          </cell>
          <cell r="AQ421">
            <v>8.1538461538461533</v>
          </cell>
          <cell r="AR421">
            <v>93.42</v>
          </cell>
          <cell r="AS421">
            <v>390</v>
          </cell>
          <cell r="AT421">
            <v>48</v>
          </cell>
          <cell r="AU421">
            <v>8.125</v>
          </cell>
          <cell r="AV421">
            <v>219</v>
          </cell>
          <cell r="AW421">
            <v>25</v>
          </cell>
          <cell r="AX421">
            <v>8.76</v>
          </cell>
          <cell r="AY421">
            <v>99</v>
          </cell>
          <cell r="AZ421">
            <v>266</v>
          </cell>
          <cell r="BA421">
            <v>29</v>
          </cell>
          <cell r="BB421">
            <v>9.1724137931034484</v>
          </cell>
          <cell r="BC421">
            <v>98</v>
          </cell>
          <cell r="BD421">
            <v>485</v>
          </cell>
          <cell r="BE421">
            <v>54</v>
          </cell>
          <cell r="BF421">
            <v>8.981481481481481</v>
          </cell>
          <cell r="BG421">
            <v>218</v>
          </cell>
          <cell r="BH421">
            <v>24</v>
          </cell>
          <cell r="BI421">
            <v>9.0833333333333339</v>
          </cell>
          <cell r="BJ421">
            <v>96.067499999999995</v>
          </cell>
          <cell r="BK421">
            <v>262</v>
          </cell>
          <cell r="BL421">
            <v>29</v>
          </cell>
          <cell r="BM421">
            <v>9.0344827586206904</v>
          </cell>
          <cell r="BN421">
            <v>100</v>
          </cell>
          <cell r="BO421">
            <v>480</v>
          </cell>
          <cell r="BP421">
            <v>53</v>
          </cell>
          <cell r="BQ421">
            <v>9.0566037735849054</v>
          </cell>
          <cell r="BR421">
            <v>229</v>
          </cell>
          <cell r="BS421">
            <v>24</v>
          </cell>
          <cell r="BT421">
            <v>9.5416666666666661</v>
          </cell>
          <cell r="BU421">
            <v>96.722916666666663</v>
          </cell>
          <cell r="BV421">
            <v>229</v>
          </cell>
          <cell r="BW421">
            <v>24</v>
          </cell>
          <cell r="BX421">
            <v>9.5416666666666661</v>
          </cell>
          <cell r="BY421">
            <v>254</v>
          </cell>
          <cell r="BZ421">
            <v>26</v>
          </cell>
          <cell r="CA421">
            <v>9.7692307692307701</v>
          </cell>
          <cell r="CB421">
            <v>1838</v>
          </cell>
          <cell r="CC421">
            <v>205</v>
          </cell>
          <cell r="CD421">
            <v>8.9658536585365862</v>
          </cell>
          <cell r="CE421">
            <v>97</v>
          </cell>
          <cell r="CF421"/>
          <cell r="CG421"/>
          <cell r="CH421"/>
          <cell r="CI421"/>
          <cell r="CJ421"/>
          <cell r="CK421"/>
          <cell r="CL421"/>
          <cell r="CM421"/>
          <cell r="CN421">
            <v>46</v>
          </cell>
          <cell r="CO421">
            <v>60</v>
          </cell>
          <cell r="CP421">
            <v>32</v>
          </cell>
          <cell r="CQ421">
            <v>50</v>
          </cell>
          <cell r="CR421">
            <v>24</v>
          </cell>
          <cell r="CS421">
            <v>0</v>
          </cell>
          <cell r="CT421">
            <v>100</v>
          </cell>
          <cell r="CU421">
            <v>13</v>
          </cell>
          <cell r="CV421">
            <v>3</v>
          </cell>
          <cell r="CW421">
            <v>82</v>
          </cell>
          <cell r="CX421">
            <v>575</v>
          </cell>
          <cell r="CY421">
            <v>57.5</v>
          </cell>
          <cell r="CZ421">
            <v>85.43833580980683</v>
          </cell>
          <cell r="DA421">
            <v>10</v>
          </cell>
          <cell r="DB421">
            <v>0</v>
          </cell>
          <cell r="DC421">
            <v>100</v>
          </cell>
          <cell r="DD421">
            <v>16</v>
          </cell>
          <cell r="DE421">
            <v>6</v>
          </cell>
          <cell r="DF421">
            <v>73</v>
          </cell>
          <cell r="DG421">
            <v>8</v>
          </cell>
          <cell r="DH421">
            <v>80</v>
          </cell>
          <cell r="DI421">
            <v>1071</v>
          </cell>
          <cell r="DJ421">
            <v>54</v>
          </cell>
          <cell r="DK421">
            <v>0</v>
          </cell>
          <cell r="DL421">
            <v>2</v>
          </cell>
          <cell r="DM421">
            <v>0</v>
          </cell>
          <cell r="DN421">
            <v>80</v>
          </cell>
          <cell r="DO421" t="str">
            <v>100</v>
          </cell>
          <cell r="DP421">
            <v>60</v>
          </cell>
          <cell r="DQ421" t="str">
            <v>100</v>
          </cell>
          <cell r="DR421">
            <v>70</v>
          </cell>
          <cell r="DS421">
            <v>100</v>
          </cell>
          <cell r="DT421">
            <v>74</v>
          </cell>
          <cell r="DU421">
            <v>77</v>
          </cell>
          <cell r="DV421"/>
          <cell r="DW421"/>
          <cell r="DX421"/>
          <cell r="DY421"/>
          <cell r="DZ421"/>
          <cell r="EA421" t="str">
            <v>Higher Studies</v>
          </cell>
          <cell r="EB421" t="str">
            <v>Higher Studies</v>
          </cell>
          <cell r="EC421">
            <v>44746</v>
          </cell>
          <cell r="ED421" t="str">
            <v>CAT-2</v>
          </cell>
          <cell r="EE421"/>
          <cell r="EF421"/>
          <cell r="EG421"/>
          <cell r="EH421"/>
          <cell r="EI421"/>
          <cell r="EJ421"/>
          <cell r="EK421"/>
          <cell r="EL421"/>
          <cell r="EM421"/>
          <cell r="EN421">
            <v>5</v>
          </cell>
          <cell r="EO421">
            <v>4</v>
          </cell>
          <cell r="EP421">
            <v>5</v>
          </cell>
          <cell r="EQ421">
            <v>14</v>
          </cell>
          <cell r="ER421">
            <v>93.333333333333329</v>
          </cell>
          <cell r="ES421" t="str">
            <v>Yes</v>
          </cell>
          <cell r="ET421" t="str">
            <v>https://drive.google.com/open?id=109eRe8f03dq7zTgjG5--12MA1kjYExRL</v>
          </cell>
          <cell r="EU421" t="str">
            <v>IT + Core Companies</v>
          </cell>
          <cell r="EV421" t="str">
            <v>Yes</v>
          </cell>
          <cell r="EW421" t="str">
            <v>YES transaction id:126021706900</v>
          </cell>
          <cell r="EX421" t="str">
            <v>Mumbai</v>
          </cell>
          <cell r="EY421" t="str">
            <v>Present</v>
          </cell>
          <cell r="EZ421" t="str">
            <v>Golden Batch 2</v>
          </cell>
          <cell r="FA421" t="str">
            <v>19-E&amp;TCA48-23</v>
          </cell>
          <cell r="FB421" t="str">
            <v>E&amp;TC-A</v>
          </cell>
          <cell r="FC421">
            <v>48</v>
          </cell>
        </row>
        <row r="422">
          <cell r="C422" t="str">
            <v>19-E&amp;TCA02-23</v>
          </cell>
          <cell r="D422">
            <v>2</v>
          </cell>
          <cell r="E422" t="str">
            <v>KHAN IRFAN RAMZANALI SITARA</v>
          </cell>
          <cell r="F422" t="str">
            <v>19-E&amp;TCA02-23</v>
          </cell>
          <cell r="G422" t="str">
            <v>Male</v>
          </cell>
          <cell r="H422">
            <v>36892</v>
          </cell>
          <cell r="I422">
            <v>9326314107</v>
          </cell>
          <cell r="J422"/>
          <cell r="K422" t="str">
            <v>irfankhan1120010@gmail.com</v>
          </cell>
          <cell r="L422" t="str">
            <v>1032190511@tcetmumbai.in</v>
          </cell>
          <cell r="M422" t="str">
            <v>Room no.1,pal nagar,pal chawl,pathanwadi,Rani sati marg,Malad east,Borivali,Near Punjab  dairy,Mumbai,400097</v>
          </cell>
          <cell r="N422" t="str">
            <v>Family Business</v>
          </cell>
          <cell r="O422" t="str">
            <v>Below  5 Lacs</v>
          </cell>
          <cell r="P422" t="str">
            <v>Normal</v>
          </cell>
          <cell r="Q422" t="str">
            <v>Open</v>
          </cell>
          <cell r="R422">
            <v>2019</v>
          </cell>
          <cell r="S422" t="str">
            <v>FE</v>
          </cell>
          <cell r="T422" t="str">
            <v>MHT-CET 2019</v>
          </cell>
          <cell r="U422" t="str">
            <v>MHT-CET</v>
          </cell>
          <cell r="V422">
            <v>200</v>
          </cell>
          <cell r="W422">
            <v>66.7431907</v>
          </cell>
          <cell r="X422" t="str">
            <v>MI</v>
          </cell>
          <cell r="Y422">
            <v>440</v>
          </cell>
          <cell r="Z422">
            <v>500</v>
          </cell>
          <cell r="AA422">
            <v>88</v>
          </cell>
          <cell r="AB422">
            <v>2017</v>
          </cell>
          <cell r="AC422" t="str">
            <v>MAHARASHTRA STATE BOARD OF SECONDARY AND HIGHER SECONDARY EDUCATION</v>
          </cell>
          <cell r="AD422" t="str">
            <v>DIVINE CHILD HIGH SCHOOL</v>
          </cell>
          <cell r="AE422">
            <v>433</v>
          </cell>
          <cell r="AF422">
            <v>650</v>
          </cell>
          <cell r="AG422">
            <v>66.62</v>
          </cell>
          <cell r="AH422">
            <v>2019</v>
          </cell>
          <cell r="AI422" t="str">
            <v>MAHARASHTRA STATE BOARD OF SECONDARY AND HIGHER SECONDARY EDUCATION</v>
          </cell>
          <cell r="AJ422" t="str">
            <v>BHAVANS COLLEGE</v>
          </cell>
          <cell r="AK422">
            <v>191</v>
          </cell>
          <cell r="AL422">
            <v>22</v>
          </cell>
          <cell r="AM422">
            <v>8.6818181818181817</v>
          </cell>
          <cell r="AN422">
            <v>75</v>
          </cell>
          <cell r="AO422">
            <v>170</v>
          </cell>
          <cell r="AP422">
            <v>26</v>
          </cell>
          <cell r="AQ422">
            <v>6.5384615384615383</v>
          </cell>
          <cell r="AR422">
            <v>95.39</v>
          </cell>
          <cell r="AS422">
            <v>361</v>
          </cell>
          <cell r="AT422">
            <v>48</v>
          </cell>
          <cell r="AU422">
            <v>7.520833333333333</v>
          </cell>
          <cell r="AV422">
            <v>160</v>
          </cell>
          <cell r="AW422">
            <v>25</v>
          </cell>
          <cell r="AX422">
            <v>6.4</v>
          </cell>
          <cell r="AY422">
            <v>75</v>
          </cell>
          <cell r="AZ422">
            <v>212</v>
          </cell>
          <cell r="BA422">
            <v>29</v>
          </cell>
          <cell r="BB422">
            <v>7.3103448275862073</v>
          </cell>
          <cell r="BC422">
            <v>75</v>
          </cell>
          <cell r="BD422">
            <v>372</v>
          </cell>
          <cell r="BE422">
            <v>54</v>
          </cell>
          <cell r="BF422">
            <v>6.8888888888888893</v>
          </cell>
          <cell r="BG422">
            <v>174</v>
          </cell>
          <cell r="BH422">
            <v>24</v>
          </cell>
          <cell r="BI422">
            <v>7.25</v>
          </cell>
          <cell r="BJ422">
            <v>80.097499999999997</v>
          </cell>
          <cell r="BK422">
            <v>202</v>
          </cell>
          <cell r="BL422">
            <v>29</v>
          </cell>
          <cell r="BM422">
            <v>6.9655172413793105</v>
          </cell>
          <cell r="BN422">
            <v>75</v>
          </cell>
          <cell r="BO422">
            <v>376</v>
          </cell>
          <cell r="BP422">
            <v>53</v>
          </cell>
          <cell r="BQ422">
            <v>7.0943396226415096</v>
          </cell>
          <cell r="BR422">
            <v>146</v>
          </cell>
          <cell r="BS422">
            <v>24</v>
          </cell>
          <cell r="BT422">
            <v>6.083333333333333</v>
          </cell>
          <cell r="BU422">
            <v>79.247916666666654</v>
          </cell>
          <cell r="BV422">
            <v>146</v>
          </cell>
          <cell r="BW422">
            <v>24</v>
          </cell>
          <cell r="BX422">
            <v>6.083333333333333</v>
          </cell>
          <cell r="BY422">
            <v>142</v>
          </cell>
          <cell r="BZ422">
            <v>26</v>
          </cell>
          <cell r="CA422">
            <v>5.4615384615384617</v>
          </cell>
          <cell r="CB422">
            <v>1397</v>
          </cell>
          <cell r="CC422">
            <v>205</v>
          </cell>
          <cell r="CD422">
            <v>6.8146341463414632</v>
          </cell>
          <cell r="CE422">
            <v>81</v>
          </cell>
          <cell r="CF422"/>
          <cell r="CG422"/>
          <cell r="CH422"/>
          <cell r="CI422"/>
          <cell r="CJ422"/>
          <cell r="CK422"/>
          <cell r="CL422"/>
          <cell r="CM422"/>
          <cell r="CN422">
            <v>25</v>
          </cell>
          <cell r="CO422">
            <v>60</v>
          </cell>
          <cell r="CP422">
            <v>20</v>
          </cell>
          <cell r="CQ422">
            <v>50</v>
          </cell>
          <cell r="CR422">
            <v>14</v>
          </cell>
          <cell r="CS422">
            <v>10</v>
          </cell>
          <cell r="CT422">
            <v>59</v>
          </cell>
          <cell r="CU422">
            <v>5</v>
          </cell>
          <cell r="CV422">
            <v>11</v>
          </cell>
          <cell r="CW422">
            <v>32</v>
          </cell>
          <cell r="CX422">
            <v>422</v>
          </cell>
          <cell r="CY422">
            <v>42.2</v>
          </cell>
          <cell r="CZ422">
            <v>62.704309063893014</v>
          </cell>
          <cell r="DA422">
            <v>10</v>
          </cell>
          <cell r="DB422">
            <v>0</v>
          </cell>
          <cell r="DC422">
            <v>100</v>
          </cell>
          <cell r="DD422">
            <v>4</v>
          </cell>
          <cell r="DE422">
            <v>18</v>
          </cell>
          <cell r="DF422">
            <v>19</v>
          </cell>
          <cell r="DG422">
            <v>10</v>
          </cell>
          <cell r="DH422">
            <v>100</v>
          </cell>
          <cell r="DI422">
            <v>650</v>
          </cell>
          <cell r="DJ422">
            <v>34</v>
          </cell>
          <cell r="DK422">
            <v>2</v>
          </cell>
          <cell r="DL422">
            <v>0</v>
          </cell>
          <cell r="DM422">
            <v>100</v>
          </cell>
          <cell r="DN422">
            <v>70</v>
          </cell>
          <cell r="DO422" t="str">
            <v>100</v>
          </cell>
          <cell r="DP422">
            <v>90</v>
          </cell>
          <cell r="DQ422" t="str">
            <v>100</v>
          </cell>
          <cell r="DR422">
            <v>80</v>
          </cell>
          <cell r="DS422">
            <v>100</v>
          </cell>
          <cell r="DT422">
            <v>56</v>
          </cell>
          <cell r="DU422">
            <v>73</v>
          </cell>
          <cell r="DV422" t="str">
            <v>Capgemini-Allow if Eligible</v>
          </cell>
          <cell r="DW422"/>
          <cell r="DX422" t="str">
            <v>Black listed by Zahir Sir</v>
          </cell>
          <cell r="DY422" t="str">
            <v>Placed</v>
          </cell>
          <cell r="DZ422">
            <v>5.75</v>
          </cell>
          <cell r="EA422" t="str">
            <v>Placement</v>
          </cell>
          <cell r="EB422" t="str">
            <v>Placement</v>
          </cell>
          <cell r="EC422">
            <v>44746</v>
          </cell>
          <cell r="ED422" t="str">
            <v>CAT-2</v>
          </cell>
          <cell r="EE422"/>
          <cell r="EF422"/>
          <cell r="EG422"/>
          <cell r="EH422"/>
          <cell r="EI422"/>
          <cell r="EJ422"/>
          <cell r="EK422"/>
          <cell r="EL422"/>
          <cell r="EM422"/>
          <cell r="EN422">
            <v>3</v>
          </cell>
          <cell r="EO422">
            <v>4</v>
          </cell>
          <cell r="EP422">
            <v>5</v>
          </cell>
          <cell r="EQ422">
            <v>12</v>
          </cell>
          <cell r="ER422">
            <v>80</v>
          </cell>
          <cell r="ES422" t="str">
            <v>Yes</v>
          </cell>
          <cell r="ET422" t="str">
            <v>https://drive.google.com/open?id=17O4OtY02AMrjZAB6b70XnES6YiUjHqYN</v>
          </cell>
          <cell r="EU422" t="str">
            <v>IT + Core Companies</v>
          </cell>
          <cell r="EV422" t="str">
            <v>Yes</v>
          </cell>
          <cell r="EW422" t="str">
            <v>pay_HyWBnumjVwwoI1</v>
          </cell>
          <cell r="EX422" t="str">
            <v>Mumbai</v>
          </cell>
          <cell r="EY422" t="str">
            <v>AB</v>
          </cell>
          <cell r="EZ422" t="str">
            <v>Batch 1</v>
          </cell>
          <cell r="FA422" t="str">
            <v>19-E&amp;TCA02-23</v>
          </cell>
          <cell r="FB422" t="str">
            <v>E&amp;TC-A</v>
          </cell>
          <cell r="FC422">
            <v>2</v>
          </cell>
        </row>
        <row r="423">
          <cell r="C423" t="str">
            <v>19-E&amp;TCA50-23</v>
          </cell>
          <cell r="D423">
            <v>50</v>
          </cell>
          <cell r="E423" t="str">
            <v>KINI ROSHINI RAVINDRA JYOTHI</v>
          </cell>
          <cell r="F423" t="str">
            <v>19-E&amp;TCA50-23</v>
          </cell>
          <cell r="G423" t="str">
            <v>Female</v>
          </cell>
          <cell r="H423">
            <v>37164</v>
          </cell>
          <cell r="I423">
            <v>8879541974</v>
          </cell>
          <cell r="J423" t="str">
            <v>8879541974</v>
          </cell>
          <cell r="K423" t="str">
            <v>roshnikini30901@gmail.com</v>
          </cell>
          <cell r="L423" t="str">
            <v>1032190558@tcetmumbai.in</v>
          </cell>
          <cell r="M423" t="str">
            <v>B-601 SHEFFIELD BILD. ,ANAND NAGAR DAHISAR EAST,DAHISAR,OPP. JARI MARI GARDEN,MUMBAI,400068</v>
          </cell>
          <cell r="N423" t="str">
            <v>Service</v>
          </cell>
          <cell r="O423" t="str">
            <v>10 Lacs to 20Lacs</v>
          </cell>
          <cell r="P423" t="str">
            <v>Normal</v>
          </cell>
          <cell r="Q423" t="str">
            <v>Open</v>
          </cell>
          <cell r="R423">
            <v>2019</v>
          </cell>
          <cell r="S423" t="str">
            <v>FE</v>
          </cell>
          <cell r="T423" t="str">
            <v>MHT-CET 2019</v>
          </cell>
          <cell r="U423" t="str">
            <v>MHT-CET</v>
          </cell>
          <cell r="V423">
            <v>200</v>
          </cell>
          <cell r="W423">
            <v>93.086404599999995</v>
          </cell>
          <cell r="X423" t="str">
            <v>LOPENS</v>
          </cell>
          <cell r="Y423">
            <v>471</v>
          </cell>
          <cell r="Z423">
            <v>500</v>
          </cell>
          <cell r="AA423">
            <v>94.2</v>
          </cell>
          <cell r="AB423">
            <v>2017</v>
          </cell>
          <cell r="AC423" t="str">
            <v>MAHARASHTRA STATE BOARD OF SECONDARY AND HIGHER SECONDARY EDUCATION</v>
          </cell>
          <cell r="AD423" t="str">
            <v>V.P.M'S VIDYA MANDIR DAHISAR</v>
          </cell>
          <cell r="AE423">
            <v>505</v>
          </cell>
          <cell r="AF423">
            <v>650</v>
          </cell>
          <cell r="AG423">
            <v>77.69</v>
          </cell>
          <cell r="AH423">
            <v>2019</v>
          </cell>
          <cell r="AI423" t="str">
            <v>MAHARASHTRA STATE BOARD OF SECONDARY AND HIGHER SECONDARY EDUCATION</v>
          </cell>
          <cell r="AJ423" t="str">
            <v>SAMATA VIDYA MANDIR JUNIOR COLLEGE OF COMMERCE AND SCIENCE</v>
          </cell>
          <cell r="AK423">
            <v>220</v>
          </cell>
          <cell r="AL423">
            <v>22</v>
          </cell>
          <cell r="AM423">
            <v>10</v>
          </cell>
          <cell r="AN423">
            <v>86.08</v>
          </cell>
          <cell r="AO423">
            <v>260</v>
          </cell>
          <cell r="AP423">
            <v>26</v>
          </cell>
          <cell r="AQ423">
            <v>10</v>
          </cell>
          <cell r="AR423">
            <v>98.77</v>
          </cell>
          <cell r="AS423">
            <v>480</v>
          </cell>
          <cell r="AT423">
            <v>48</v>
          </cell>
          <cell r="AU423">
            <v>10</v>
          </cell>
          <cell r="AV423">
            <v>243</v>
          </cell>
          <cell r="AW423">
            <v>25</v>
          </cell>
          <cell r="AX423">
            <v>9.7200000000000006</v>
          </cell>
          <cell r="AY423">
            <v>100</v>
          </cell>
          <cell r="AZ423">
            <v>290</v>
          </cell>
          <cell r="BA423">
            <v>29</v>
          </cell>
          <cell r="BB423">
            <v>10</v>
          </cell>
          <cell r="BC423">
            <v>98</v>
          </cell>
          <cell r="BD423">
            <v>533</v>
          </cell>
          <cell r="BE423">
            <v>54</v>
          </cell>
          <cell r="BF423">
            <v>9.8703703703703702</v>
          </cell>
          <cell r="BG423">
            <v>225</v>
          </cell>
          <cell r="BH423">
            <v>24</v>
          </cell>
          <cell r="BI423">
            <v>9.375</v>
          </cell>
          <cell r="BJ423">
            <v>95.712500000000006</v>
          </cell>
          <cell r="BK423">
            <v>290</v>
          </cell>
          <cell r="BL423">
            <v>29</v>
          </cell>
          <cell r="BM423">
            <v>10</v>
          </cell>
          <cell r="BN423">
            <v>95</v>
          </cell>
          <cell r="BO423">
            <v>515</v>
          </cell>
          <cell r="BP423">
            <v>53</v>
          </cell>
          <cell r="BQ423">
            <v>9.7169811320754711</v>
          </cell>
          <cell r="BR423">
            <v>240</v>
          </cell>
          <cell r="BS423">
            <v>24</v>
          </cell>
          <cell r="BT423">
            <v>10</v>
          </cell>
          <cell r="BU423">
            <v>95.59375</v>
          </cell>
          <cell r="BV423">
            <v>240</v>
          </cell>
          <cell r="BW423">
            <v>24</v>
          </cell>
          <cell r="BX423">
            <v>10</v>
          </cell>
          <cell r="BY423">
            <v>260</v>
          </cell>
          <cell r="BZ423">
            <v>26</v>
          </cell>
          <cell r="CA423">
            <v>10</v>
          </cell>
          <cell r="CB423">
            <v>2028</v>
          </cell>
          <cell r="CC423">
            <v>205</v>
          </cell>
          <cell r="CD423">
            <v>9.8926829268292682</v>
          </cell>
          <cell r="CE423">
            <v>96</v>
          </cell>
          <cell r="CF423"/>
          <cell r="CG423"/>
          <cell r="CH423"/>
          <cell r="CI423"/>
          <cell r="CJ423"/>
          <cell r="CK423"/>
          <cell r="CL423"/>
          <cell r="CM423"/>
          <cell r="CN423">
            <v>33</v>
          </cell>
          <cell r="CO423">
            <v>60</v>
          </cell>
          <cell r="CP423">
            <v>26</v>
          </cell>
          <cell r="CQ423">
            <v>50</v>
          </cell>
          <cell r="CR423">
            <v>24</v>
          </cell>
          <cell r="CS423">
            <v>0</v>
          </cell>
          <cell r="CT423">
            <v>100</v>
          </cell>
          <cell r="CU423">
            <v>16</v>
          </cell>
          <cell r="CV423">
            <v>0</v>
          </cell>
          <cell r="CW423">
            <v>100</v>
          </cell>
          <cell r="CX423">
            <v>514</v>
          </cell>
          <cell r="CY423">
            <v>51.4</v>
          </cell>
          <cell r="CZ423">
            <v>76.374442793462109</v>
          </cell>
          <cell r="DA423">
            <v>10</v>
          </cell>
          <cell r="DB423">
            <v>0</v>
          </cell>
          <cell r="DC423">
            <v>100</v>
          </cell>
          <cell r="DD423">
            <v>22</v>
          </cell>
          <cell r="DE423">
            <v>0</v>
          </cell>
          <cell r="DF423">
            <v>100</v>
          </cell>
          <cell r="DG423">
            <v>10</v>
          </cell>
          <cell r="DH423">
            <v>100</v>
          </cell>
          <cell r="DI423">
            <v>478</v>
          </cell>
          <cell r="DJ423">
            <v>24</v>
          </cell>
          <cell r="DK423">
            <v>2</v>
          </cell>
          <cell r="DL423">
            <v>0</v>
          </cell>
          <cell r="DM423">
            <v>100</v>
          </cell>
          <cell r="DN423">
            <v>90</v>
          </cell>
          <cell r="DO423" t="str">
            <v>100</v>
          </cell>
          <cell r="DP423">
            <v>100</v>
          </cell>
          <cell r="DQ423" t="str">
            <v>100</v>
          </cell>
          <cell r="DR423">
            <v>95</v>
          </cell>
          <cell r="DS423">
            <v>100</v>
          </cell>
          <cell r="DT423">
            <v>64</v>
          </cell>
          <cell r="DU423">
            <v>100</v>
          </cell>
          <cell r="DV423" t="str">
            <v>Oracle</v>
          </cell>
          <cell r="DW423"/>
          <cell r="DX423"/>
          <cell r="DY423" t="str">
            <v>Placed</v>
          </cell>
          <cell r="DZ423">
            <v>8.8000000000000007</v>
          </cell>
          <cell r="EA423" t="str">
            <v>Placement</v>
          </cell>
          <cell r="EB423" t="str">
            <v>Placement</v>
          </cell>
          <cell r="EC423"/>
          <cell r="ED423" t="str">
            <v>CAT-1</v>
          </cell>
          <cell r="EE423"/>
          <cell r="EF423"/>
          <cell r="EG423"/>
          <cell r="EH423"/>
          <cell r="EI423"/>
          <cell r="EJ423"/>
          <cell r="EK423"/>
          <cell r="EL423"/>
          <cell r="EM423"/>
          <cell r="EN423">
            <v>5</v>
          </cell>
          <cell r="EO423">
            <v>5</v>
          </cell>
          <cell r="EP423">
            <v>5</v>
          </cell>
          <cell r="EQ423">
            <v>15</v>
          </cell>
          <cell r="ER423">
            <v>100</v>
          </cell>
          <cell r="ES423" t="str">
            <v>Yes</v>
          </cell>
          <cell r="ET423" t="str">
            <v>https://drive.google.com/open?id=1aQ0Iqubt6Q-x_NZoJ0JHDl-U_0WwhEul</v>
          </cell>
          <cell r="EU423" t="str">
            <v>IT + Core Companies</v>
          </cell>
          <cell r="EV423" t="str">
            <v>Yes</v>
          </cell>
          <cell r="EW423" t="str">
            <v>pay_HyBia6H2Wwbo4Y</v>
          </cell>
          <cell r="EX423" t="str">
            <v>MYSORE</v>
          </cell>
          <cell r="EY423" t="str">
            <v>Present</v>
          </cell>
          <cell r="EZ423" t="str">
            <v>Golden Batch 2</v>
          </cell>
          <cell r="FA423" t="str">
            <v>19-E&amp;TCA50-23</v>
          </cell>
          <cell r="FB423" t="str">
            <v>E&amp;TC-A</v>
          </cell>
          <cell r="FC423">
            <v>50</v>
          </cell>
        </row>
        <row r="424">
          <cell r="C424" t="str">
            <v>19-E&amp;TCA51-23</v>
          </cell>
          <cell r="D424">
            <v>51</v>
          </cell>
          <cell r="E424" t="str">
            <v>KULAMPURATH  SHARATH ANANDKUMAR ANITA</v>
          </cell>
          <cell r="F424" t="str">
            <v>19-E&amp;TCA51-23</v>
          </cell>
          <cell r="G424" t="str">
            <v>Male</v>
          </cell>
          <cell r="H424">
            <v>37226</v>
          </cell>
          <cell r="I424">
            <v>7977518674</v>
          </cell>
          <cell r="J424" t="str">
            <v>7977518674</v>
          </cell>
          <cell r="K424" t="str">
            <v>sharatha317@gmail.com</v>
          </cell>
          <cell r="L424" t="str">
            <v>1032190559@tcetmumbai.in</v>
          </cell>
          <cell r="M424" t="str">
            <v>Room No 2 Abdul Sattar Chawl,Ashok Nagar,Bandongri,Kandivali,Sai Baba mandir,Mumbai,400101</v>
          </cell>
          <cell r="N424" t="str">
            <v>Self-employed</v>
          </cell>
          <cell r="O424" t="str">
            <v>Below  5 Lacs</v>
          </cell>
          <cell r="P424" t="str">
            <v>Normal</v>
          </cell>
          <cell r="Q424" t="str">
            <v>Open</v>
          </cell>
          <cell r="R424">
            <v>2019</v>
          </cell>
          <cell r="S424" t="str">
            <v>FE</v>
          </cell>
          <cell r="T424" t="str">
            <v>MHT-CET 2019</v>
          </cell>
          <cell r="U424" t="str">
            <v>MHT-CET</v>
          </cell>
          <cell r="V424">
            <v>200</v>
          </cell>
          <cell r="W424">
            <v>27.186185099999999</v>
          </cell>
          <cell r="X424" t="str">
            <v>IL</v>
          </cell>
          <cell r="Y424">
            <v>368</v>
          </cell>
          <cell r="Z424">
            <v>500</v>
          </cell>
          <cell r="AA424">
            <v>73.599999999999994</v>
          </cell>
          <cell r="AB424">
            <v>2017</v>
          </cell>
          <cell r="AC424" t="str">
            <v>MAHARASHTRA STATE BOARD OF SECONDARY AND HIGHER SECONDARY EDUCATION</v>
          </cell>
          <cell r="AD424" t="str">
            <v>ST JOHNS HIGH SCHOOL</v>
          </cell>
          <cell r="AE424">
            <v>413</v>
          </cell>
          <cell r="AF424">
            <v>650</v>
          </cell>
          <cell r="AG424">
            <v>63.54</v>
          </cell>
          <cell r="AH424">
            <v>2019</v>
          </cell>
          <cell r="AI424" t="str">
            <v>MAHARASHTRA STATE BOARD OF SECONDARY AND HIGHER SECONDARY EDUCATION</v>
          </cell>
          <cell r="AJ424" t="str">
            <v>SHRI T. P. BHATIA COLLEGE OF SCIENCE</v>
          </cell>
          <cell r="AK424">
            <v>182</v>
          </cell>
          <cell r="AL424">
            <v>22</v>
          </cell>
          <cell r="AM424">
            <v>8.2727272727272734</v>
          </cell>
          <cell r="AN424">
            <v>81.55</v>
          </cell>
          <cell r="AO424">
            <v>236</v>
          </cell>
          <cell r="AP424">
            <v>26</v>
          </cell>
          <cell r="AQ424">
            <v>9.0769230769230766</v>
          </cell>
          <cell r="AR424">
            <v>90.53</v>
          </cell>
          <cell r="AS424">
            <v>418</v>
          </cell>
          <cell r="AT424">
            <v>48</v>
          </cell>
          <cell r="AU424">
            <v>8.7083333333333339</v>
          </cell>
          <cell r="AV424">
            <v>229</v>
          </cell>
          <cell r="AW424">
            <v>25</v>
          </cell>
          <cell r="AX424">
            <v>9.16</v>
          </cell>
          <cell r="AY424">
            <v>95</v>
          </cell>
          <cell r="AZ424">
            <v>274</v>
          </cell>
          <cell r="BA424">
            <v>29</v>
          </cell>
          <cell r="BB424">
            <v>9.4482758620689662</v>
          </cell>
          <cell r="BC424">
            <v>95</v>
          </cell>
          <cell r="BD424">
            <v>503</v>
          </cell>
          <cell r="BE424">
            <v>54</v>
          </cell>
          <cell r="BF424">
            <v>9.3148148148148149</v>
          </cell>
          <cell r="BG424">
            <v>207</v>
          </cell>
          <cell r="BH424">
            <v>24</v>
          </cell>
          <cell r="BI424">
            <v>8.625</v>
          </cell>
          <cell r="BJ424">
            <v>90.52</v>
          </cell>
          <cell r="BK424">
            <v>251</v>
          </cell>
          <cell r="BL424">
            <v>29</v>
          </cell>
          <cell r="BM424">
            <v>8.6551724137931032</v>
          </cell>
          <cell r="BN424">
            <v>94</v>
          </cell>
          <cell r="BO424">
            <v>458</v>
          </cell>
          <cell r="BP424">
            <v>53</v>
          </cell>
          <cell r="BQ424">
            <v>8.6415094339622645</v>
          </cell>
          <cell r="BR424">
            <v>195</v>
          </cell>
          <cell r="BS424">
            <v>24</v>
          </cell>
          <cell r="BT424">
            <v>8.125</v>
          </cell>
          <cell r="BU424">
            <v>91.09999999999998</v>
          </cell>
          <cell r="BV424">
            <v>195</v>
          </cell>
          <cell r="BW424">
            <v>24</v>
          </cell>
          <cell r="BX424">
            <v>8.125</v>
          </cell>
          <cell r="BY424">
            <v>236</v>
          </cell>
          <cell r="BZ424">
            <v>26</v>
          </cell>
          <cell r="CA424">
            <v>9.0769230769230766</v>
          </cell>
          <cell r="CB424">
            <v>1810</v>
          </cell>
          <cell r="CC424">
            <v>205</v>
          </cell>
          <cell r="CD424">
            <v>8.8292682926829276</v>
          </cell>
          <cell r="CE424">
            <v>91</v>
          </cell>
          <cell r="CF424"/>
          <cell r="CG424"/>
          <cell r="CH424"/>
          <cell r="CI424"/>
          <cell r="CJ424"/>
          <cell r="CK424"/>
          <cell r="CL424"/>
          <cell r="CM424"/>
          <cell r="CN424">
            <v>30</v>
          </cell>
          <cell r="CO424">
            <v>60</v>
          </cell>
          <cell r="CP424">
            <v>26</v>
          </cell>
          <cell r="CQ424">
            <v>50</v>
          </cell>
          <cell r="CR424">
            <v>20</v>
          </cell>
          <cell r="CS424">
            <v>4</v>
          </cell>
          <cell r="CT424">
            <v>84</v>
          </cell>
          <cell r="CU424">
            <v>16</v>
          </cell>
          <cell r="CV424">
            <v>0</v>
          </cell>
          <cell r="CW424">
            <v>100</v>
          </cell>
          <cell r="CX424">
            <v>549</v>
          </cell>
          <cell r="CY424">
            <v>54.9</v>
          </cell>
          <cell r="CZ424">
            <v>81.57503714710252</v>
          </cell>
          <cell r="DA424">
            <v>10</v>
          </cell>
          <cell r="DB424">
            <v>0</v>
          </cell>
          <cell r="DC424">
            <v>100</v>
          </cell>
          <cell r="DD424">
            <v>17</v>
          </cell>
          <cell r="DE424">
            <v>5</v>
          </cell>
          <cell r="DF424">
            <v>78</v>
          </cell>
          <cell r="DG424">
            <v>9</v>
          </cell>
          <cell r="DH424">
            <v>90</v>
          </cell>
          <cell r="DI424">
            <v>461</v>
          </cell>
          <cell r="DJ424">
            <v>24</v>
          </cell>
          <cell r="DK424">
            <v>2</v>
          </cell>
          <cell r="DL424">
            <v>0</v>
          </cell>
          <cell r="DM424">
            <v>100</v>
          </cell>
          <cell r="DN424">
            <v>50</v>
          </cell>
          <cell r="DO424" t="str">
            <v>100</v>
          </cell>
          <cell r="DP424">
            <v>80</v>
          </cell>
          <cell r="DQ424" t="str">
            <v>100</v>
          </cell>
          <cell r="DR424">
            <v>65</v>
          </cell>
          <cell r="DS424">
            <v>100</v>
          </cell>
          <cell r="DT424">
            <v>52</v>
          </cell>
          <cell r="DU424">
            <v>94</v>
          </cell>
          <cell r="DV424" t="str">
            <v>Jio Platform</v>
          </cell>
          <cell r="DW424"/>
          <cell r="DX424"/>
          <cell r="DY424" t="str">
            <v>Placed</v>
          </cell>
          <cell r="DZ424">
            <v>5</v>
          </cell>
          <cell r="EA424" t="str">
            <v>Placement</v>
          </cell>
          <cell r="EB424" t="str">
            <v>Placement</v>
          </cell>
          <cell r="EC424"/>
          <cell r="ED424" t="str">
            <v>CAT-1</v>
          </cell>
          <cell r="EE424"/>
          <cell r="EF424"/>
          <cell r="EG424"/>
          <cell r="EH424"/>
          <cell r="EI424"/>
          <cell r="EJ424"/>
          <cell r="EK424"/>
          <cell r="EL424"/>
          <cell r="EM424"/>
          <cell r="EN424">
            <v>5</v>
          </cell>
          <cell r="EO424">
            <v>5</v>
          </cell>
          <cell r="EP424">
            <v>5</v>
          </cell>
          <cell r="EQ424">
            <v>15</v>
          </cell>
          <cell r="ER424">
            <v>100</v>
          </cell>
          <cell r="ES424" t="str">
            <v>Yes</v>
          </cell>
          <cell r="ET424" t="str">
            <v>https://drive.google.com/open?id=1iCRJb13kB4X_UgLkqwT9cSAE2AMl8LD3</v>
          </cell>
          <cell r="EU424" t="str">
            <v>IT + Core Companies</v>
          </cell>
          <cell r="EV424" t="str">
            <v>Yes</v>
          </cell>
          <cell r="EW424" t="str">
            <v>pay_HyPZRVQRDyQ6U7</v>
          </cell>
          <cell r="EX424" t="str">
            <v>Mumbai</v>
          </cell>
          <cell r="EY424" t="str">
            <v>Present</v>
          </cell>
          <cell r="EZ424" t="str">
            <v>Golden Batch 2</v>
          </cell>
          <cell r="FA424" t="str">
            <v>19-E&amp;TCA51-23</v>
          </cell>
          <cell r="FB424" t="str">
            <v>E&amp;TC-A</v>
          </cell>
          <cell r="FC424">
            <v>51</v>
          </cell>
        </row>
        <row r="425">
          <cell r="C425" t="str">
            <v>19-E&amp;TCA53-23</v>
          </cell>
          <cell r="D425">
            <v>53</v>
          </cell>
          <cell r="E425" t="str">
            <v>KUSHWAHA ANIKET ANIL KUMAR GEETA</v>
          </cell>
          <cell r="F425" t="str">
            <v>19-E&amp;TCA53-23</v>
          </cell>
          <cell r="G425" t="str">
            <v>Male</v>
          </cell>
          <cell r="H425">
            <v>37221</v>
          </cell>
          <cell r="I425">
            <v>7738391849</v>
          </cell>
          <cell r="J425" t="str">
            <v>7738391849</v>
          </cell>
          <cell r="K425" t="str">
            <v>aaniketk26@gmail.com</v>
          </cell>
          <cell r="L425" t="str">
            <v>1032190561@tcetmumbai.in</v>
          </cell>
          <cell r="M425" t="str">
            <v>D 11/203 ,Lulla Complex ,Adharwadi Jail Road ,Kalyan,Kalyan,421301</v>
          </cell>
          <cell r="N425" t="str">
            <v>Service</v>
          </cell>
          <cell r="O425" t="str">
            <v>10 Lacs to 20Lacs</v>
          </cell>
          <cell r="P425" t="str">
            <v>Normal</v>
          </cell>
          <cell r="Q425" t="str">
            <v>Open</v>
          </cell>
          <cell r="R425">
            <v>2019</v>
          </cell>
          <cell r="S425" t="str">
            <v>FE</v>
          </cell>
          <cell r="T425" t="str">
            <v>MHT-CET 2019</v>
          </cell>
          <cell r="U425" t="str">
            <v>MHT-CET</v>
          </cell>
          <cell r="V425">
            <v>200</v>
          </cell>
          <cell r="W425">
            <v>76.878761299999994</v>
          </cell>
          <cell r="X425" t="str">
            <v>MI</v>
          </cell>
          <cell r="Y425">
            <v>404</v>
          </cell>
          <cell r="Z425">
            <v>500</v>
          </cell>
          <cell r="AA425">
            <v>80.8</v>
          </cell>
          <cell r="AB425">
            <v>2017</v>
          </cell>
          <cell r="AC425" t="str">
            <v>MAHARASHTRA STATE BOARD OF SECONDARY AND HIGHER SECONDARY EDUCATION</v>
          </cell>
          <cell r="AD425" t="str">
            <v>DON BOSCO SCHOOL</v>
          </cell>
          <cell r="AE425">
            <v>406</v>
          </cell>
          <cell r="AF425">
            <v>650</v>
          </cell>
          <cell r="AG425">
            <v>62.46</v>
          </cell>
          <cell r="AH425">
            <v>2019</v>
          </cell>
          <cell r="AI425" t="str">
            <v>MAHARASHTRA STATE BOARD OF SECONDARY AND HIGHER SECONDARY EDUCATION</v>
          </cell>
          <cell r="AJ425" t="str">
            <v>MOHINDER SINGH KABAL SINGH JR COLLEGE</v>
          </cell>
          <cell r="AK425">
            <v>164</v>
          </cell>
          <cell r="AL425">
            <v>22</v>
          </cell>
          <cell r="AM425">
            <v>7.4545454545454541</v>
          </cell>
          <cell r="AN425">
            <v>92.23</v>
          </cell>
          <cell r="AO425">
            <v>211</v>
          </cell>
          <cell r="AP425">
            <v>26</v>
          </cell>
          <cell r="AQ425">
            <v>8.115384615384615</v>
          </cell>
          <cell r="AR425">
            <v>97.53</v>
          </cell>
          <cell r="AS425">
            <v>375</v>
          </cell>
          <cell r="AT425">
            <v>48</v>
          </cell>
          <cell r="AU425">
            <v>7.8125</v>
          </cell>
          <cell r="AV425">
            <v>231</v>
          </cell>
          <cell r="AW425">
            <v>25</v>
          </cell>
          <cell r="AX425">
            <v>9.24</v>
          </cell>
          <cell r="AY425">
            <v>99</v>
          </cell>
          <cell r="AZ425">
            <v>276</v>
          </cell>
          <cell r="BA425">
            <v>29</v>
          </cell>
          <cell r="BB425">
            <v>9.5172413793103452</v>
          </cell>
          <cell r="BC425">
            <v>98</v>
          </cell>
          <cell r="BD425">
            <v>507</v>
          </cell>
          <cell r="BE425">
            <v>54</v>
          </cell>
          <cell r="BF425">
            <v>9.3888888888888893</v>
          </cell>
          <cell r="BG425">
            <v>220</v>
          </cell>
          <cell r="BH425">
            <v>24</v>
          </cell>
          <cell r="BI425">
            <v>9.1666666666666661</v>
          </cell>
          <cell r="BJ425">
            <v>96.69</v>
          </cell>
          <cell r="BK425">
            <v>287</v>
          </cell>
          <cell r="BL425">
            <v>29</v>
          </cell>
          <cell r="BM425">
            <v>9.8965517241379306</v>
          </cell>
          <cell r="BN425">
            <v>100</v>
          </cell>
          <cell r="BO425">
            <v>507</v>
          </cell>
          <cell r="BP425">
            <v>53</v>
          </cell>
          <cell r="BQ425">
            <v>9.566037735849056</v>
          </cell>
          <cell r="BR425">
            <v>195</v>
          </cell>
          <cell r="BS425">
            <v>24</v>
          </cell>
          <cell r="BT425">
            <v>8.125</v>
          </cell>
          <cell r="BU425">
            <v>97.241666666666674</v>
          </cell>
          <cell r="BV425">
            <v>195</v>
          </cell>
          <cell r="BW425">
            <v>24</v>
          </cell>
          <cell r="BX425">
            <v>8.125</v>
          </cell>
          <cell r="BY425">
            <v>221</v>
          </cell>
          <cell r="BZ425">
            <v>26</v>
          </cell>
          <cell r="CA425">
            <v>8.5</v>
          </cell>
          <cell r="CB425">
            <v>1805</v>
          </cell>
          <cell r="CC425">
            <v>205</v>
          </cell>
          <cell r="CD425">
            <v>8.8048780487804876</v>
          </cell>
          <cell r="CE425">
            <v>97</v>
          </cell>
          <cell r="CF425"/>
          <cell r="CG425"/>
          <cell r="CH425"/>
          <cell r="CI425"/>
          <cell r="CJ425"/>
          <cell r="CK425"/>
          <cell r="CL425"/>
          <cell r="CM425"/>
          <cell r="CN425">
            <v>41</v>
          </cell>
          <cell r="CO425">
            <v>60</v>
          </cell>
          <cell r="CP425">
            <v>29</v>
          </cell>
          <cell r="CQ425">
            <v>50</v>
          </cell>
          <cell r="CR425">
            <v>24</v>
          </cell>
          <cell r="CS425">
            <v>0</v>
          </cell>
          <cell r="CT425">
            <v>100</v>
          </cell>
          <cell r="CU425">
            <v>16</v>
          </cell>
          <cell r="CV425">
            <v>0</v>
          </cell>
          <cell r="CW425">
            <v>100</v>
          </cell>
          <cell r="CX425">
            <v>630</v>
          </cell>
          <cell r="CY425">
            <v>63</v>
          </cell>
          <cell r="CZ425">
            <v>93.610698365527483</v>
          </cell>
          <cell r="DA425">
            <v>10</v>
          </cell>
          <cell r="DB425">
            <v>0</v>
          </cell>
          <cell r="DC425">
            <v>100</v>
          </cell>
          <cell r="DD425">
            <v>22</v>
          </cell>
          <cell r="DE425">
            <v>0</v>
          </cell>
          <cell r="DF425">
            <v>100</v>
          </cell>
          <cell r="DG425">
            <v>10</v>
          </cell>
          <cell r="DH425">
            <v>100</v>
          </cell>
          <cell r="DI425">
            <v>453</v>
          </cell>
          <cell r="DJ425">
            <v>23</v>
          </cell>
          <cell r="DK425">
            <v>2</v>
          </cell>
          <cell r="DL425">
            <v>0</v>
          </cell>
          <cell r="DM425">
            <v>100</v>
          </cell>
          <cell r="DN425">
            <v>80</v>
          </cell>
          <cell r="DO425" t="str">
            <v>100</v>
          </cell>
          <cell r="DP425">
            <v>70</v>
          </cell>
          <cell r="DQ425" t="str">
            <v>100</v>
          </cell>
          <cell r="DR425">
            <v>75</v>
          </cell>
          <cell r="DS425">
            <v>100</v>
          </cell>
          <cell r="DT425">
            <v>66</v>
          </cell>
          <cell r="DU425">
            <v>100</v>
          </cell>
          <cell r="DV425" t="str">
            <v>Capgemini/Accenture-(ASE)</v>
          </cell>
          <cell r="DW425"/>
          <cell r="DX425"/>
          <cell r="DY425" t="str">
            <v>Placed</v>
          </cell>
          <cell r="DZ425" t="str">
            <v>4.5/4.25</v>
          </cell>
          <cell r="EA425" t="str">
            <v>Placement</v>
          </cell>
          <cell r="EB425" t="str">
            <v>Placement</v>
          </cell>
          <cell r="EC425"/>
          <cell r="ED425" t="str">
            <v>CAT-1</v>
          </cell>
          <cell r="EE425"/>
          <cell r="EF425"/>
          <cell r="EG425"/>
          <cell r="EH425"/>
          <cell r="EI425"/>
          <cell r="EJ425"/>
          <cell r="EK425"/>
          <cell r="EL425"/>
          <cell r="EM425"/>
          <cell r="EN425">
            <v>5</v>
          </cell>
          <cell r="EO425">
            <v>5</v>
          </cell>
          <cell r="EP425">
            <v>5</v>
          </cell>
          <cell r="EQ425">
            <v>15</v>
          </cell>
          <cell r="ER425">
            <v>100</v>
          </cell>
          <cell r="ES425" t="str">
            <v>Yes</v>
          </cell>
          <cell r="ET425" t="str">
            <v>https://drive.google.com/open?id=19iGeFbL5nSsDm4UMXvm1J6Rv27lt9q7i</v>
          </cell>
          <cell r="EU425" t="str">
            <v>IT + Core Companies</v>
          </cell>
          <cell r="EV425" t="str">
            <v>Yes</v>
          </cell>
          <cell r="EW425" t="str">
            <v>pay_HyBYU5U8m8ESfA</v>
          </cell>
          <cell r="EX425" t="str">
            <v>Kalyan</v>
          </cell>
          <cell r="EY425" t="str">
            <v>AB</v>
          </cell>
          <cell r="EZ425" t="str">
            <v>Golden Batch 1</v>
          </cell>
          <cell r="FA425" t="str">
            <v>19-E&amp;TCA53-23</v>
          </cell>
          <cell r="FB425" t="str">
            <v>E&amp;TC-A</v>
          </cell>
          <cell r="FC425">
            <v>53</v>
          </cell>
        </row>
        <row r="426">
          <cell r="C426" t="str">
            <v>19-E&amp;TCA54-23</v>
          </cell>
          <cell r="D426">
            <v>54</v>
          </cell>
          <cell r="E426" t="str">
            <v>LODH VIKAS LALLAN REKHA</v>
          </cell>
          <cell r="F426" t="str">
            <v>19-E&amp;TCA54-23</v>
          </cell>
          <cell r="G426" t="str">
            <v>Male</v>
          </cell>
          <cell r="H426">
            <v>37303</v>
          </cell>
          <cell r="I426">
            <v>9820681798</v>
          </cell>
          <cell r="J426" t="str">
            <v>9820681798</v>
          </cell>
          <cell r="K426" t="str">
            <v>vikaslodh2@gmail.com</v>
          </cell>
          <cell r="L426" t="str">
            <v>1032190562@tcetmumbai.in</v>
          </cell>
          <cell r="M426" t="str">
            <v>915 mamta SRA CHS,Jerbai wadia road,TB hospital,Mumbai,400015</v>
          </cell>
          <cell r="N426" t="str">
            <v>Service</v>
          </cell>
          <cell r="O426" t="str">
            <v>Below  5 Lacs</v>
          </cell>
          <cell r="P426" t="str">
            <v>Normal</v>
          </cell>
          <cell r="Q426" t="str">
            <v>Open</v>
          </cell>
          <cell r="R426">
            <v>2019</v>
          </cell>
          <cell r="S426" t="str">
            <v>FE</v>
          </cell>
          <cell r="T426" t="str">
            <v>MHT-CET 2019</v>
          </cell>
          <cell r="U426" t="str">
            <v>MHT-CET</v>
          </cell>
          <cell r="V426">
            <v>200</v>
          </cell>
          <cell r="W426">
            <v>50.954136300000002</v>
          </cell>
          <cell r="X426" t="str">
            <v>MI</v>
          </cell>
          <cell r="Y426">
            <v>311</v>
          </cell>
          <cell r="Z426">
            <v>500</v>
          </cell>
          <cell r="AA426">
            <v>62.2</v>
          </cell>
          <cell r="AB426">
            <v>2017</v>
          </cell>
          <cell r="AC426" t="str">
            <v>MAHARASHTRA STATE BOARD OF SECONDARY AND HIGHER SECONDARY EDUCATION</v>
          </cell>
          <cell r="AD426" t="str">
            <v>CENTRAL RAILWAY</v>
          </cell>
          <cell r="AE426">
            <v>446</v>
          </cell>
          <cell r="AF426">
            <v>650</v>
          </cell>
          <cell r="AG426">
            <v>68.62</v>
          </cell>
          <cell r="AH426">
            <v>2019</v>
          </cell>
          <cell r="AI426" t="str">
            <v>MAHARASHTRA STATE BOARD OF SECONDARY AND HIGHER SECONDARY EDUCATION</v>
          </cell>
          <cell r="AJ426" t="str">
            <v>MD COLLEGE</v>
          </cell>
          <cell r="AK426">
            <v>154</v>
          </cell>
          <cell r="AL426">
            <v>22</v>
          </cell>
          <cell r="AM426">
            <v>7</v>
          </cell>
          <cell r="AN426">
            <v>94.5</v>
          </cell>
          <cell r="AO426">
            <v>183</v>
          </cell>
          <cell r="AP426">
            <v>26</v>
          </cell>
          <cell r="AQ426">
            <v>7.0384615384615383</v>
          </cell>
          <cell r="AR426">
            <v>75</v>
          </cell>
          <cell r="AS426">
            <v>337</v>
          </cell>
          <cell r="AT426">
            <v>48</v>
          </cell>
          <cell r="AU426">
            <v>7.020833333333333</v>
          </cell>
          <cell r="AV426">
            <v>182</v>
          </cell>
          <cell r="AW426">
            <v>25</v>
          </cell>
          <cell r="AX426">
            <v>7.28</v>
          </cell>
          <cell r="AY426">
            <v>75</v>
          </cell>
          <cell r="AZ426">
            <v>259</v>
          </cell>
          <cell r="BA426">
            <v>29</v>
          </cell>
          <cell r="BB426">
            <v>8.931034482758621</v>
          </cell>
          <cell r="BC426">
            <v>75</v>
          </cell>
          <cell r="BD426">
            <v>441</v>
          </cell>
          <cell r="BE426">
            <v>54</v>
          </cell>
          <cell r="BF426">
            <v>8.1666666666666661</v>
          </cell>
          <cell r="BG426">
            <v>190</v>
          </cell>
          <cell r="BH426">
            <v>24</v>
          </cell>
          <cell r="BI426">
            <v>7.916666666666667</v>
          </cell>
          <cell r="BJ426">
            <v>79.875</v>
          </cell>
          <cell r="BK426">
            <v>220</v>
          </cell>
          <cell r="BL426">
            <v>29</v>
          </cell>
          <cell r="BM426">
            <v>7.5862068965517242</v>
          </cell>
          <cell r="BN426">
            <v>75</v>
          </cell>
          <cell r="BO426">
            <v>410</v>
          </cell>
          <cell r="BP426">
            <v>53</v>
          </cell>
          <cell r="BQ426">
            <v>7.7358490566037732</v>
          </cell>
          <cell r="BR426">
            <v>173</v>
          </cell>
          <cell r="BS426">
            <v>24</v>
          </cell>
          <cell r="BT426">
            <v>7.208333333333333</v>
          </cell>
          <cell r="BU426">
            <v>79.0625</v>
          </cell>
          <cell r="BV426">
            <v>173</v>
          </cell>
          <cell r="BW426">
            <v>24</v>
          </cell>
          <cell r="BX426">
            <v>7.208333333333333</v>
          </cell>
          <cell r="BY426">
            <v>196</v>
          </cell>
          <cell r="BZ426">
            <v>26</v>
          </cell>
          <cell r="CA426">
            <v>7.5384615384615383</v>
          </cell>
          <cell r="CB426">
            <v>1557</v>
          </cell>
          <cell r="CC426">
            <v>205</v>
          </cell>
          <cell r="CD426">
            <v>7.5951219512195118</v>
          </cell>
          <cell r="CE426">
            <v>80</v>
          </cell>
          <cell r="CF426"/>
          <cell r="CG426"/>
          <cell r="CH426"/>
          <cell r="CI426"/>
          <cell r="CJ426"/>
          <cell r="CK426"/>
          <cell r="CL426"/>
          <cell r="CM426"/>
          <cell r="CN426">
            <v>47</v>
          </cell>
          <cell r="CO426">
            <v>60</v>
          </cell>
          <cell r="CP426">
            <v>50</v>
          </cell>
          <cell r="CQ426">
            <v>50</v>
          </cell>
          <cell r="CR426">
            <v>22</v>
          </cell>
          <cell r="CS426">
            <v>2</v>
          </cell>
          <cell r="CT426">
            <v>92</v>
          </cell>
          <cell r="CU426">
            <v>10</v>
          </cell>
          <cell r="CV426">
            <v>6</v>
          </cell>
          <cell r="CW426">
            <v>63</v>
          </cell>
          <cell r="CX426">
            <v>416</v>
          </cell>
          <cell r="CY426">
            <v>59.428571428571431</v>
          </cell>
          <cell r="CZ426">
            <v>61.812778603268946</v>
          </cell>
          <cell r="DA426">
            <v>7</v>
          </cell>
          <cell r="DB426">
            <v>3</v>
          </cell>
          <cell r="DC426">
            <v>70</v>
          </cell>
          <cell r="DD426">
            <v>18</v>
          </cell>
          <cell r="DE426">
            <v>4</v>
          </cell>
          <cell r="DF426">
            <v>82</v>
          </cell>
          <cell r="DG426">
            <v>0</v>
          </cell>
          <cell r="DH426">
            <v>0</v>
          </cell>
          <cell r="DI426">
            <v>0</v>
          </cell>
          <cell r="DJ426">
            <v>0</v>
          </cell>
          <cell r="DK426">
            <v>2</v>
          </cell>
          <cell r="DL426">
            <v>0</v>
          </cell>
          <cell r="DM426">
            <v>100</v>
          </cell>
          <cell r="DN426">
            <v>80</v>
          </cell>
          <cell r="DO426" t="str">
            <v>100</v>
          </cell>
          <cell r="DP426">
            <v>60</v>
          </cell>
          <cell r="DQ426" t="str">
            <v>100</v>
          </cell>
          <cell r="DR426">
            <v>70</v>
          </cell>
          <cell r="DS426">
            <v>100</v>
          </cell>
          <cell r="DT426">
            <v>48</v>
          </cell>
          <cell r="DU426">
            <v>73</v>
          </cell>
          <cell r="DV426" t="str">
            <v>Blackcurrant Labs Pvt.Ltd.</v>
          </cell>
          <cell r="DW426"/>
          <cell r="DX426"/>
          <cell r="DY426" t="str">
            <v>Placed</v>
          </cell>
          <cell r="DZ426">
            <v>5</v>
          </cell>
          <cell r="EA426" t="str">
            <v>Placement</v>
          </cell>
          <cell r="EB426" t="str">
            <v>Placement</v>
          </cell>
          <cell r="EC426"/>
          <cell r="ED426" t="str">
            <v>CAT-2</v>
          </cell>
          <cell r="EE426"/>
          <cell r="EF426"/>
          <cell r="EG426"/>
          <cell r="EH426"/>
          <cell r="EI426"/>
          <cell r="EJ426"/>
          <cell r="EK426"/>
          <cell r="EL426"/>
          <cell r="EM426"/>
          <cell r="EN426">
            <v>4</v>
          </cell>
          <cell r="EO426">
            <v>4</v>
          </cell>
          <cell r="EP426">
            <v>4</v>
          </cell>
          <cell r="EQ426">
            <v>12</v>
          </cell>
          <cell r="ER426">
            <v>80</v>
          </cell>
          <cell r="ES426" t="str">
            <v>Yes</v>
          </cell>
          <cell r="ET426" t="str">
            <v>https://drive.google.com/open?id=1xNcnQy-cshDHIUvwvTv90RnqD2hr9FqP</v>
          </cell>
          <cell r="EU426" t="str">
            <v>IT + Core Companies</v>
          </cell>
          <cell r="EV426" t="str">
            <v>Yes</v>
          </cell>
          <cell r="EW426" t="str">
            <v>Yes</v>
          </cell>
          <cell r="EX426" t="str">
            <v>khamaria  khurd</v>
          </cell>
          <cell r="EY426" t="str">
            <v>Present</v>
          </cell>
          <cell r="EZ426" t="str">
            <v>Golden Batch 1</v>
          </cell>
          <cell r="FA426" t="str">
            <v>19-E&amp;TCA54-23</v>
          </cell>
          <cell r="FB426" t="str">
            <v>E&amp;TC-A</v>
          </cell>
          <cell r="FC426">
            <v>54</v>
          </cell>
        </row>
        <row r="427">
          <cell r="C427" t="str">
            <v>19-E&amp;TCA55-23</v>
          </cell>
          <cell r="D427">
            <v>55</v>
          </cell>
          <cell r="E427" t="str">
            <v>MAHESHWARI ANUJ PANKAJ JYOTI</v>
          </cell>
          <cell r="F427" t="str">
            <v>19-E&amp;TCA55-23</v>
          </cell>
          <cell r="G427" t="str">
            <v>Male</v>
          </cell>
          <cell r="H427">
            <v>36993</v>
          </cell>
          <cell r="I427">
            <v>7738254484</v>
          </cell>
          <cell r="J427">
            <v>9653211784</v>
          </cell>
          <cell r="K427" t="str">
            <v>rtndrpankaj@gmail.com</v>
          </cell>
          <cell r="L427" t="str">
            <v>1032190563@tcetmumbai.in</v>
          </cell>
          <cell r="M427" t="str">
            <v>401, DHEERAJ GAURAV HEIGHTS-3,OFF LINK ROAD, LOKHANDWALA COMPLEX,ANDHERI WEST,BEHIND SHREENATH HYUNDAI SHOWROOM,MUMBAI,400053</v>
          </cell>
          <cell r="N427" t="str">
            <v>Service</v>
          </cell>
          <cell r="O427" t="str">
            <v>Below  5 Lacs</v>
          </cell>
          <cell r="P427" t="str">
            <v>Normal</v>
          </cell>
          <cell r="Q427" t="str">
            <v>Open</v>
          </cell>
          <cell r="R427">
            <v>2019</v>
          </cell>
          <cell r="S427" t="str">
            <v>FE</v>
          </cell>
          <cell r="T427" t="str">
            <v>MHT-CET 2019</v>
          </cell>
          <cell r="U427" t="str">
            <v>MHT-CET</v>
          </cell>
          <cell r="V427">
            <v>200</v>
          </cell>
          <cell r="W427">
            <v>75.779060400000006</v>
          </cell>
          <cell r="X427" t="str">
            <v>MI</v>
          </cell>
          <cell r="Y427">
            <v>533</v>
          </cell>
          <cell r="Z427">
            <v>600</v>
          </cell>
          <cell r="AA427">
            <v>88.83</v>
          </cell>
          <cell r="AB427">
            <v>2017</v>
          </cell>
          <cell r="AC427" t="str">
            <v>COUNCIL FOR THE INDIAN SCHOOL CERTIFICATE EXAMINATIONS</v>
          </cell>
          <cell r="AD427" t="str">
            <v>SMT LILAVATIBAI PODAR HIGH SCHOOL  MUMBAI</v>
          </cell>
          <cell r="AE427">
            <v>415</v>
          </cell>
          <cell r="AF427">
            <v>650</v>
          </cell>
          <cell r="AG427">
            <v>63.85</v>
          </cell>
          <cell r="AH427">
            <v>2019</v>
          </cell>
          <cell r="AI427" t="str">
            <v>MAHARASHTRA STATE BOARD OF SECONDARY AND HIGHER SECONDARY EDUCATION</v>
          </cell>
          <cell r="AJ427" t="str">
            <v>VIDYANIDHI JR COLLEGE OF SCIENCE</v>
          </cell>
          <cell r="AK427">
            <v>200</v>
          </cell>
          <cell r="AL427">
            <v>22</v>
          </cell>
          <cell r="AM427">
            <v>9.0909090909090917</v>
          </cell>
          <cell r="AN427">
            <v>96.12</v>
          </cell>
          <cell r="AO427">
            <v>244</v>
          </cell>
          <cell r="AP427">
            <v>26</v>
          </cell>
          <cell r="AQ427">
            <v>9.384615384615385</v>
          </cell>
          <cell r="AR427">
            <v>97.94</v>
          </cell>
          <cell r="AS427">
            <v>444</v>
          </cell>
          <cell r="AT427">
            <v>48</v>
          </cell>
          <cell r="AU427">
            <v>9.25</v>
          </cell>
          <cell r="AV427">
            <v>188</v>
          </cell>
          <cell r="AW427">
            <v>25</v>
          </cell>
          <cell r="AX427">
            <v>7.52</v>
          </cell>
          <cell r="AY427">
            <v>100</v>
          </cell>
          <cell r="AZ427">
            <v>254</v>
          </cell>
          <cell r="BA427">
            <v>29</v>
          </cell>
          <cell r="BB427">
            <v>8.7586206896551726</v>
          </cell>
          <cell r="BC427">
            <v>98</v>
          </cell>
          <cell r="BD427">
            <v>442</v>
          </cell>
          <cell r="BE427">
            <v>54</v>
          </cell>
          <cell r="BF427">
            <v>8.1851851851851851</v>
          </cell>
          <cell r="BG427">
            <v>206</v>
          </cell>
          <cell r="BH427">
            <v>24</v>
          </cell>
          <cell r="BI427">
            <v>8.5833333333333339</v>
          </cell>
          <cell r="BJ427">
            <v>98.015000000000001</v>
          </cell>
          <cell r="BK427">
            <v>243</v>
          </cell>
          <cell r="BL427">
            <v>29</v>
          </cell>
          <cell r="BM427">
            <v>8.3793103448275854</v>
          </cell>
          <cell r="BN427">
            <v>80</v>
          </cell>
          <cell r="BO427">
            <v>449</v>
          </cell>
          <cell r="BP427">
            <v>53</v>
          </cell>
          <cell r="BQ427">
            <v>8.4716981132075464</v>
          </cell>
          <cell r="BR427">
            <v>210</v>
          </cell>
          <cell r="BS427">
            <v>24</v>
          </cell>
          <cell r="BT427">
            <v>8.75</v>
          </cell>
          <cell r="BU427">
            <v>95.012500000000003</v>
          </cell>
          <cell r="BV427">
            <v>210</v>
          </cell>
          <cell r="BW427">
            <v>24</v>
          </cell>
          <cell r="BX427">
            <v>8.75</v>
          </cell>
          <cell r="BY427">
            <v>227</v>
          </cell>
          <cell r="BZ427">
            <v>26</v>
          </cell>
          <cell r="CA427">
            <v>8.7307692307692299</v>
          </cell>
          <cell r="CB427">
            <v>1772</v>
          </cell>
          <cell r="CC427">
            <v>205</v>
          </cell>
          <cell r="CD427">
            <v>8.6439024390243908</v>
          </cell>
          <cell r="CE427">
            <v>99</v>
          </cell>
          <cell r="CF427"/>
          <cell r="CG427"/>
          <cell r="CH427"/>
          <cell r="CI427"/>
          <cell r="CJ427"/>
          <cell r="CK427"/>
          <cell r="CL427"/>
          <cell r="CM427"/>
          <cell r="CN427"/>
          <cell r="CO427"/>
          <cell r="CP427"/>
          <cell r="CQ427"/>
          <cell r="CR427"/>
          <cell r="CS427"/>
          <cell r="CT427"/>
          <cell r="CU427"/>
          <cell r="CV427"/>
          <cell r="CW427"/>
          <cell r="CX427"/>
          <cell r="CY427"/>
          <cell r="CZ427"/>
          <cell r="DA427"/>
          <cell r="DB427"/>
          <cell r="DC427"/>
          <cell r="DD427"/>
          <cell r="DE427"/>
          <cell r="DF427"/>
          <cell r="DG427"/>
          <cell r="DH427"/>
          <cell r="DI427"/>
          <cell r="DJ427">
            <v>0</v>
          </cell>
          <cell r="DK427">
            <v>0</v>
          </cell>
          <cell r="DL427">
            <v>2</v>
          </cell>
          <cell r="DM427">
            <v>0</v>
          </cell>
          <cell r="DN427">
            <v>0</v>
          </cell>
          <cell r="DO427">
            <v>0</v>
          </cell>
          <cell r="DP427">
            <v>0</v>
          </cell>
          <cell r="DQ427">
            <v>0</v>
          </cell>
          <cell r="DR427">
            <v>0</v>
          </cell>
          <cell r="DS427">
            <v>0</v>
          </cell>
          <cell r="DT427">
            <v>0</v>
          </cell>
          <cell r="DU427">
            <v>0</v>
          </cell>
          <cell r="DV427"/>
          <cell r="DW427"/>
          <cell r="DX427"/>
          <cell r="DY427"/>
          <cell r="DZ427"/>
          <cell r="EA427" t="str">
            <v>Higher Studies</v>
          </cell>
          <cell r="EB427" t="str">
            <v>Higher Studies</v>
          </cell>
          <cell r="EC427"/>
          <cell r="ED427" t="str">
            <v>CAT-3</v>
          </cell>
          <cell r="EE427"/>
          <cell r="EF427"/>
          <cell r="EG427"/>
          <cell r="EH427"/>
          <cell r="EI427"/>
          <cell r="EJ427"/>
          <cell r="EK427"/>
          <cell r="EL427"/>
          <cell r="EM427"/>
          <cell r="EN427">
            <v>5</v>
          </cell>
          <cell r="EO427">
            <v>0</v>
          </cell>
          <cell r="EP427">
            <v>5</v>
          </cell>
          <cell r="EQ427">
            <v>10</v>
          </cell>
          <cell r="ER427">
            <v>66.666666666666657</v>
          </cell>
          <cell r="ES427" t="str">
            <v>No</v>
          </cell>
          <cell r="ET427"/>
          <cell r="EU427"/>
          <cell r="EV427"/>
          <cell r="EW427"/>
          <cell r="EX427" t="str">
            <v>MUMBAI</v>
          </cell>
          <cell r="EY427" t="str">
            <v>AB</v>
          </cell>
          <cell r="EZ427"/>
          <cell r="FA427" t="str">
            <v>19-E&amp;TCA55-23</v>
          </cell>
          <cell r="FB427" t="str">
            <v>E&amp;TC-A</v>
          </cell>
          <cell r="FC427">
            <v>55</v>
          </cell>
        </row>
        <row r="428">
          <cell r="C428" t="str">
            <v>19-E&amp;TCA56-23</v>
          </cell>
          <cell r="D428">
            <v>56</v>
          </cell>
          <cell r="E428" t="str">
            <v>MALLAH HEMANT NANHU SUNITA</v>
          </cell>
          <cell r="F428" t="str">
            <v>19-E&amp;TCA56-23</v>
          </cell>
          <cell r="G428" t="str">
            <v>Male</v>
          </cell>
          <cell r="H428">
            <v>37247</v>
          </cell>
          <cell r="I428">
            <v>9004743971</v>
          </cell>
          <cell r="J428" t="str">
            <v>9004743971</v>
          </cell>
          <cell r="K428" t="str">
            <v>hemantmallah9@gmail.com</v>
          </cell>
          <cell r="L428" t="str">
            <v>1032190564@tcetmumbai.in</v>
          </cell>
          <cell r="M428" t="str">
            <v>Room No-2 Satyam Co.Op. Housing Society,,Ashram Road No-5,,Singh Estate Samta Nagar.,Maharashtra,Mumbai,400101</v>
          </cell>
          <cell r="N428" t="str">
            <v>Service</v>
          </cell>
          <cell r="O428" t="str">
            <v>5 Lacs to  10Lacs</v>
          </cell>
          <cell r="P428" t="str">
            <v>Normal</v>
          </cell>
          <cell r="Q428" t="str">
            <v>Open</v>
          </cell>
          <cell r="R428">
            <v>2019</v>
          </cell>
          <cell r="S428" t="str">
            <v>FE</v>
          </cell>
          <cell r="T428" t="str">
            <v>MHT-CET 2019</v>
          </cell>
          <cell r="U428" t="str">
            <v>MHT-CET</v>
          </cell>
          <cell r="V428">
            <v>200</v>
          </cell>
          <cell r="W428">
            <v>34.092538500000003</v>
          </cell>
          <cell r="X428" t="str">
            <v>MI</v>
          </cell>
          <cell r="Y428">
            <v>386</v>
          </cell>
          <cell r="Z428">
            <v>500</v>
          </cell>
          <cell r="AA428">
            <v>77.2</v>
          </cell>
          <cell r="AB428">
            <v>2017</v>
          </cell>
          <cell r="AC428" t="str">
            <v>COUNCIL FOR THE INDIAN SCHOOL CERTIFICATE EXAMINATIONS</v>
          </cell>
          <cell r="AD428" t="str">
            <v>CAMBRIDGE SCHOOL</v>
          </cell>
          <cell r="AE428">
            <v>398</v>
          </cell>
          <cell r="AF428">
            <v>650</v>
          </cell>
          <cell r="AG428">
            <v>61.23</v>
          </cell>
          <cell r="AH428">
            <v>2019</v>
          </cell>
          <cell r="AI428" t="str">
            <v>MAHARASHTRA STATE BOARD OF SECONDARY AND HIGHER SECONDARY EDUCATION</v>
          </cell>
          <cell r="AJ428" t="str">
            <v>THAKUR COLLEGE OF SCIENCE AND COMMERCE</v>
          </cell>
          <cell r="AK428">
            <v>171</v>
          </cell>
          <cell r="AL428">
            <v>22</v>
          </cell>
          <cell r="AM428">
            <v>7.7727272727272725</v>
          </cell>
          <cell r="AN428">
            <v>92.23</v>
          </cell>
          <cell r="AO428">
            <v>178</v>
          </cell>
          <cell r="AP428">
            <v>26</v>
          </cell>
          <cell r="AQ428">
            <v>6.8461538461538458</v>
          </cell>
          <cell r="AR428">
            <v>97.94</v>
          </cell>
          <cell r="AS428">
            <v>349</v>
          </cell>
          <cell r="AT428">
            <v>48</v>
          </cell>
          <cell r="AU428">
            <v>7.270833333333333</v>
          </cell>
          <cell r="AV428">
            <v>221</v>
          </cell>
          <cell r="AW428">
            <v>25</v>
          </cell>
          <cell r="AX428">
            <v>8.84</v>
          </cell>
          <cell r="AY428">
            <v>86</v>
          </cell>
          <cell r="AZ428">
            <v>265</v>
          </cell>
          <cell r="BA428">
            <v>29</v>
          </cell>
          <cell r="BB428">
            <v>9.137931034482758</v>
          </cell>
          <cell r="BC428">
            <v>76</v>
          </cell>
          <cell r="BD428">
            <v>486</v>
          </cell>
          <cell r="BE428">
            <v>54</v>
          </cell>
          <cell r="BF428">
            <v>9</v>
          </cell>
          <cell r="BG428">
            <v>204</v>
          </cell>
          <cell r="BH428">
            <v>24</v>
          </cell>
          <cell r="BI428">
            <v>8.5</v>
          </cell>
          <cell r="BJ428">
            <v>88.042500000000004</v>
          </cell>
          <cell r="BK428">
            <v>253</v>
          </cell>
          <cell r="BL428">
            <v>29</v>
          </cell>
          <cell r="BM428">
            <v>8.7241379310344822</v>
          </cell>
          <cell r="BN428">
            <v>80</v>
          </cell>
          <cell r="BO428">
            <v>457</v>
          </cell>
          <cell r="BP428">
            <v>53</v>
          </cell>
          <cell r="BQ428">
            <v>8.6226415094339615</v>
          </cell>
          <cell r="BR428">
            <v>202</v>
          </cell>
          <cell r="BS428">
            <v>24</v>
          </cell>
          <cell r="BT428">
            <v>8.4166666666666661</v>
          </cell>
          <cell r="BU428">
            <v>86.702083333333348</v>
          </cell>
          <cell r="BV428">
            <v>202</v>
          </cell>
          <cell r="BW428">
            <v>24</v>
          </cell>
          <cell r="BX428">
            <v>8.4166666666666661</v>
          </cell>
          <cell r="BY428">
            <v>219</v>
          </cell>
          <cell r="BZ428">
            <v>26</v>
          </cell>
          <cell r="CA428">
            <v>8.4230769230769234</v>
          </cell>
          <cell r="CB428">
            <v>1713</v>
          </cell>
          <cell r="CC428">
            <v>205</v>
          </cell>
          <cell r="CD428">
            <v>8.3560975609756092</v>
          </cell>
          <cell r="CE428">
            <v>89</v>
          </cell>
          <cell r="CF428"/>
          <cell r="CG428"/>
          <cell r="CH428"/>
          <cell r="CI428"/>
          <cell r="CJ428"/>
          <cell r="CK428"/>
          <cell r="CL428"/>
          <cell r="CM428"/>
          <cell r="CN428">
            <v>28</v>
          </cell>
          <cell r="CO428">
            <v>60</v>
          </cell>
          <cell r="CP428">
            <v>27</v>
          </cell>
          <cell r="CQ428">
            <v>50</v>
          </cell>
          <cell r="CR428">
            <v>14</v>
          </cell>
          <cell r="CS428">
            <v>10</v>
          </cell>
          <cell r="CT428">
            <v>59</v>
          </cell>
          <cell r="CU428">
            <v>11</v>
          </cell>
          <cell r="CV428">
            <v>5</v>
          </cell>
          <cell r="CW428">
            <v>69</v>
          </cell>
          <cell r="CX428">
            <v>426</v>
          </cell>
          <cell r="CY428">
            <v>53.25</v>
          </cell>
          <cell r="CZ428">
            <v>63.298662704309059</v>
          </cell>
          <cell r="DA428">
            <v>8</v>
          </cell>
          <cell r="DB428">
            <v>2</v>
          </cell>
          <cell r="DC428">
            <v>80</v>
          </cell>
          <cell r="DD428">
            <v>6</v>
          </cell>
          <cell r="DE428">
            <v>16</v>
          </cell>
          <cell r="DF428">
            <v>28</v>
          </cell>
          <cell r="DG428">
            <v>2</v>
          </cell>
          <cell r="DH428">
            <v>20</v>
          </cell>
          <cell r="DI428">
            <v>70</v>
          </cell>
          <cell r="DJ428">
            <v>4</v>
          </cell>
          <cell r="DK428">
            <v>0</v>
          </cell>
          <cell r="DL428">
            <v>2</v>
          </cell>
          <cell r="DM428">
            <v>0</v>
          </cell>
          <cell r="DN428">
            <v>100</v>
          </cell>
          <cell r="DO428" t="str">
            <v>100</v>
          </cell>
          <cell r="DP428">
            <v>60</v>
          </cell>
          <cell r="DQ428" t="str">
            <v>100</v>
          </cell>
          <cell r="DR428">
            <v>80</v>
          </cell>
          <cell r="DS428">
            <v>100</v>
          </cell>
          <cell r="DT428">
            <v>56</v>
          </cell>
          <cell r="DU428">
            <v>51</v>
          </cell>
          <cell r="DV428"/>
          <cell r="DW428"/>
          <cell r="DX428"/>
          <cell r="DY428"/>
          <cell r="DZ428"/>
          <cell r="EA428" t="str">
            <v>Placement</v>
          </cell>
          <cell r="EB428" t="str">
            <v>Placement</v>
          </cell>
          <cell r="EC428"/>
          <cell r="ED428" t="str">
            <v>CAT-3</v>
          </cell>
          <cell r="EE428"/>
          <cell r="EF428"/>
          <cell r="EG428"/>
          <cell r="EH428"/>
          <cell r="EI428"/>
          <cell r="EJ428"/>
          <cell r="EK428"/>
          <cell r="EL428"/>
          <cell r="EM428"/>
          <cell r="EN428">
            <v>5</v>
          </cell>
          <cell r="EO428">
            <v>2</v>
          </cell>
          <cell r="EP428">
            <v>5</v>
          </cell>
          <cell r="EQ428">
            <v>12</v>
          </cell>
          <cell r="ER428">
            <v>80</v>
          </cell>
          <cell r="ES428" t="str">
            <v>Yes</v>
          </cell>
          <cell r="ET428" t="str">
            <v>https://drive.google.com/open?id=1DNseeTuBgkb3XCZe9K9a4CPKEsNbgQQ4</v>
          </cell>
          <cell r="EU428" t="str">
            <v>IT + Core Companies</v>
          </cell>
          <cell r="EV428" t="str">
            <v>Yes</v>
          </cell>
          <cell r="EW428" t="str">
            <v>pay_Hy9lVSVcNfSSYn</v>
          </cell>
          <cell r="EX428" t="str">
            <v>Mumbai</v>
          </cell>
          <cell r="EY428" t="str">
            <v>AB</v>
          </cell>
          <cell r="EZ428" t="str">
            <v>Golden Batch 2</v>
          </cell>
          <cell r="FA428" t="str">
            <v>19-E&amp;TCA56-23</v>
          </cell>
          <cell r="FB428" t="str">
            <v>E&amp;TC-A</v>
          </cell>
          <cell r="FC428">
            <v>56</v>
          </cell>
        </row>
        <row r="429">
          <cell r="C429" t="str">
            <v>19-E&amp;TCA57-23</v>
          </cell>
          <cell r="D429">
            <v>57</v>
          </cell>
          <cell r="E429" t="str">
            <v>MENDON AKSHAY PRABHAKAR SUNITA</v>
          </cell>
          <cell r="F429" t="str">
            <v>19-E&amp;TCA57-23</v>
          </cell>
          <cell r="G429" t="str">
            <v>Male</v>
          </cell>
          <cell r="H429">
            <v>36839</v>
          </cell>
          <cell r="I429">
            <v>9769678123</v>
          </cell>
          <cell r="J429">
            <v>9167484464</v>
          </cell>
          <cell r="K429" t="str">
            <v>akshaymendon0911@gmail.com</v>
          </cell>
          <cell r="L429" t="str">
            <v>1032190565@tcetmumbai.in</v>
          </cell>
          <cell r="M429" t="str">
            <v>C/311 Axita CHS Ltd ,Jesal park road,RNP park,Bhayander - East,St Francis High School,Mira Bhayander,401105</v>
          </cell>
          <cell r="N429" t="str">
            <v>Family Business</v>
          </cell>
          <cell r="O429" t="str">
            <v>20 Lacs &amp; above</v>
          </cell>
          <cell r="P429" t="str">
            <v>Normal</v>
          </cell>
          <cell r="Q429" t="str">
            <v>Open</v>
          </cell>
          <cell r="R429">
            <v>2019</v>
          </cell>
          <cell r="S429" t="str">
            <v>FE</v>
          </cell>
          <cell r="T429" t="str">
            <v>MHT-CET 2019</v>
          </cell>
          <cell r="U429" t="str">
            <v>MHT-CET</v>
          </cell>
          <cell r="V429">
            <v>200</v>
          </cell>
          <cell r="W429">
            <v>91.845122099999998</v>
          </cell>
          <cell r="X429" t="str">
            <v>GOPENS</v>
          </cell>
          <cell r="Y429">
            <v>464</v>
          </cell>
          <cell r="Z429">
            <v>500</v>
          </cell>
          <cell r="AA429" t="str">
            <v>92.80</v>
          </cell>
          <cell r="AB429">
            <v>2017</v>
          </cell>
          <cell r="AC429" t="str">
            <v>MAHARASHTRA STATE BOARD OF SECONDARY AND HIGHER SECONDARY EDUCATION</v>
          </cell>
          <cell r="AD429" t="str">
            <v>ST FRANCIS HIGH SCHOOL</v>
          </cell>
          <cell r="AE429">
            <v>395</v>
          </cell>
          <cell r="AF429">
            <v>650</v>
          </cell>
          <cell r="AG429">
            <v>60.77</v>
          </cell>
          <cell r="AH429">
            <v>2019</v>
          </cell>
          <cell r="AI429" t="str">
            <v>MAHARASHTRA STATE BOARD OF SECONDARY AND HIGHER SECONDARY EDUCATION</v>
          </cell>
          <cell r="AJ429" t="str">
            <v>ALPHA JUNIOR COLLEGE OF SCIENCE AND COMMERCE</v>
          </cell>
          <cell r="AK429">
            <v>193</v>
          </cell>
          <cell r="AL429">
            <v>22</v>
          </cell>
          <cell r="AM429">
            <v>8.7727272727272734</v>
          </cell>
          <cell r="AN429">
            <v>99.03</v>
          </cell>
          <cell r="AO429">
            <v>209</v>
          </cell>
          <cell r="AP429">
            <v>26</v>
          </cell>
          <cell r="AQ429">
            <v>8.0384615384615383</v>
          </cell>
          <cell r="AR429">
            <v>94.24</v>
          </cell>
          <cell r="AS429">
            <v>402</v>
          </cell>
          <cell r="AT429">
            <v>48</v>
          </cell>
          <cell r="AU429">
            <v>8.375</v>
          </cell>
          <cell r="AV429">
            <v>225</v>
          </cell>
          <cell r="AW429">
            <v>25</v>
          </cell>
          <cell r="AX429">
            <v>9</v>
          </cell>
          <cell r="AY429">
            <v>90</v>
          </cell>
          <cell r="AZ429">
            <v>281</v>
          </cell>
          <cell r="BA429">
            <v>29</v>
          </cell>
          <cell r="BB429">
            <v>9.6896551724137936</v>
          </cell>
          <cell r="BC429">
            <v>96</v>
          </cell>
          <cell r="BD429">
            <v>506</v>
          </cell>
          <cell r="BE429">
            <v>54</v>
          </cell>
          <cell r="BF429">
            <v>9.3703703703703702</v>
          </cell>
          <cell r="BG429">
            <v>210</v>
          </cell>
          <cell r="BH429">
            <v>24</v>
          </cell>
          <cell r="BI429">
            <v>8.75</v>
          </cell>
          <cell r="BJ429">
            <v>94.817499999999995</v>
          </cell>
          <cell r="BK429">
            <v>281</v>
          </cell>
          <cell r="BL429">
            <v>29</v>
          </cell>
          <cell r="BM429">
            <v>9.6896551724137936</v>
          </cell>
          <cell r="BN429">
            <v>100</v>
          </cell>
          <cell r="BO429">
            <v>491</v>
          </cell>
          <cell r="BP429">
            <v>53</v>
          </cell>
          <cell r="BQ429">
            <v>9.2641509433962259</v>
          </cell>
          <cell r="BR429">
            <v>174</v>
          </cell>
          <cell r="BS429">
            <v>24</v>
          </cell>
          <cell r="BT429">
            <v>7.25</v>
          </cell>
          <cell r="BU429">
            <v>95.681249999999991</v>
          </cell>
          <cell r="BV429">
            <v>174</v>
          </cell>
          <cell r="BW429">
            <v>24</v>
          </cell>
          <cell r="BX429">
            <v>7.25</v>
          </cell>
          <cell r="BY429">
            <v>228</v>
          </cell>
          <cell r="BZ429">
            <v>26</v>
          </cell>
          <cell r="CA429">
            <v>8.7692307692307701</v>
          </cell>
          <cell r="CB429">
            <v>1801</v>
          </cell>
          <cell r="CC429">
            <v>205</v>
          </cell>
          <cell r="CD429">
            <v>8.7853658536585364</v>
          </cell>
          <cell r="CE429">
            <v>95</v>
          </cell>
          <cell r="CF429"/>
          <cell r="CG429"/>
          <cell r="CH429"/>
          <cell r="CI429"/>
          <cell r="CJ429"/>
          <cell r="CK429"/>
          <cell r="CL429"/>
          <cell r="CM429"/>
          <cell r="CN429"/>
          <cell r="CO429"/>
          <cell r="CP429"/>
          <cell r="CQ429"/>
          <cell r="CR429"/>
          <cell r="CS429"/>
          <cell r="CT429"/>
          <cell r="CU429"/>
          <cell r="CV429"/>
          <cell r="CW429"/>
          <cell r="CX429"/>
          <cell r="CY429"/>
          <cell r="CZ429"/>
          <cell r="DA429"/>
          <cell r="DB429"/>
          <cell r="DC429"/>
          <cell r="DD429"/>
          <cell r="DE429"/>
          <cell r="DF429"/>
          <cell r="DG429"/>
          <cell r="DH429"/>
          <cell r="DI429"/>
          <cell r="DJ429">
            <v>0</v>
          </cell>
          <cell r="DK429">
            <v>0</v>
          </cell>
          <cell r="DL429">
            <v>2</v>
          </cell>
          <cell r="DM429">
            <v>0</v>
          </cell>
          <cell r="DN429">
            <v>0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0</v>
          </cell>
          <cell r="DT429">
            <v>0</v>
          </cell>
          <cell r="DU429">
            <v>0</v>
          </cell>
          <cell r="DV429"/>
          <cell r="DW429"/>
          <cell r="DX429"/>
          <cell r="DY429"/>
          <cell r="DZ429"/>
          <cell r="EA429" t="str">
            <v>Higher Studies</v>
          </cell>
          <cell r="EB429" t="str">
            <v>Higher Studies</v>
          </cell>
          <cell r="EC429"/>
          <cell r="ED429" t="str">
            <v>CAT-3</v>
          </cell>
          <cell r="EE429"/>
          <cell r="EF429"/>
          <cell r="EG429"/>
          <cell r="EH429"/>
          <cell r="EI429"/>
          <cell r="EJ429"/>
          <cell r="EK429"/>
          <cell r="EL429"/>
          <cell r="EM429"/>
          <cell r="EN429">
            <v>5</v>
          </cell>
          <cell r="EO429">
            <v>0</v>
          </cell>
          <cell r="EP429">
            <v>5</v>
          </cell>
          <cell r="EQ429">
            <v>10</v>
          </cell>
          <cell r="ER429">
            <v>66.666666666666657</v>
          </cell>
          <cell r="ES429" t="str">
            <v>Yes</v>
          </cell>
          <cell r="ET429" t="str">
            <v>https://drive.google.com/open?id=1bysD7D3yAHBSbD4yJWg4SN9PFdjbWkMY</v>
          </cell>
          <cell r="EU429" t="str">
            <v>NA</v>
          </cell>
          <cell r="EV429" t="str">
            <v>No</v>
          </cell>
          <cell r="EW429"/>
          <cell r="EX429" t="str">
            <v>Thane</v>
          </cell>
          <cell r="EY429" t="str">
            <v>Present</v>
          </cell>
          <cell r="EZ429"/>
          <cell r="FA429" t="str">
            <v>19-E&amp;TCA57-23</v>
          </cell>
          <cell r="FB429" t="str">
            <v>E&amp;TC-A</v>
          </cell>
          <cell r="FC429">
            <v>57</v>
          </cell>
        </row>
        <row r="430">
          <cell r="C430" t="str">
            <v>19-E&amp;TCA58-23</v>
          </cell>
          <cell r="D430">
            <v>58</v>
          </cell>
          <cell r="E430" t="str">
            <v>MESTRY YADNESH SUDHAKAR NEELAM</v>
          </cell>
          <cell r="F430" t="str">
            <v>19-E&amp;TCA58-23</v>
          </cell>
          <cell r="G430" t="str">
            <v>Male</v>
          </cell>
          <cell r="H430">
            <v>37339</v>
          </cell>
          <cell r="I430">
            <v>7798853610</v>
          </cell>
          <cell r="J430"/>
          <cell r="K430" t="str">
            <v>yadnesh2425@gmail.com</v>
          </cell>
          <cell r="L430" t="str">
            <v>1032190566@tcetmumbai.in</v>
          </cell>
          <cell r="M430" t="str">
            <v>C-40, Philips Paradise,Achole Road,Nallasopara,Near Dwarka Hotel,Nallasopara,401209</v>
          </cell>
          <cell r="N430" t="str">
            <v>Any other</v>
          </cell>
          <cell r="O430" t="str">
            <v>Below  5 Lacs</v>
          </cell>
          <cell r="P430" t="str">
            <v>Normal</v>
          </cell>
          <cell r="Q430" t="str">
            <v>Open</v>
          </cell>
          <cell r="R430">
            <v>2019</v>
          </cell>
          <cell r="S430" t="str">
            <v>FE</v>
          </cell>
          <cell r="T430" t="str">
            <v xml:space="preserve">JEE(Main)-2019 </v>
          </cell>
          <cell r="U430" t="str">
            <v>JEE-Main</v>
          </cell>
          <cell r="V430">
            <v>360</v>
          </cell>
          <cell r="W430">
            <v>92.860614200000001</v>
          </cell>
          <cell r="X430" t="str">
            <v>AI</v>
          </cell>
          <cell r="Y430">
            <v>474</v>
          </cell>
          <cell r="Z430">
            <v>500</v>
          </cell>
          <cell r="AA430">
            <v>94.8</v>
          </cell>
          <cell r="AB430">
            <v>2017</v>
          </cell>
          <cell r="AC430" t="str">
            <v>MAHARASHTRA STATE BOARD OF SECONDARY AND HIGHER SECONDARY EDUCATION</v>
          </cell>
          <cell r="AD430" t="str">
            <v>KMPD VIDYALAYA</v>
          </cell>
          <cell r="AE430">
            <v>566</v>
          </cell>
          <cell r="AF430">
            <v>650</v>
          </cell>
          <cell r="AG430">
            <v>87.08</v>
          </cell>
          <cell r="AH430">
            <v>2019</v>
          </cell>
          <cell r="AI430" t="str">
            <v>MAHARASHTRA STATE BOARD OF SECONDARY AND HIGHER SECONDARY EDUCATION</v>
          </cell>
          <cell r="AJ430" t="str">
            <v>PACE JR SCIENCE COLLEGE BORIVALI</v>
          </cell>
          <cell r="AK430">
            <v>213</v>
          </cell>
          <cell r="AL430">
            <v>22</v>
          </cell>
          <cell r="AM430">
            <v>9.6818181818181817</v>
          </cell>
          <cell r="AN430">
            <v>89.64</v>
          </cell>
          <cell r="AO430">
            <v>253</v>
          </cell>
          <cell r="AP430">
            <v>26</v>
          </cell>
          <cell r="AQ430">
            <v>9.7307692307692299</v>
          </cell>
          <cell r="AR430">
            <v>98.35</v>
          </cell>
          <cell r="AS430">
            <v>466</v>
          </cell>
          <cell r="AT430">
            <v>48</v>
          </cell>
          <cell r="AU430">
            <v>9.7083333333333339</v>
          </cell>
          <cell r="AV430">
            <v>231</v>
          </cell>
          <cell r="AW430">
            <v>25</v>
          </cell>
          <cell r="AX430">
            <v>9.24</v>
          </cell>
          <cell r="AY430">
            <v>96</v>
          </cell>
          <cell r="AZ430">
            <v>277</v>
          </cell>
          <cell r="BA430">
            <v>29</v>
          </cell>
          <cell r="BB430">
            <v>9.5517241379310338</v>
          </cell>
          <cell r="BC430">
            <v>93</v>
          </cell>
          <cell r="BD430">
            <v>508</v>
          </cell>
          <cell r="BE430">
            <v>54</v>
          </cell>
          <cell r="BF430">
            <v>9.4074074074074066</v>
          </cell>
          <cell r="BG430">
            <v>218</v>
          </cell>
          <cell r="BH430">
            <v>24</v>
          </cell>
          <cell r="BI430">
            <v>9.0833333333333339</v>
          </cell>
          <cell r="BJ430">
            <v>94.247500000000002</v>
          </cell>
          <cell r="BK430">
            <v>279</v>
          </cell>
          <cell r="BL430">
            <v>29</v>
          </cell>
          <cell r="BM430">
            <v>9.6206896551724146</v>
          </cell>
          <cell r="BN430">
            <v>97</v>
          </cell>
          <cell r="BO430">
            <v>497</v>
          </cell>
          <cell r="BP430">
            <v>53</v>
          </cell>
          <cell r="BQ430">
            <v>9.3773584905660385</v>
          </cell>
          <cell r="BR430">
            <v>212</v>
          </cell>
          <cell r="BS430">
            <v>24</v>
          </cell>
          <cell r="BT430">
            <v>8.8333333333333339</v>
          </cell>
          <cell r="BU430">
            <v>94.706249999999997</v>
          </cell>
          <cell r="BV430">
            <v>212</v>
          </cell>
          <cell r="BW430">
            <v>24</v>
          </cell>
          <cell r="BX430">
            <v>8.8333333333333339</v>
          </cell>
          <cell r="BY430">
            <v>251</v>
          </cell>
          <cell r="BZ430">
            <v>26</v>
          </cell>
          <cell r="CA430">
            <v>9.6538461538461533</v>
          </cell>
          <cell r="CB430">
            <v>1934</v>
          </cell>
          <cell r="CC430">
            <v>205</v>
          </cell>
          <cell r="CD430">
            <v>9.4341463414634141</v>
          </cell>
          <cell r="CE430">
            <v>95</v>
          </cell>
          <cell r="CF430"/>
          <cell r="CG430"/>
          <cell r="CH430"/>
          <cell r="CI430"/>
          <cell r="CJ430"/>
          <cell r="CK430"/>
          <cell r="CL430"/>
          <cell r="CM430"/>
          <cell r="CN430">
            <v>37</v>
          </cell>
          <cell r="CO430">
            <v>60</v>
          </cell>
          <cell r="CP430">
            <v>29</v>
          </cell>
          <cell r="CQ430">
            <v>50</v>
          </cell>
          <cell r="CR430">
            <v>24</v>
          </cell>
          <cell r="CS430">
            <v>0</v>
          </cell>
          <cell r="CT430">
            <v>100</v>
          </cell>
          <cell r="CU430">
            <v>12</v>
          </cell>
          <cell r="CV430">
            <v>4</v>
          </cell>
          <cell r="CW430">
            <v>75</v>
          </cell>
          <cell r="CX430">
            <v>456</v>
          </cell>
          <cell r="CY430">
            <v>45.6</v>
          </cell>
          <cell r="CZ430">
            <v>67.756315007429421</v>
          </cell>
          <cell r="DA430">
            <v>10</v>
          </cell>
          <cell r="DB430">
            <v>0</v>
          </cell>
          <cell r="DC430">
            <v>100</v>
          </cell>
          <cell r="DD430">
            <v>19</v>
          </cell>
          <cell r="DE430">
            <v>3</v>
          </cell>
          <cell r="DF430">
            <v>87</v>
          </cell>
          <cell r="DG430">
            <v>10</v>
          </cell>
          <cell r="DH430">
            <v>100</v>
          </cell>
          <cell r="DI430">
            <v>947</v>
          </cell>
          <cell r="DJ430">
            <v>48</v>
          </cell>
          <cell r="DK430">
            <v>2</v>
          </cell>
          <cell r="DL430">
            <v>0</v>
          </cell>
          <cell r="DM430">
            <v>100</v>
          </cell>
          <cell r="DN430">
            <v>70</v>
          </cell>
          <cell r="DO430" t="str">
            <v>100</v>
          </cell>
          <cell r="DP430">
            <v>0</v>
          </cell>
          <cell r="DQ430">
            <v>0</v>
          </cell>
          <cell r="DR430">
            <v>35</v>
          </cell>
          <cell r="DS430">
            <v>50</v>
          </cell>
          <cell r="DT430">
            <v>62</v>
          </cell>
          <cell r="DU430">
            <v>88</v>
          </cell>
          <cell r="DV430"/>
          <cell r="DW430"/>
          <cell r="DX430"/>
          <cell r="DY430"/>
          <cell r="DZ430"/>
          <cell r="EA430" t="str">
            <v>Higher Studies</v>
          </cell>
          <cell r="EB430" t="str">
            <v>Higher Studies</v>
          </cell>
          <cell r="EC430">
            <v>44903</v>
          </cell>
          <cell r="ED430" t="str">
            <v>CAT-1</v>
          </cell>
          <cell r="EE430"/>
          <cell r="EF430"/>
          <cell r="EG430"/>
          <cell r="EH430"/>
          <cell r="EI430"/>
          <cell r="EJ430"/>
          <cell r="EK430"/>
          <cell r="EL430"/>
          <cell r="EM430"/>
          <cell r="EN430">
            <v>5</v>
          </cell>
          <cell r="EO430">
            <v>5</v>
          </cell>
          <cell r="EP430">
            <v>5</v>
          </cell>
          <cell r="EQ430">
            <v>15</v>
          </cell>
          <cell r="ER430">
            <v>100</v>
          </cell>
          <cell r="ES430" t="str">
            <v>Yes</v>
          </cell>
          <cell r="ET430" t="str">
            <v>https://drive.google.com/open?id=1i_Zv_f2A1NvA5o4QyFcPBI8auSOz1cu2</v>
          </cell>
          <cell r="EU430" t="str">
            <v>IT + Core Companies</v>
          </cell>
          <cell r="EV430" t="str">
            <v>Yes</v>
          </cell>
          <cell r="EW430" t="str">
            <v>pay_HyVlChuy1q7wkT</v>
          </cell>
          <cell r="EX430" t="str">
            <v>NALLASOPARA</v>
          </cell>
          <cell r="EY430" t="str">
            <v>Present</v>
          </cell>
          <cell r="EZ430" t="str">
            <v>Golden Batch 2</v>
          </cell>
          <cell r="FA430" t="str">
            <v>19-E&amp;TCA58-23</v>
          </cell>
          <cell r="FB430" t="str">
            <v>E&amp;TC-A</v>
          </cell>
          <cell r="FC430">
            <v>58</v>
          </cell>
        </row>
        <row r="431">
          <cell r="C431" t="str">
            <v>19-E&amp;TCA59-23</v>
          </cell>
          <cell r="D431">
            <v>59</v>
          </cell>
          <cell r="E431" t="str">
            <v>MHATRE OMASHREE CHANDRAKANT NISHIGANDHA</v>
          </cell>
          <cell r="F431" t="str">
            <v>19-E&amp;TCA59-23</v>
          </cell>
          <cell r="G431" t="str">
            <v>Female</v>
          </cell>
          <cell r="H431">
            <v>37079</v>
          </cell>
          <cell r="I431">
            <v>9145246936</v>
          </cell>
          <cell r="J431"/>
          <cell r="K431" t="str">
            <v>omashreemhatre07@gmail.com</v>
          </cell>
          <cell r="L431" t="str">
            <v>1032190567@tcetmumbai.in</v>
          </cell>
          <cell r="M431" t="str">
            <v>B 103,Koshimbkar Wadi,Phoolpada ,Near Gandhi Chowk,Virar East,401305</v>
          </cell>
          <cell r="N431" t="str">
            <v>Service</v>
          </cell>
          <cell r="O431" t="str">
            <v>5 Lacs to  10Lacs</v>
          </cell>
          <cell r="P431" t="str">
            <v>Normal</v>
          </cell>
          <cell r="Q431" t="str">
            <v>Open</v>
          </cell>
          <cell r="R431">
            <v>2019</v>
          </cell>
          <cell r="S431" t="str">
            <v>FE</v>
          </cell>
          <cell r="T431" t="str">
            <v>MHT-CET 2019</v>
          </cell>
          <cell r="U431" t="str">
            <v>MHT-CET</v>
          </cell>
          <cell r="V431">
            <v>200</v>
          </cell>
          <cell r="W431">
            <v>94.2357133</v>
          </cell>
          <cell r="X431" t="str">
            <v>TFWS</v>
          </cell>
          <cell r="Y431">
            <v>461</v>
          </cell>
          <cell r="Z431">
            <v>500</v>
          </cell>
          <cell r="AA431">
            <v>92.2</v>
          </cell>
          <cell r="AB431">
            <v>2017</v>
          </cell>
          <cell r="AC431" t="str">
            <v>MAHARASHTRA STATE BOARD OF SECONDARY AND HIGHER SECONDARY EDUCATION</v>
          </cell>
          <cell r="AD431" t="str">
            <v>JOHN XXIII HIGH SCHOOL</v>
          </cell>
          <cell r="AE431">
            <v>510</v>
          </cell>
          <cell r="AF431">
            <v>650</v>
          </cell>
          <cell r="AG431">
            <v>78.459999999999994</v>
          </cell>
          <cell r="AH431">
            <v>2019</v>
          </cell>
          <cell r="AI431" t="str">
            <v>MAHARASHTRA STATE BOARD OF SECONDARY AND HIGHER SECONDARY EDUCATION</v>
          </cell>
          <cell r="AJ431" t="str">
            <v>ANNASAHEB VARTAK COLLEGE</v>
          </cell>
          <cell r="AK431">
            <v>210</v>
          </cell>
          <cell r="AL431">
            <v>22</v>
          </cell>
          <cell r="AM431">
            <v>9.545454545454545</v>
          </cell>
          <cell r="AN431">
            <v>75</v>
          </cell>
          <cell r="AO431">
            <v>213</v>
          </cell>
          <cell r="AP431">
            <v>26</v>
          </cell>
          <cell r="AQ431">
            <v>8.1923076923076916</v>
          </cell>
          <cell r="AR431">
            <v>92.89</v>
          </cell>
          <cell r="AS431">
            <v>423</v>
          </cell>
          <cell r="AT431">
            <v>48</v>
          </cell>
          <cell r="AU431">
            <v>8.8125</v>
          </cell>
          <cell r="AV431">
            <v>186</v>
          </cell>
          <cell r="AW431">
            <v>25</v>
          </cell>
          <cell r="AX431">
            <v>7.44</v>
          </cell>
          <cell r="AY431">
            <v>88</v>
          </cell>
          <cell r="AZ431">
            <v>252</v>
          </cell>
          <cell r="BA431">
            <v>29</v>
          </cell>
          <cell r="BB431">
            <v>8.6896551724137936</v>
          </cell>
          <cell r="BC431">
            <v>78</v>
          </cell>
          <cell r="BD431">
            <v>438</v>
          </cell>
          <cell r="BE431">
            <v>54</v>
          </cell>
          <cell r="BF431">
            <v>8.1111111111111107</v>
          </cell>
          <cell r="BG431">
            <v>182</v>
          </cell>
          <cell r="BH431">
            <v>24</v>
          </cell>
          <cell r="BI431">
            <v>7.583333333333333</v>
          </cell>
          <cell r="BJ431">
            <v>83.472499999999997</v>
          </cell>
          <cell r="BK431">
            <v>235</v>
          </cell>
          <cell r="BL431">
            <v>29</v>
          </cell>
          <cell r="BM431">
            <v>8.1034482758620694</v>
          </cell>
          <cell r="BN431">
            <v>89</v>
          </cell>
          <cell r="BO431">
            <v>417</v>
          </cell>
          <cell r="BP431">
            <v>53</v>
          </cell>
          <cell r="BQ431">
            <v>7.867924528301887</v>
          </cell>
          <cell r="BR431">
            <v>208</v>
          </cell>
          <cell r="BS431">
            <v>24</v>
          </cell>
          <cell r="BT431">
            <v>8.6666666666666661</v>
          </cell>
          <cell r="BU431">
            <v>84.393749999999997</v>
          </cell>
          <cell r="BV431">
            <v>208</v>
          </cell>
          <cell r="BW431">
            <v>24</v>
          </cell>
          <cell r="BX431">
            <v>8.6666666666666661</v>
          </cell>
          <cell r="BY431">
            <v>234</v>
          </cell>
          <cell r="BZ431">
            <v>26</v>
          </cell>
          <cell r="CA431">
            <v>9</v>
          </cell>
          <cell r="CB431">
            <v>1720</v>
          </cell>
          <cell r="CC431">
            <v>205</v>
          </cell>
          <cell r="CD431">
            <v>8.3902439024390247</v>
          </cell>
          <cell r="CE431">
            <v>84</v>
          </cell>
          <cell r="CF431"/>
          <cell r="CG431"/>
          <cell r="CH431"/>
          <cell r="CI431"/>
          <cell r="CJ431"/>
          <cell r="CK431"/>
          <cell r="CL431"/>
          <cell r="CM431"/>
          <cell r="CN431"/>
          <cell r="CO431"/>
          <cell r="CP431"/>
          <cell r="CQ431"/>
          <cell r="CR431"/>
          <cell r="CS431"/>
          <cell r="CT431"/>
          <cell r="CU431"/>
          <cell r="CV431"/>
          <cell r="CW431"/>
          <cell r="CX431"/>
          <cell r="CY431"/>
          <cell r="CZ431"/>
          <cell r="DA431"/>
          <cell r="DB431"/>
          <cell r="DC431"/>
          <cell r="DD431"/>
          <cell r="DE431"/>
          <cell r="DF431"/>
          <cell r="DG431"/>
          <cell r="DH431"/>
          <cell r="DI431"/>
          <cell r="DJ431">
            <v>0</v>
          </cell>
          <cell r="DK431">
            <v>0</v>
          </cell>
          <cell r="DL431">
            <v>2</v>
          </cell>
          <cell r="DM431">
            <v>0</v>
          </cell>
          <cell r="DN431">
            <v>0</v>
          </cell>
          <cell r="DO431">
            <v>0</v>
          </cell>
          <cell r="DP431">
            <v>0</v>
          </cell>
          <cell r="DQ431">
            <v>0</v>
          </cell>
          <cell r="DR431">
            <v>0</v>
          </cell>
          <cell r="DS431">
            <v>0</v>
          </cell>
          <cell r="DT431">
            <v>0</v>
          </cell>
          <cell r="DU431">
            <v>0</v>
          </cell>
          <cell r="DV431"/>
          <cell r="DW431"/>
          <cell r="DX431"/>
          <cell r="DY431"/>
          <cell r="DZ431"/>
          <cell r="EA431" t="str">
            <v>Higher Studies</v>
          </cell>
          <cell r="EB431" t="str">
            <v>Higher Studies</v>
          </cell>
          <cell r="EC431"/>
          <cell r="ED431" t="str">
            <v>CAT-3</v>
          </cell>
          <cell r="EE431"/>
          <cell r="EF431"/>
          <cell r="EG431"/>
          <cell r="EH431"/>
          <cell r="EI431"/>
          <cell r="EJ431"/>
          <cell r="EK431"/>
          <cell r="EL431"/>
          <cell r="EM431"/>
          <cell r="EN431">
            <v>5</v>
          </cell>
          <cell r="EO431">
            <v>0</v>
          </cell>
          <cell r="EP431">
            <v>5</v>
          </cell>
          <cell r="EQ431">
            <v>10</v>
          </cell>
          <cell r="ER431">
            <v>66.666666666666657</v>
          </cell>
          <cell r="ES431" t="str">
            <v>Yes</v>
          </cell>
          <cell r="ET431" t="str">
            <v>https://drive.google.com/open?id=12wuAORzUF7sIzm4N4IQoq_j_QTlXfz3R</v>
          </cell>
          <cell r="EU431" t="str">
            <v>NA</v>
          </cell>
          <cell r="EV431" t="str">
            <v>No</v>
          </cell>
          <cell r="EW431"/>
          <cell r="EX431" t="str">
            <v>Virar East</v>
          </cell>
          <cell r="EY431" t="str">
            <v>AB</v>
          </cell>
          <cell r="EZ431"/>
          <cell r="FA431" t="str">
            <v>19-E&amp;TCA59-23</v>
          </cell>
          <cell r="FB431" t="str">
            <v>E&amp;TC-A</v>
          </cell>
          <cell r="FC431">
            <v>59</v>
          </cell>
        </row>
        <row r="432">
          <cell r="C432" t="str">
            <v>19-E&amp;TCA60-23</v>
          </cell>
          <cell r="D432">
            <v>60</v>
          </cell>
          <cell r="E432" t="str">
            <v>MISHRA PRATHAMESH SHRIPRAKASH ANITA</v>
          </cell>
          <cell r="F432" t="str">
            <v>19-E&amp;TCA60-23</v>
          </cell>
          <cell r="G432" t="str">
            <v>Male</v>
          </cell>
          <cell r="H432">
            <v>36973</v>
          </cell>
          <cell r="I432">
            <v>9082251616</v>
          </cell>
          <cell r="J432" t="str">
            <v>9969816309</v>
          </cell>
          <cell r="K432" t="str">
            <v>sm.prathameshmishra@gmail.com</v>
          </cell>
          <cell r="L432" t="str">
            <v>1032190805@tcetmumbai.in</v>
          </cell>
          <cell r="M432" t="str">
            <v>c-401 modi park,iraniwadi road no :3,Kandivali west,opposite rajput dairy,Mumbai,400067</v>
          </cell>
          <cell r="N432" t="str">
            <v>Service</v>
          </cell>
          <cell r="O432" t="str">
            <v>Below  5 Lacs</v>
          </cell>
          <cell r="P432" t="str">
            <v>Normal</v>
          </cell>
          <cell r="Q432" t="str">
            <v>Open</v>
          </cell>
          <cell r="R432">
            <v>2019</v>
          </cell>
          <cell r="S432" t="str">
            <v>FE</v>
          </cell>
          <cell r="T432" t="str">
            <v>MHT-CET 2019</v>
          </cell>
          <cell r="U432" t="str">
            <v>MHT-CET</v>
          </cell>
          <cell r="V432">
            <v>200</v>
          </cell>
          <cell r="W432">
            <v>31.1294656</v>
          </cell>
          <cell r="X432" t="str">
            <v>MI</v>
          </cell>
          <cell r="Y432">
            <v>441</v>
          </cell>
          <cell r="Z432">
            <v>500</v>
          </cell>
          <cell r="AA432">
            <v>88.2</v>
          </cell>
          <cell r="AB432">
            <v>2017</v>
          </cell>
          <cell r="AC432" t="str">
            <v>MAHARASHTRA STATE BOARD OF SECONDARY AND HIGHER SECONDARY EDUCATION</v>
          </cell>
          <cell r="AD432" t="str">
            <v>NL HIGH SCHOOL</v>
          </cell>
          <cell r="AE432">
            <v>457</v>
          </cell>
          <cell r="AF432">
            <v>650</v>
          </cell>
          <cell r="AG432">
            <v>70.31</v>
          </cell>
          <cell r="AH432">
            <v>2019</v>
          </cell>
          <cell r="AI432" t="str">
            <v>MAHARASHTRA STATE BOARD OF SECONDARY AND HIGHER SECONDARY EDUCATION</v>
          </cell>
          <cell r="AJ432" t="str">
            <v>PATKAR VARDE COLLEGE</v>
          </cell>
          <cell r="AK432">
            <v>156</v>
          </cell>
          <cell r="AL432">
            <v>22</v>
          </cell>
          <cell r="AM432">
            <v>7.0909090909090908</v>
          </cell>
          <cell r="AN432">
            <v>89</v>
          </cell>
          <cell r="AO432">
            <v>179</v>
          </cell>
          <cell r="AP432">
            <v>26</v>
          </cell>
          <cell r="AQ432">
            <v>6.884615384615385</v>
          </cell>
          <cell r="AR432">
            <v>88.07</v>
          </cell>
          <cell r="AS432">
            <v>335</v>
          </cell>
          <cell r="AT432">
            <v>48</v>
          </cell>
          <cell r="AU432">
            <v>6.979166666666667</v>
          </cell>
          <cell r="AV432">
            <v>209</v>
          </cell>
          <cell r="AW432">
            <v>25</v>
          </cell>
          <cell r="AX432">
            <v>8.36</v>
          </cell>
          <cell r="AY432">
            <v>81</v>
          </cell>
          <cell r="AZ432">
            <v>254</v>
          </cell>
          <cell r="BA432">
            <v>29</v>
          </cell>
          <cell r="BB432">
            <v>8.7586206896551726</v>
          </cell>
          <cell r="BC432">
            <v>86</v>
          </cell>
          <cell r="BD432">
            <v>463</v>
          </cell>
          <cell r="BE432">
            <v>54</v>
          </cell>
          <cell r="BF432">
            <v>8.5740740740740744</v>
          </cell>
          <cell r="BG432">
            <v>201</v>
          </cell>
          <cell r="BH432">
            <v>24</v>
          </cell>
          <cell r="BI432">
            <v>8.375</v>
          </cell>
          <cell r="BJ432">
            <v>86.017499999999998</v>
          </cell>
          <cell r="BK432">
            <v>224</v>
          </cell>
          <cell r="BL432">
            <v>29</v>
          </cell>
          <cell r="BM432">
            <v>7.7241379310344831</v>
          </cell>
          <cell r="BN432">
            <v>84</v>
          </cell>
          <cell r="BO432">
            <v>425</v>
          </cell>
          <cell r="BP432">
            <v>53</v>
          </cell>
          <cell r="BQ432">
            <v>8.0188679245283012</v>
          </cell>
          <cell r="BR432">
            <v>195</v>
          </cell>
          <cell r="BS432">
            <v>24</v>
          </cell>
          <cell r="BT432">
            <v>8.125</v>
          </cell>
          <cell r="BU432">
            <v>85.681249999999991</v>
          </cell>
          <cell r="BV432">
            <v>195</v>
          </cell>
          <cell r="BW432">
            <v>24</v>
          </cell>
          <cell r="BX432">
            <v>8.125</v>
          </cell>
          <cell r="BY432">
            <v>229</v>
          </cell>
          <cell r="BZ432">
            <v>26</v>
          </cell>
          <cell r="CA432">
            <v>8.8076923076923084</v>
          </cell>
          <cell r="CB432">
            <v>1647</v>
          </cell>
          <cell r="CC432">
            <v>205</v>
          </cell>
          <cell r="CD432">
            <v>8.0341463414634138</v>
          </cell>
          <cell r="CE432">
            <v>87</v>
          </cell>
          <cell r="CF432"/>
          <cell r="CG432"/>
          <cell r="CH432"/>
          <cell r="CI432"/>
          <cell r="CJ432"/>
          <cell r="CK432"/>
          <cell r="CL432"/>
          <cell r="CM432"/>
          <cell r="CN432"/>
          <cell r="CO432"/>
          <cell r="CP432"/>
          <cell r="CQ432"/>
          <cell r="CR432"/>
          <cell r="CS432"/>
          <cell r="CT432"/>
          <cell r="CU432"/>
          <cell r="CV432"/>
          <cell r="CW432"/>
          <cell r="CX432"/>
          <cell r="CY432"/>
          <cell r="CZ432"/>
          <cell r="DA432"/>
          <cell r="DB432"/>
          <cell r="DC432"/>
          <cell r="DD432"/>
          <cell r="DE432"/>
          <cell r="DF432"/>
          <cell r="DG432"/>
          <cell r="DH432"/>
          <cell r="DI432"/>
          <cell r="DJ432">
            <v>0</v>
          </cell>
          <cell r="DK432">
            <v>0</v>
          </cell>
          <cell r="DL432">
            <v>2</v>
          </cell>
          <cell r="DM432">
            <v>0</v>
          </cell>
          <cell r="DN432">
            <v>0</v>
          </cell>
          <cell r="DO432">
            <v>0</v>
          </cell>
          <cell r="DP432">
            <v>0</v>
          </cell>
          <cell r="DQ432">
            <v>0</v>
          </cell>
          <cell r="DR432">
            <v>0</v>
          </cell>
          <cell r="DS432">
            <v>0</v>
          </cell>
          <cell r="DT432">
            <v>0</v>
          </cell>
          <cell r="DU432">
            <v>0</v>
          </cell>
          <cell r="DV432"/>
          <cell r="DW432"/>
          <cell r="DX432"/>
          <cell r="DY432"/>
          <cell r="DZ432"/>
          <cell r="EA432" t="str">
            <v>Higher Studies</v>
          </cell>
          <cell r="EB432" t="str">
            <v>Higher Studies</v>
          </cell>
          <cell r="EC432">
            <v>44746</v>
          </cell>
          <cell r="ED432" t="str">
            <v>CAT-3</v>
          </cell>
          <cell r="EE432"/>
          <cell r="EF432"/>
          <cell r="EG432"/>
          <cell r="EH432"/>
          <cell r="EI432"/>
          <cell r="EJ432"/>
          <cell r="EK432"/>
          <cell r="EL432"/>
          <cell r="EM432"/>
          <cell r="EN432">
            <v>5</v>
          </cell>
          <cell r="EO432">
            <v>0</v>
          </cell>
          <cell r="EP432">
            <v>5</v>
          </cell>
          <cell r="EQ432">
            <v>10</v>
          </cell>
          <cell r="ER432">
            <v>66.666666666666657</v>
          </cell>
          <cell r="ES432" t="str">
            <v>No</v>
          </cell>
          <cell r="ET432"/>
          <cell r="EU432"/>
          <cell r="EV432"/>
          <cell r="EW432"/>
          <cell r="EX432" t="str">
            <v>mumbai</v>
          </cell>
          <cell r="EY432" t="str">
            <v>AB</v>
          </cell>
          <cell r="EZ432"/>
          <cell r="FA432" t="str">
            <v>19-E&amp;TCA60-23</v>
          </cell>
          <cell r="FB432" t="str">
            <v>E&amp;TC-A</v>
          </cell>
          <cell r="FC432">
            <v>60</v>
          </cell>
        </row>
        <row r="433">
          <cell r="C433" t="str">
            <v>19-E&amp;TCA61-23</v>
          </cell>
          <cell r="D433">
            <v>61</v>
          </cell>
          <cell r="E433" t="str">
            <v>MISHRA SHREYA SANJAY MAYA</v>
          </cell>
          <cell r="F433" t="str">
            <v>19-E&amp;TCA61-23</v>
          </cell>
          <cell r="G433" t="str">
            <v>Female</v>
          </cell>
          <cell r="H433">
            <v>37140</v>
          </cell>
          <cell r="I433">
            <v>9004692762</v>
          </cell>
          <cell r="J433" t="str">
            <v>9004692762</v>
          </cell>
          <cell r="K433" t="str">
            <v>6901shreyamishra2001@gmail.com</v>
          </cell>
          <cell r="L433" t="str">
            <v>1032190568@tcetmumbai.in</v>
          </cell>
          <cell r="M433" t="str">
            <v>G-515, Bhoomi Valley,Thakur Village,Kandivali east ,Mumbai,400101</v>
          </cell>
          <cell r="N433" t="str">
            <v>Service</v>
          </cell>
          <cell r="O433" t="str">
            <v>20 Lacs &amp; above</v>
          </cell>
          <cell r="P433" t="str">
            <v>Normal</v>
          </cell>
          <cell r="Q433" t="str">
            <v>Open</v>
          </cell>
          <cell r="R433">
            <v>2019</v>
          </cell>
          <cell r="S433" t="str">
            <v>FE</v>
          </cell>
          <cell r="T433" t="str">
            <v>MHT-CET 2019</v>
          </cell>
          <cell r="U433" t="str">
            <v>MHT-CET</v>
          </cell>
          <cell r="V433">
            <v>200</v>
          </cell>
          <cell r="W433">
            <v>32.100258500000002</v>
          </cell>
          <cell r="X433" t="str">
            <v>MI</v>
          </cell>
          <cell r="Y433">
            <v>476</v>
          </cell>
          <cell r="Z433">
            <v>500</v>
          </cell>
          <cell r="AA433">
            <v>95.2</v>
          </cell>
          <cell r="AB433">
            <v>2017</v>
          </cell>
          <cell r="AC433" t="str">
            <v>MAHARASHTRA STATE BOARD OF SECONDARY AND HIGHER SECONDARY EDUCATION</v>
          </cell>
          <cell r="AD433" t="str">
            <v>THAKUR VIDYA MANDIR</v>
          </cell>
          <cell r="AE433">
            <v>477</v>
          </cell>
          <cell r="AF433">
            <v>650</v>
          </cell>
          <cell r="AG433">
            <v>73.38</v>
          </cell>
          <cell r="AH433">
            <v>2019</v>
          </cell>
          <cell r="AI433" t="str">
            <v>MAHARASHTRA STATE BOARD OF SECONDARY AND HIGHER SECONDARY EDUCATION</v>
          </cell>
          <cell r="AJ433" t="str">
            <v>THAKUR COLLEGE OF SCIENCE AND COMMERCE</v>
          </cell>
          <cell r="AK433">
            <v>217</v>
          </cell>
          <cell r="AL433">
            <v>22</v>
          </cell>
          <cell r="AM433">
            <v>9.8636363636363633</v>
          </cell>
          <cell r="AN433">
            <v>77.67</v>
          </cell>
          <cell r="AO433">
            <v>260</v>
          </cell>
          <cell r="AP433">
            <v>26</v>
          </cell>
          <cell r="AQ433">
            <v>10</v>
          </cell>
          <cell r="AR433">
            <v>99.59</v>
          </cell>
          <cell r="AS433">
            <v>477</v>
          </cell>
          <cell r="AT433">
            <v>48</v>
          </cell>
          <cell r="AU433">
            <v>9.9375</v>
          </cell>
          <cell r="AV433">
            <v>249</v>
          </cell>
          <cell r="AW433">
            <v>25</v>
          </cell>
          <cell r="AX433">
            <v>9.9600000000000009</v>
          </cell>
          <cell r="AY433">
            <v>99</v>
          </cell>
          <cell r="AZ433">
            <v>284</v>
          </cell>
          <cell r="BA433">
            <v>29</v>
          </cell>
          <cell r="BB433">
            <v>9.7931034482758612</v>
          </cell>
          <cell r="BC433">
            <v>93</v>
          </cell>
          <cell r="BD433">
            <v>533</v>
          </cell>
          <cell r="BE433">
            <v>54</v>
          </cell>
          <cell r="BF433">
            <v>9.8703703703703702</v>
          </cell>
          <cell r="BG433">
            <v>216</v>
          </cell>
          <cell r="BH433">
            <v>24</v>
          </cell>
          <cell r="BI433">
            <v>9</v>
          </cell>
          <cell r="BJ433">
            <v>92.314999999999998</v>
          </cell>
          <cell r="BK433">
            <v>290</v>
          </cell>
          <cell r="BL433">
            <v>29</v>
          </cell>
          <cell r="BM433">
            <v>10</v>
          </cell>
          <cell r="BN433">
            <v>98</v>
          </cell>
          <cell r="BO433">
            <v>506</v>
          </cell>
          <cell r="BP433">
            <v>53</v>
          </cell>
          <cell r="BQ433">
            <v>9.5471698113207548</v>
          </cell>
          <cell r="BR433">
            <v>232</v>
          </cell>
          <cell r="BS433">
            <v>24</v>
          </cell>
          <cell r="BT433">
            <v>9.6666666666666661</v>
          </cell>
          <cell r="BU433">
            <v>93.262500000000003</v>
          </cell>
          <cell r="BV433">
            <v>232</v>
          </cell>
          <cell r="BW433">
            <v>24</v>
          </cell>
          <cell r="BX433">
            <v>9.6666666666666661</v>
          </cell>
          <cell r="BY433">
            <v>251</v>
          </cell>
          <cell r="BZ433">
            <v>26</v>
          </cell>
          <cell r="CA433">
            <v>9.6538461538461533</v>
          </cell>
          <cell r="CB433">
            <v>1999</v>
          </cell>
          <cell r="CC433">
            <v>205</v>
          </cell>
          <cell r="CD433">
            <v>9.7512195121951226</v>
          </cell>
          <cell r="CE433">
            <v>93</v>
          </cell>
          <cell r="CF433"/>
          <cell r="CG433"/>
          <cell r="CH433"/>
          <cell r="CI433"/>
          <cell r="CJ433"/>
          <cell r="CK433"/>
          <cell r="CL433"/>
          <cell r="CM433"/>
          <cell r="CN433">
            <v>23</v>
          </cell>
          <cell r="CO433">
            <v>60</v>
          </cell>
          <cell r="CP433">
            <v>22</v>
          </cell>
          <cell r="CQ433">
            <v>50</v>
          </cell>
          <cell r="CR433">
            <v>24</v>
          </cell>
          <cell r="CS433">
            <v>0</v>
          </cell>
          <cell r="CT433">
            <v>100</v>
          </cell>
          <cell r="CU433">
            <v>11</v>
          </cell>
          <cell r="CV433">
            <v>5</v>
          </cell>
          <cell r="CW433">
            <v>69</v>
          </cell>
          <cell r="CX433">
            <v>651</v>
          </cell>
          <cell r="CY433">
            <v>65.099999999999994</v>
          </cell>
          <cell r="CZ433">
            <v>96.731054977711736</v>
          </cell>
          <cell r="DA433">
            <v>10</v>
          </cell>
          <cell r="DB433">
            <v>0</v>
          </cell>
          <cell r="DC433">
            <v>100</v>
          </cell>
          <cell r="DD433">
            <v>22</v>
          </cell>
          <cell r="DE433">
            <v>0</v>
          </cell>
          <cell r="DF433">
            <v>100</v>
          </cell>
          <cell r="DG433">
            <v>8</v>
          </cell>
          <cell r="DH433">
            <v>80</v>
          </cell>
          <cell r="DI433">
            <v>727</v>
          </cell>
          <cell r="DJ433">
            <v>37</v>
          </cell>
          <cell r="DK433">
            <v>0</v>
          </cell>
          <cell r="DL433">
            <v>2</v>
          </cell>
          <cell r="DM433">
            <v>0</v>
          </cell>
          <cell r="DN433">
            <v>90</v>
          </cell>
          <cell r="DO433" t="str">
            <v>100</v>
          </cell>
          <cell r="DP433">
            <v>0</v>
          </cell>
          <cell r="DQ433">
            <v>0</v>
          </cell>
          <cell r="DR433">
            <v>45</v>
          </cell>
          <cell r="DS433">
            <v>100</v>
          </cell>
          <cell r="DT433">
            <v>75</v>
          </cell>
          <cell r="DU433">
            <v>79</v>
          </cell>
          <cell r="DV433" t="str">
            <v>Oracle</v>
          </cell>
          <cell r="DW433"/>
          <cell r="DX433"/>
          <cell r="DY433" t="str">
            <v>Placed</v>
          </cell>
          <cell r="DZ433">
            <v>8.8000000000000007</v>
          </cell>
          <cell r="EA433" t="str">
            <v>Placement</v>
          </cell>
          <cell r="EB433" t="str">
            <v>Placement</v>
          </cell>
          <cell r="EC433"/>
          <cell r="ED433" t="str">
            <v>CAT-1</v>
          </cell>
          <cell r="EE433"/>
          <cell r="EF433"/>
          <cell r="EG433"/>
          <cell r="EH433"/>
          <cell r="EI433"/>
          <cell r="EJ433"/>
          <cell r="EK433"/>
          <cell r="EL433"/>
          <cell r="EM433"/>
          <cell r="EN433">
            <v>5</v>
          </cell>
          <cell r="EO433">
            <v>4</v>
          </cell>
          <cell r="EP433">
            <v>5</v>
          </cell>
          <cell r="EQ433">
            <v>14</v>
          </cell>
          <cell r="ER433">
            <v>93.333333333333329</v>
          </cell>
          <cell r="ES433" t="str">
            <v>Yes</v>
          </cell>
          <cell r="ET433" t="str">
            <v>https://drive.google.com/open?id=1Mkjd__dy1ppdUqgmk9kYTjxwRtPVDmZd</v>
          </cell>
          <cell r="EU433" t="str">
            <v>IT + Core Companies</v>
          </cell>
          <cell r="EV433" t="str">
            <v>Yes</v>
          </cell>
          <cell r="EW433" t="str">
            <v>pay_HyDkylQIy8dmd0</v>
          </cell>
          <cell r="EX433" t="str">
            <v>Mumbai</v>
          </cell>
          <cell r="EY433" t="str">
            <v>Present</v>
          </cell>
          <cell r="EZ433" t="str">
            <v>Batch 1</v>
          </cell>
          <cell r="FA433" t="str">
            <v>19-E&amp;TCA61-23</v>
          </cell>
          <cell r="FB433" t="str">
            <v>E&amp;TC-A</v>
          </cell>
          <cell r="FC433">
            <v>61</v>
          </cell>
        </row>
        <row r="434">
          <cell r="C434" t="str">
            <v>19-E&amp;TCA62-23</v>
          </cell>
          <cell r="D434">
            <v>62</v>
          </cell>
          <cell r="E434" t="str">
            <v>MISHRA VIKASKUMAR MANOJ KUMAR SHAKUNTALA</v>
          </cell>
          <cell r="F434" t="str">
            <v>19-E&amp;TCA62-23</v>
          </cell>
          <cell r="G434" t="str">
            <v>Male</v>
          </cell>
          <cell r="H434">
            <v>37353</v>
          </cell>
          <cell r="I434">
            <v>8828512317</v>
          </cell>
          <cell r="J434"/>
          <cell r="K434" t="str">
            <v>vikasmishra5678@gmail.com</v>
          </cell>
          <cell r="L434" t="str">
            <v>1032190569@tcetmumbai.in</v>
          </cell>
          <cell r="M434" t="str">
            <v>Building No. B1, Flat No.611,DuttaKrupa CHS LTD. ,Santacruz (West),Near Saneguruji School,Mumbai,400054</v>
          </cell>
          <cell r="N434" t="str">
            <v>Self-employed</v>
          </cell>
          <cell r="O434" t="str">
            <v>Below  5 Lacs</v>
          </cell>
          <cell r="P434" t="str">
            <v>Normal</v>
          </cell>
          <cell r="Q434" t="str">
            <v>Open</v>
          </cell>
          <cell r="R434">
            <v>2019</v>
          </cell>
          <cell r="S434" t="str">
            <v>FE</v>
          </cell>
          <cell r="T434" t="str">
            <v>MHT-CET 2019</v>
          </cell>
          <cell r="U434" t="str">
            <v>MHT-CET</v>
          </cell>
          <cell r="V434">
            <v>200</v>
          </cell>
          <cell r="W434">
            <v>61.043720100000002</v>
          </cell>
          <cell r="X434" t="str">
            <v>MI</v>
          </cell>
          <cell r="Y434">
            <v>444</v>
          </cell>
          <cell r="Z434">
            <v>500</v>
          </cell>
          <cell r="AA434">
            <v>88.8</v>
          </cell>
          <cell r="AB434">
            <v>2017</v>
          </cell>
          <cell r="AC434" t="str">
            <v>MAHARASHTRA STATE BOARD OF SECONDARY AND HIGHER SECONDARY EDUCATION</v>
          </cell>
          <cell r="AD434" t="str">
            <v>MALTI JAYANT DALAL HIGH SCHOOL</v>
          </cell>
          <cell r="AE434">
            <v>525</v>
          </cell>
          <cell r="AF434">
            <v>650</v>
          </cell>
          <cell r="AG434">
            <v>80.77</v>
          </cell>
          <cell r="AH434">
            <v>2019</v>
          </cell>
          <cell r="AI434" t="str">
            <v>MAHARASHTRA STATE BOARD OF SECONDARY AND HIGHER SECONDARY EDUCATION</v>
          </cell>
          <cell r="AJ434" t="str">
            <v>MITHIBAI COLLEGE</v>
          </cell>
          <cell r="AK434">
            <v>215</v>
          </cell>
          <cell r="AL434">
            <v>22</v>
          </cell>
          <cell r="AM434">
            <v>9.7727272727272734</v>
          </cell>
          <cell r="AN434">
            <v>92.23</v>
          </cell>
          <cell r="AO434">
            <v>226</v>
          </cell>
          <cell r="AP434">
            <v>26</v>
          </cell>
          <cell r="AQ434">
            <v>8.6923076923076916</v>
          </cell>
          <cell r="AR434">
            <v>97.94</v>
          </cell>
          <cell r="AS434">
            <v>441</v>
          </cell>
          <cell r="AT434">
            <v>48</v>
          </cell>
          <cell r="AU434">
            <v>9.1875</v>
          </cell>
          <cell r="AV434">
            <v>218</v>
          </cell>
          <cell r="AW434">
            <v>25</v>
          </cell>
          <cell r="AX434">
            <v>8.7200000000000006</v>
          </cell>
          <cell r="AY434">
            <v>82</v>
          </cell>
          <cell r="AZ434">
            <v>257</v>
          </cell>
          <cell r="BA434">
            <v>29</v>
          </cell>
          <cell r="BB434">
            <v>8.862068965517242</v>
          </cell>
          <cell r="BC434">
            <v>92</v>
          </cell>
          <cell r="BD434">
            <v>475</v>
          </cell>
          <cell r="BE434">
            <v>54</v>
          </cell>
          <cell r="BF434">
            <v>8.7962962962962958</v>
          </cell>
          <cell r="BG434">
            <v>204</v>
          </cell>
          <cell r="BH434">
            <v>24</v>
          </cell>
          <cell r="BI434">
            <v>8.5</v>
          </cell>
          <cell r="BJ434">
            <v>91.042500000000004</v>
          </cell>
          <cell r="BK434">
            <v>249</v>
          </cell>
          <cell r="BL434">
            <v>29</v>
          </cell>
          <cell r="BM434">
            <v>8.5862068965517242</v>
          </cell>
          <cell r="BN434">
            <v>80</v>
          </cell>
          <cell r="BO434">
            <v>453</v>
          </cell>
          <cell r="BP434">
            <v>53</v>
          </cell>
          <cell r="BQ434">
            <v>8.5471698113207548</v>
          </cell>
          <cell r="BR434">
            <v>202</v>
          </cell>
          <cell r="BS434">
            <v>24</v>
          </cell>
          <cell r="BT434">
            <v>8.4166666666666661</v>
          </cell>
          <cell r="BU434">
            <v>89.202083333333348</v>
          </cell>
          <cell r="BV434">
            <v>202</v>
          </cell>
          <cell r="BW434">
            <v>24</v>
          </cell>
          <cell r="BX434">
            <v>8.4166666666666661</v>
          </cell>
          <cell r="BY434">
            <v>214</v>
          </cell>
          <cell r="BZ434">
            <v>26</v>
          </cell>
          <cell r="CA434">
            <v>8.2307692307692299</v>
          </cell>
          <cell r="CB434">
            <v>1785</v>
          </cell>
          <cell r="CC434">
            <v>205</v>
          </cell>
          <cell r="CD434">
            <v>8.7073170731707314</v>
          </cell>
          <cell r="CE434">
            <v>92</v>
          </cell>
          <cell r="CF434"/>
          <cell r="CG434"/>
          <cell r="CH434"/>
          <cell r="CI434"/>
          <cell r="CJ434"/>
          <cell r="CK434"/>
          <cell r="CL434"/>
          <cell r="CM434"/>
          <cell r="CN434">
            <v>53</v>
          </cell>
          <cell r="CO434">
            <v>60</v>
          </cell>
          <cell r="CP434">
            <v>50</v>
          </cell>
          <cell r="CQ434">
            <v>50</v>
          </cell>
          <cell r="CR434">
            <v>17</v>
          </cell>
          <cell r="CS434">
            <v>7</v>
          </cell>
          <cell r="CT434">
            <v>71</v>
          </cell>
          <cell r="CU434">
            <v>14</v>
          </cell>
          <cell r="CV434">
            <v>2</v>
          </cell>
          <cell r="CW434">
            <v>88</v>
          </cell>
          <cell r="CX434">
            <v>330</v>
          </cell>
          <cell r="CY434">
            <v>47.142857142857146</v>
          </cell>
          <cell r="CZ434">
            <v>49.034175334323919</v>
          </cell>
          <cell r="DA434">
            <v>7</v>
          </cell>
          <cell r="DB434">
            <v>3</v>
          </cell>
          <cell r="DC434">
            <v>70</v>
          </cell>
          <cell r="DD434">
            <v>12</v>
          </cell>
          <cell r="DE434">
            <v>10</v>
          </cell>
          <cell r="DF434">
            <v>55</v>
          </cell>
          <cell r="DG434">
            <v>8</v>
          </cell>
          <cell r="DH434">
            <v>80</v>
          </cell>
          <cell r="DI434">
            <v>893</v>
          </cell>
          <cell r="DJ434">
            <v>45</v>
          </cell>
          <cell r="DK434">
            <v>2</v>
          </cell>
          <cell r="DL434">
            <v>0</v>
          </cell>
          <cell r="DM434">
            <v>100</v>
          </cell>
          <cell r="DN434">
            <v>40</v>
          </cell>
          <cell r="DO434" t="str">
            <v>100</v>
          </cell>
          <cell r="DP434">
            <v>0</v>
          </cell>
          <cell r="DQ434">
            <v>0</v>
          </cell>
          <cell r="DR434">
            <v>20</v>
          </cell>
          <cell r="DS434">
            <v>50</v>
          </cell>
          <cell r="DT434">
            <v>45</v>
          </cell>
          <cell r="DU434">
            <v>74</v>
          </cell>
          <cell r="DV434" t="str">
            <v>LTI/Wisdamlab</v>
          </cell>
          <cell r="DW434"/>
          <cell r="DX434"/>
          <cell r="DY434" t="str">
            <v>Placed</v>
          </cell>
          <cell r="DZ434" t="str">
            <v>5.00/5</v>
          </cell>
          <cell r="EA434" t="str">
            <v>Placement</v>
          </cell>
          <cell r="EB434" t="str">
            <v>Placement</v>
          </cell>
          <cell r="EC434"/>
          <cell r="ED434" t="str">
            <v>CAT-1</v>
          </cell>
          <cell r="EE434"/>
          <cell r="EF434"/>
          <cell r="EG434"/>
          <cell r="EH434"/>
          <cell r="EI434"/>
          <cell r="EJ434"/>
          <cell r="EK434"/>
          <cell r="EL434"/>
          <cell r="EM434"/>
          <cell r="EN434">
            <v>5</v>
          </cell>
          <cell r="EO434">
            <v>4</v>
          </cell>
          <cell r="EP434">
            <v>5</v>
          </cell>
          <cell r="EQ434">
            <v>14</v>
          </cell>
          <cell r="ER434">
            <v>93.333333333333329</v>
          </cell>
          <cell r="ES434" t="str">
            <v>Yes</v>
          </cell>
          <cell r="ET434" t="str">
            <v>https://drive.google.com/open?id=1a8F_XuvjpQsi4JfQujP7O3027f8sIvN-</v>
          </cell>
          <cell r="EU434" t="str">
            <v>IT + Core Companies</v>
          </cell>
          <cell r="EV434" t="str">
            <v>Yes</v>
          </cell>
          <cell r="EW434" t="str">
            <v>pay_HxmuTWHJONq7yC</v>
          </cell>
          <cell r="EX434" t="str">
            <v>Uttar Pradesh</v>
          </cell>
          <cell r="EY434" t="str">
            <v>AB</v>
          </cell>
          <cell r="EZ434" t="str">
            <v>Golden Batch 1</v>
          </cell>
          <cell r="FA434" t="str">
            <v>19-E&amp;TCA62-23</v>
          </cell>
          <cell r="FB434" t="str">
            <v>E&amp;TC-A</v>
          </cell>
          <cell r="FC434">
            <v>62</v>
          </cell>
        </row>
        <row r="435">
          <cell r="C435" t="str">
            <v>19-E&amp;TCA63-23</v>
          </cell>
          <cell r="D435">
            <v>63</v>
          </cell>
          <cell r="E435" t="str">
            <v>MISKIN KUNAL LAXMAN SAVITA</v>
          </cell>
          <cell r="F435" t="str">
            <v>19-E&amp;TCA63-23</v>
          </cell>
          <cell r="G435" t="str">
            <v>Male</v>
          </cell>
          <cell r="H435">
            <v>37198</v>
          </cell>
          <cell r="I435">
            <v>8879963263</v>
          </cell>
          <cell r="J435"/>
          <cell r="K435" t="str">
            <v>kmiskin311@gmail.com</v>
          </cell>
          <cell r="L435" t="str">
            <v>1032190570@tcetmumbai.in</v>
          </cell>
          <cell r="M435" t="str">
            <v>Room no.1, shree datta krupa chawl,janup,Thakur village,Kandivali,Backside of gundecha school,Mumbai Suburban,400101</v>
          </cell>
          <cell r="N435" t="str">
            <v>Family Business</v>
          </cell>
          <cell r="O435" t="str">
            <v>Below  5 Lacs</v>
          </cell>
          <cell r="P435" t="str">
            <v>Normal</v>
          </cell>
          <cell r="Q435" t="str">
            <v>Open</v>
          </cell>
          <cell r="R435">
            <v>2019</v>
          </cell>
          <cell r="S435" t="str">
            <v>FE</v>
          </cell>
          <cell r="T435" t="str">
            <v>MHT-CET 2019</v>
          </cell>
          <cell r="U435" t="str">
            <v>MHT-CET</v>
          </cell>
          <cell r="V435">
            <v>200</v>
          </cell>
          <cell r="W435">
            <v>93.195397</v>
          </cell>
          <cell r="X435" t="str">
            <v>GOPENS</v>
          </cell>
          <cell r="Y435">
            <v>451</v>
          </cell>
          <cell r="Z435">
            <v>500</v>
          </cell>
          <cell r="AA435">
            <v>90.2</v>
          </cell>
          <cell r="AB435">
            <v>2017</v>
          </cell>
          <cell r="AC435" t="str">
            <v>MAHARASHTRA STATE BOARD OF SECONDARY AND HIGHER SECONDARY EDUCATION</v>
          </cell>
          <cell r="AD435" t="str">
            <v>THAKUR SHYAMNARAYAN HIGH SCHOOL</v>
          </cell>
          <cell r="AE435">
            <v>546</v>
          </cell>
          <cell r="AF435">
            <v>650</v>
          </cell>
          <cell r="AG435">
            <v>84</v>
          </cell>
          <cell r="AH435">
            <v>2019</v>
          </cell>
          <cell r="AI435" t="str">
            <v>MAHARASHTRA STATE BOARD OF SECONDARY AND HIGHER SECONDARY EDUCATION</v>
          </cell>
          <cell r="AJ435" t="str">
            <v>THAKUR COLLEGE OF SCIENCE AND COMMERCE</v>
          </cell>
          <cell r="AK435">
            <v>199</v>
          </cell>
          <cell r="AL435">
            <v>22</v>
          </cell>
          <cell r="AM435">
            <v>9.045454545454545</v>
          </cell>
          <cell r="AN435">
            <v>88.67</v>
          </cell>
          <cell r="AO435">
            <v>235</v>
          </cell>
          <cell r="AP435">
            <v>26</v>
          </cell>
          <cell r="AQ435">
            <v>9.0384615384615383</v>
          </cell>
          <cell r="AR435">
            <v>97.12</v>
          </cell>
          <cell r="AS435">
            <v>434</v>
          </cell>
          <cell r="AT435">
            <v>48</v>
          </cell>
          <cell r="AU435">
            <v>9.0416666666666661</v>
          </cell>
          <cell r="AV435">
            <v>204</v>
          </cell>
          <cell r="AW435">
            <v>25</v>
          </cell>
          <cell r="AX435">
            <v>8.16</v>
          </cell>
          <cell r="AY435">
            <v>89</v>
          </cell>
          <cell r="AZ435">
            <v>254</v>
          </cell>
          <cell r="BA435">
            <v>29</v>
          </cell>
          <cell r="BB435">
            <v>8.7586206896551726</v>
          </cell>
          <cell r="BC435">
            <v>86</v>
          </cell>
          <cell r="BD435">
            <v>458</v>
          </cell>
          <cell r="BE435">
            <v>54</v>
          </cell>
          <cell r="BF435">
            <v>8.481481481481481</v>
          </cell>
          <cell r="BG435">
            <v>185</v>
          </cell>
          <cell r="BH435">
            <v>24</v>
          </cell>
          <cell r="BI435">
            <v>7.708333333333333</v>
          </cell>
          <cell r="BJ435">
            <v>90.197500000000005</v>
          </cell>
          <cell r="BK435">
            <v>222</v>
          </cell>
          <cell r="BL435">
            <v>29</v>
          </cell>
          <cell r="BM435">
            <v>7.6551724137931032</v>
          </cell>
          <cell r="BN435">
            <v>75</v>
          </cell>
          <cell r="BO435">
            <v>407</v>
          </cell>
          <cell r="BP435">
            <v>53</v>
          </cell>
          <cell r="BQ435">
            <v>7.6792452830188678</v>
          </cell>
          <cell r="BR435">
            <v>173</v>
          </cell>
          <cell r="BS435">
            <v>24</v>
          </cell>
          <cell r="BT435">
            <v>7.208333333333333</v>
          </cell>
          <cell r="BU435">
            <v>87.664583333333326</v>
          </cell>
          <cell r="BV435">
            <v>173</v>
          </cell>
          <cell r="BW435">
            <v>24</v>
          </cell>
          <cell r="BX435">
            <v>7.208333333333333</v>
          </cell>
          <cell r="BY435">
            <v>224</v>
          </cell>
          <cell r="BZ435">
            <v>26</v>
          </cell>
          <cell r="CA435">
            <v>8.615384615384615</v>
          </cell>
          <cell r="CB435">
            <v>1696</v>
          </cell>
          <cell r="CC435">
            <v>205</v>
          </cell>
          <cell r="CD435">
            <v>8.2731707317073173</v>
          </cell>
          <cell r="CE435">
            <v>91</v>
          </cell>
          <cell r="CF435"/>
          <cell r="CG435"/>
          <cell r="CH435"/>
          <cell r="CI435"/>
          <cell r="CJ435"/>
          <cell r="CK435"/>
          <cell r="CL435"/>
          <cell r="CM435"/>
          <cell r="CN435">
            <v>25</v>
          </cell>
          <cell r="CO435">
            <v>60</v>
          </cell>
          <cell r="CP435">
            <v>48</v>
          </cell>
          <cell r="CQ435">
            <v>50</v>
          </cell>
          <cell r="CR435">
            <v>13</v>
          </cell>
          <cell r="CS435">
            <v>11</v>
          </cell>
          <cell r="CT435">
            <v>55</v>
          </cell>
          <cell r="CU435">
            <v>1</v>
          </cell>
          <cell r="CV435">
            <v>15</v>
          </cell>
          <cell r="CW435">
            <v>7</v>
          </cell>
          <cell r="CX435">
            <v>171</v>
          </cell>
          <cell r="CY435">
            <v>34.200000000000003</v>
          </cell>
          <cell r="CZ435">
            <v>25.408618127786031</v>
          </cell>
          <cell r="DA435">
            <v>5</v>
          </cell>
          <cell r="DB435">
            <v>5</v>
          </cell>
          <cell r="DC435">
            <v>50</v>
          </cell>
          <cell r="DD435">
            <v>9</v>
          </cell>
          <cell r="DE435">
            <v>13</v>
          </cell>
          <cell r="DF435">
            <v>41</v>
          </cell>
          <cell r="DG435">
            <v>2</v>
          </cell>
          <cell r="DH435">
            <v>20</v>
          </cell>
          <cell r="DI435">
            <v>100</v>
          </cell>
          <cell r="DJ435">
            <v>5</v>
          </cell>
          <cell r="DK435">
            <v>1</v>
          </cell>
          <cell r="DL435">
            <v>1</v>
          </cell>
          <cell r="DM435">
            <v>50</v>
          </cell>
          <cell r="DN435">
            <v>0</v>
          </cell>
          <cell r="DO435" t="str">
            <v>0</v>
          </cell>
          <cell r="DP435">
            <v>0</v>
          </cell>
          <cell r="DQ435">
            <v>0</v>
          </cell>
          <cell r="DR435">
            <v>0</v>
          </cell>
          <cell r="DS435">
            <v>0</v>
          </cell>
          <cell r="DT435">
            <v>11</v>
          </cell>
          <cell r="DU435">
            <v>32</v>
          </cell>
          <cell r="DV435" t="str">
            <v>BuildINT</v>
          </cell>
          <cell r="DW435"/>
          <cell r="DX435" t="str">
            <v>BuilINT(Internship &amp; Placement)</v>
          </cell>
          <cell r="DY435"/>
          <cell r="DZ435"/>
          <cell r="EA435" t="str">
            <v>Placement</v>
          </cell>
          <cell r="EB435" t="str">
            <v>Placement</v>
          </cell>
          <cell r="EC435"/>
          <cell r="ED435" t="str">
            <v>CAT-3</v>
          </cell>
          <cell r="EE435"/>
          <cell r="EF435"/>
          <cell r="EG435"/>
          <cell r="EH435"/>
          <cell r="EI435"/>
          <cell r="EJ435"/>
          <cell r="EK435"/>
          <cell r="EL435"/>
          <cell r="EM435"/>
          <cell r="EN435">
            <v>5</v>
          </cell>
          <cell r="EO435">
            <v>1</v>
          </cell>
          <cell r="EP435">
            <v>5</v>
          </cell>
          <cell r="EQ435">
            <v>11</v>
          </cell>
          <cell r="ER435">
            <v>73.333333333333329</v>
          </cell>
          <cell r="ES435" t="str">
            <v>Yes</v>
          </cell>
          <cell r="ET435" t="str">
            <v>https://drive.google.com/open?id=1sj8LW2R-5H2RRFMsx6zYXy_FunILTmTY</v>
          </cell>
          <cell r="EU435" t="str">
            <v>IT + Core Companies</v>
          </cell>
          <cell r="EV435" t="str">
            <v>Yes</v>
          </cell>
          <cell r="EW435">
            <v>126013586625</v>
          </cell>
          <cell r="EX435" t="str">
            <v>Mumbai Suburban</v>
          </cell>
          <cell r="EY435" t="str">
            <v>AB</v>
          </cell>
          <cell r="EZ435" t="str">
            <v>Golden Batch 1</v>
          </cell>
          <cell r="FA435" t="str">
            <v>19-E&amp;TCA63-23</v>
          </cell>
          <cell r="FB435" t="str">
            <v>E&amp;TC-A</v>
          </cell>
          <cell r="FC435">
            <v>63</v>
          </cell>
        </row>
        <row r="436">
          <cell r="C436" t="str">
            <v>19-E&amp;TCB01-23</v>
          </cell>
          <cell r="D436">
            <v>1</v>
          </cell>
          <cell r="E436" t="str">
            <v>MOORTHY RITVIK RAJENDRA ASHA</v>
          </cell>
          <cell r="F436" t="str">
            <v>19-E&amp;TCB01-23</v>
          </cell>
          <cell r="G436" t="str">
            <v>Male</v>
          </cell>
          <cell r="H436">
            <v>37055</v>
          </cell>
          <cell r="I436">
            <v>9769246154</v>
          </cell>
          <cell r="J436"/>
          <cell r="K436" t="str">
            <v>ritvikmoorthy@gmail.com</v>
          </cell>
          <cell r="L436" t="str">
            <v>1032190571@tcetmumbai.in</v>
          </cell>
          <cell r="M436" t="str">
            <v>B-1502 supreme willows ,Old MG road,Charkop village ,Highland complex ,Mumbai ,400067</v>
          </cell>
          <cell r="N436" t="str">
            <v>Service</v>
          </cell>
          <cell r="O436" t="str">
            <v>10 Lacs to 20Lacs</v>
          </cell>
          <cell r="P436" t="str">
            <v>Normal</v>
          </cell>
          <cell r="Q436" t="str">
            <v>Open</v>
          </cell>
          <cell r="R436">
            <v>2019</v>
          </cell>
          <cell r="S436" t="str">
            <v>FE</v>
          </cell>
          <cell r="T436" t="str">
            <v>MHT-CET 2019</v>
          </cell>
          <cell r="U436" t="str">
            <v>MHT-CET</v>
          </cell>
          <cell r="V436">
            <v>200</v>
          </cell>
          <cell r="W436">
            <v>16.6921344</v>
          </cell>
          <cell r="X436" t="str">
            <v>IL</v>
          </cell>
          <cell r="Y436">
            <v>587</v>
          </cell>
          <cell r="Z436">
            <v>700</v>
          </cell>
          <cell r="AA436">
            <v>83.86</v>
          </cell>
          <cell r="AB436">
            <v>2017</v>
          </cell>
          <cell r="AC436" t="str">
            <v>COUNCIL FOR THE INDIAN SCHOOL CERTIFICATE EXAMINATIONS</v>
          </cell>
          <cell r="AD436" t="str">
            <v>RYAN INTERNATIONAL</v>
          </cell>
          <cell r="AE436">
            <v>421</v>
          </cell>
          <cell r="AF436">
            <v>650</v>
          </cell>
          <cell r="AG436">
            <v>64.77</v>
          </cell>
          <cell r="AH436">
            <v>2019</v>
          </cell>
          <cell r="AI436" t="str">
            <v>MAHARASHTRA STATE BOARD OF SECONDARY AND HIGHER SECONDARY EDUCATION</v>
          </cell>
          <cell r="AJ436" t="str">
            <v>PACE JUNIOR SCIENCE</v>
          </cell>
          <cell r="AK436">
            <v>169</v>
          </cell>
          <cell r="AL436">
            <v>22</v>
          </cell>
          <cell r="AM436">
            <v>7.6818181818181817</v>
          </cell>
          <cell r="AN436">
            <v>98.06</v>
          </cell>
          <cell r="AO436">
            <v>190</v>
          </cell>
          <cell r="AP436">
            <v>26</v>
          </cell>
          <cell r="AQ436">
            <v>7.3076923076923075</v>
          </cell>
          <cell r="AR436">
            <v>98.77</v>
          </cell>
          <cell r="AS436">
            <v>359</v>
          </cell>
          <cell r="AT436">
            <v>48</v>
          </cell>
          <cell r="AU436">
            <v>7.479166666666667</v>
          </cell>
          <cell r="AV436">
            <v>202</v>
          </cell>
          <cell r="AW436">
            <v>25</v>
          </cell>
          <cell r="AX436">
            <v>8.08</v>
          </cell>
          <cell r="AY436">
            <v>81</v>
          </cell>
          <cell r="AZ436">
            <v>244</v>
          </cell>
          <cell r="BA436">
            <v>29</v>
          </cell>
          <cell r="BB436">
            <v>8.4137931034482758</v>
          </cell>
          <cell r="BC436">
            <v>82</v>
          </cell>
          <cell r="BD436">
            <v>446</v>
          </cell>
          <cell r="BE436">
            <v>54</v>
          </cell>
          <cell r="BF436">
            <v>8.2592592592592595</v>
          </cell>
          <cell r="BG436">
            <v>203</v>
          </cell>
          <cell r="BH436">
            <v>24</v>
          </cell>
          <cell r="BI436">
            <v>8.4583333333333339</v>
          </cell>
          <cell r="BJ436">
            <v>89.957499999999996</v>
          </cell>
          <cell r="BK436">
            <v>236</v>
          </cell>
          <cell r="BL436">
            <v>29</v>
          </cell>
          <cell r="BM436">
            <v>8.137931034482758</v>
          </cell>
          <cell r="BN436">
            <v>91</v>
          </cell>
          <cell r="BO436">
            <v>439</v>
          </cell>
          <cell r="BP436">
            <v>53</v>
          </cell>
          <cell r="BQ436">
            <v>8.2830188679245289</v>
          </cell>
          <cell r="BR436">
            <v>174</v>
          </cell>
          <cell r="BS436">
            <v>24</v>
          </cell>
          <cell r="BT436">
            <v>7.25</v>
          </cell>
          <cell r="BU436">
            <v>90.13124999999998</v>
          </cell>
          <cell r="BV436">
            <v>174</v>
          </cell>
          <cell r="BW436">
            <v>24</v>
          </cell>
          <cell r="BX436">
            <v>7.25</v>
          </cell>
          <cell r="BY436">
            <v>204</v>
          </cell>
          <cell r="BZ436">
            <v>26</v>
          </cell>
          <cell r="CA436">
            <v>7.8461538461538458</v>
          </cell>
          <cell r="CB436">
            <v>1622</v>
          </cell>
          <cell r="CC436">
            <v>205</v>
          </cell>
          <cell r="CD436">
            <v>7.9121951219512194</v>
          </cell>
          <cell r="CE436">
            <v>90</v>
          </cell>
          <cell r="CF436"/>
          <cell r="CG436"/>
          <cell r="CH436"/>
          <cell r="CI436"/>
          <cell r="CJ436"/>
          <cell r="CK436"/>
          <cell r="CL436"/>
          <cell r="CM436"/>
          <cell r="CN436"/>
          <cell r="CO436"/>
          <cell r="CP436"/>
          <cell r="CQ436"/>
          <cell r="CR436"/>
          <cell r="CS436"/>
          <cell r="CT436"/>
          <cell r="CU436"/>
          <cell r="CV436"/>
          <cell r="CW436"/>
          <cell r="CX436"/>
          <cell r="CY436"/>
          <cell r="CZ436"/>
          <cell r="DA436"/>
          <cell r="DB436"/>
          <cell r="DC436"/>
          <cell r="DD436"/>
          <cell r="DE436"/>
          <cell r="DF436"/>
          <cell r="DG436"/>
          <cell r="DH436"/>
          <cell r="DI436"/>
          <cell r="DJ436">
            <v>0</v>
          </cell>
          <cell r="DK436">
            <v>0</v>
          </cell>
          <cell r="DL436">
            <v>2</v>
          </cell>
          <cell r="DM436">
            <v>0</v>
          </cell>
          <cell r="DN436">
            <v>0</v>
          </cell>
          <cell r="DO436">
            <v>0</v>
          </cell>
          <cell r="DP436">
            <v>0</v>
          </cell>
          <cell r="DQ436">
            <v>0</v>
          </cell>
          <cell r="DR436">
            <v>0</v>
          </cell>
          <cell r="DS436">
            <v>0</v>
          </cell>
          <cell r="DT436">
            <v>0</v>
          </cell>
          <cell r="DU436">
            <v>0</v>
          </cell>
          <cell r="DV436"/>
          <cell r="DW436"/>
          <cell r="DX436"/>
          <cell r="DY436"/>
          <cell r="DZ436"/>
          <cell r="EA436" t="str">
            <v>Higher Studies</v>
          </cell>
          <cell r="EB436" t="str">
            <v>Higher Studies</v>
          </cell>
          <cell r="EC436"/>
          <cell r="ED436" t="str">
            <v>CAT-3</v>
          </cell>
          <cell r="EE436"/>
          <cell r="EF436"/>
          <cell r="EG436"/>
          <cell r="EH436"/>
          <cell r="EI436"/>
          <cell r="EJ436"/>
          <cell r="EK436"/>
          <cell r="EL436"/>
          <cell r="EM436"/>
          <cell r="EN436">
            <v>4</v>
          </cell>
          <cell r="EO436">
            <v>0</v>
          </cell>
          <cell r="EP436">
            <v>5</v>
          </cell>
          <cell r="EQ436">
            <v>9</v>
          </cell>
          <cell r="ER436">
            <v>60</v>
          </cell>
          <cell r="ES436" t="str">
            <v>Yes</v>
          </cell>
          <cell r="ET436" t="str">
            <v>https://drive.google.com/open?id=1WLON1fzdF6PtbXIjUCD9tHm-40Z13Tis</v>
          </cell>
          <cell r="EU436" t="str">
            <v>NA</v>
          </cell>
          <cell r="EV436" t="str">
            <v>No</v>
          </cell>
          <cell r="EW436"/>
          <cell r="EX436" t="str">
            <v>Mumbai</v>
          </cell>
          <cell r="EY436" t="str">
            <v>AB</v>
          </cell>
          <cell r="EZ436"/>
          <cell r="FA436" t="str">
            <v>19-E&amp;TCB01-23</v>
          </cell>
          <cell r="FB436" t="str">
            <v>E&amp;TC-B</v>
          </cell>
          <cell r="FC436">
            <v>1</v>
          </cell>
        </row>
        <row r="437">
          <cell r="C437" t="str">
            <v>19-E&amp;TCB02-23</v>
          </cell>
          <cell r="D437">
            <v>2</v>
          </cell>
          <cell r="E437" t="str">
            <v>MUDALIAR HARSH GUNASHEKAR REVATHI</v>
          </cell>
          <cell r="F437" t="str">
            <v>19-E&amp;TCB02-23</v>
          </cell>
          <cell r="G437" t="str">
            <v>Male</v>
          </cell>
          <cell r="H437">
            <v>37116</v>
          </cell>
          <cell r="I437">
            <v>9820522241</v>
          </cell>
          <cell r="J437">
            <v>9820522241</v>
          </cell>
          <cell r="K437" t="str">
            <v>harshmudaliar302@gmail.com</v>
          </cell>
          <cell r="L437" t="str">
            <v>1032190572@thakureducation.org</v>
          </cell>
          <cell r="M437" t="str">
            <v>A,302,NAVRATAN APTS GINGER HOTEL COMPLEX,MAHAKALI CAVES ROAD,MUMBAI,400093</v>
          </cell>
          <cell r="N437" t="str">
            <v>Self-employed</v>
          </cell>
          <cell r="O437" t="str">
            <v>Below  5 Lacs</v>
          </cell>
          <cell r="P437" t="str">
            <v>Normal</v>
          </cell>
          <cell r="Q437" t="str">
            <v>Open</v>
          </cell>
          <cell r="R437">
            <v>2019</v>
          </cell>
          <cell r="S437" t="str">
            <v>FE</v>
          </cell>
          <cell r="T437" t="str">
            <v>MHT-CET 2019</v>
          </cell>
          <cell r="U437" t="str">
            <v>MHT-CET</v>
          </cell>
          <cell r="V437">
            <v>200</v>
          </cell>
          <cell r="W437">
            <v>11.144384199999999</v>
          </cell>
          <cell r="X437" t="str">
            <v>IL</v>
          </cell>
          <cell r="Y437">
            <v>461</v>
          </cell>
          <cell r="Z437">
            <v>600</v>
          </cell>
          <cell r="AA437">
            <v>76.83</v>
          </cell>
          <cell r="AB437">
            <v>2017</v>
          </cell>
          <cell r="AC437" t="str">
            <v>THE COUNCIL FOR THE INDIAN SCHOOL CERTIFICATE EXAMINATION</v>
          </cell>
          <cell r="AD437" t="str">
            <v>LAKSHDHAN HIGH SCHOOL, Goregaon (E)</v>
          </cell>
          <cell r="AE437">
            <v>387</v>
          </cell>
          <cell r="AF437">
            <v>650</v>
          </cell>
          <cell r="AG437">
            <v>59.54</v>
          </cell>
          <cell r="AH437">
            <v>2019</v>
          </cell>
          <cell r="AI437" t="str">
            <v>MAHARASHTRA STATE BOARD OF SECONDARY AND HIGHER SECONDARY EDUCATION</v>
          </cell>
          <cell r="AJ437" t="str">
            <v>PACE SCIENCE JUNIOR COLLEGE</v>
          </cell>
          <cell r="AK437">
            <v>150.04000000000002</v>
          </cell>
          <cell r="AL437">
            <v>22</v>
          </cell>
          <cell r="AM437">
            <v>6.8200000000000012</v>
          </cell>
          <cell r="AN437">
            <v>75</v>
          </cell>
          <cell r="AO437">
            <v>189</v>
          </cell>
          <cell r="AP437">
            <v>26</v>
          </cell>
          <cell r="AQ437">
            <v>7.2692307692307692</v>
          </cell>
          <cell r="AR437">
            <v>97.53</v>
          </cell>
          <cell r="AS437">
            <v>339.04</v>
          </cell>
          <cell r="AT437">
            <v>48</v>
          </cell>
          <cell r="AU437">
            <v>7.0633333333333335</v>
          </cell>
          <cell r="AV437">
            <v>183</v>
          </cell>
          <cell r="AW437">
            <v>25</v>
          </cell>
          <cell r="AX437">
            <v>7.32</v>
          </cell>
          <cell r="AY437">
            <v>87</v>
          </cell>
          <cell r="AZ437">
            <v>213</v>
          </cell>
          <cell r="BA437">
            <v>29</v>
          </cell>
          <cell r="BB437">
            <v>7.3448275862068968</v>
          </cell>
          <cell r="BC437">
            <v>96</v>
          </cell>
          <cell r="BD437">
            <v>396</v>
          </cell>
          <cell r="BE437">
            <v>54</v>
          </cell>
          <cell r="BF437">
            <v>7.333333333333333</v>
          </cell>
          <cell r="BG437">
            <v>181</v>
          </cell>
          <cell r="BH437">
            <v>24</v>
          </cell>
          <cell r="BI437">
            <v>7.541666666666667</v>
          </cell>
          <cell r="BJ437">
            <v>88.882499999999993</v>
          </cell>
          <cell r="BK437">
            <v>200.97</v>
          </cell>
          <cell r="BL437">
            <v>29</v>
          </cell>
          <cell r="BM437">
            <v>6.93</v>
          </cell>
          <cell r="BN437">
            <v>98</v>
          </cell>
          <cell r="BO437">
            <v>381.97</v>
          </cell>
          <cell r="BP437">
            <v>53</v>
          </cell>
          <cell r="BQ437">
            <v>7.2069811320754722</v>
          </cell>
          <cell r="BR437">
            <v>134</v>
          </cell>
          <cell r="BS437">
            <v>24</v>
          </cell>
          <cell r="BT437">
            <v>5.583333333333333</v>
          </cell>
          <cell r="BU437">
            <v>90.402083333333323</v>
          </cell>
          <cell r="BV437">
            <v>134</v>
          </cell>
          <cell r="BW437">
            <v>24</v>
          </cell>
          <cell r="BX437">
            <v>5.583333333333333</v>
          </cell>
          <cell r="BY437">
            <v>162</v>
          </cell>
          <cell r="BZ437">
            <v>26</v>
          </cell>
          <cell r="CA437">
            <v>6.2307692307692308</v>
          </cell>
          <cell r="CB437">
            <v>1413.01</v>
          </cell>
          <cell r="CC437">
            <v>205</v>
          </cell>
          <cell r="CD437">
            <v>6.8927317073170729</v>
          </cell>
          <cell r="CE437">
            <v>89</v>
          </cell>
          <cell r="CF437"/>
          <cell r="CG437"/>
          <cell r="CH437"/>
          <cell r="CI437"/>
          <cell r="CJ437"/>
          <cell r="CK437"/>
          <cell r="CL437"/>
          <cell r="CM437"/>
          <cell r="CN437" t="str">
            <v>ABSENT</v>
          </cell>
          <cell r="CO437">
            <v>60</v>
          </cell>
          <cell r="CP437" t="str">
            <v>ABSENT</v>
          </cell>
          <cell r="CQ437">
            <v>50</v>
          </cell>
          <cell r="CR437">
            <v>12</v>
          </cell>
          <cell r="CS437">
            <v>12</v>
          </cell>
          <cell r="CT437">
            <v>50</v>
          </cell>
          <cell r="CU437">
            <v>1</v>
          </cell>
          <cell r="CV437">
            <v>15</v>
          </cell>
          <cell r="CW437">
            <v>7</v>
          </cell>
          <cell r="CX437"/>
          <cell r="CY437"/>
          <cell r="CZ437"/>
          <cell r="DA437">
            <v>0</v>
          </cell>
          <cell r="DB437">
            <v>10</v>
          </cell>
          <cell r="DC437">
            <v>0</v>
          </cell>
          <cell r="DD437">
            <v>9</v>
          </cell>
          <cell r="DE437">
            <v>13</v>
          </cell>
          <cell r="DF437">
            <v>41</v>
          </cell>
          <cell r="DG437">
            <v>0</v>
          </cell>
          <cell r="DH437">
            <v>0</v>
          </cell>
          <cell r="DI437">
            <v>0</v>
          </cell>
          <cell r="DJ437">
            <v>0</v>
          </cell>
          <cell r="DK437">
            <v>1</v>
          </cell>
          <cell r="DL437">
            <v>1</v>
          </cell>
          <cell r="DM437">
            <v>50</v>
          </cell>
          <cell r="DN437">
            <v>70</v>
          </cell>
          <cell r="DO437" t="str">
            <v>100</v>
          </cell>
          <cell r="DP437">
            <v>0</v>
          </cell>
          <cell r="DQ437">
            <v>0</v>
          </cell>
          <cell r="DR437">
            <v>35</v>
          </cell>
          <cell r="DS437">
            <v>50</v>
          </cell>
          <cell r="DT437">
            <v>35</v>
          </cell>
          <cell r="DU437">
            <v>29</v>
          </cell>
          <cell r="DV437"/>
          <cell r="DW437"/>
          <cell r="DX437" t="str">
            <v>Blacklisted for KES Interview by Zahir Sir</v>
          </cell>
          <cell r="DY437"/>
          <cell r="DZ437"/>
          <cell r="EA437" t="str">
            <v>Higher Studies</v>
          </cell>
          <cell r="EB437" t="str">
            <v>Placement</v>
          </cell>
          <cell r="EC437">
            <v>45206</v>
          </cell>
          <cell r="ED437" t="str">
            <v>CAT-3</v>
          </cell>
          <cell r="EE437"/>
          <cell r="EF437"/>
          <cell r="EG437"/>
          <cell r="EH437"/>
          <cell r="EI437"/>
          <cell r="EJ437"/>
          <cell r="EK437"/>
          <cell r="EL437"/>
          <cell r="EM437"/>
          <cell r="EN437">
            <v>3</v>
          </cell>
          <cell r="EO437">
            <v>1</v>
          </cell>
          <cell r="EP437">
            <v>5</v>
          </cell>
          <cell r="EQ437">
            <v>9</v>
          </cell>
          <cell r="ER437">
            <v>60</v>
          </cell>
          <cell r="ES437" t="str">
            <v>Yes</v>
          </cell>
          <cell r="ET437" t="str">
            <v>https://drive.google.com/open?id=1iDKgeOA8P12mq0YHQA1ZfJGNo2klJiWr</v>
          </cell>
          <cell r="EU437" t="str">
            <v>IT + Core Companies</v>
          </cell>
          <cell r="EV437" t="str">
            <v>Yes</v>
          </cell>
          <cell r="EW437" t="str">
            <v>HyX80gYEuNsIxy</v>
          </cell>
          <cell r="EX437" t="str">
            <v>MUMBAI</v>
          </cell>
          <cell r="EY437" t="str">
            <v>AB</v>
          </cell>
          <cell r="EZ437" t="str">
            <v>Batch 2</v>
          </cell>
          <cell r="FA437" t="str">
            <v>19-E&amp;TCB02-23</v>
          </cell>
          <cell r="FB437" t="str">
            <v>E&amp;TC-B</v>
          </cell>
          <cell r="FC437">
            <v>2</v>
          </cell>
        </row>
        <row r="438">
          <cell r="C438" t="str">
            <v>20-E&amp;TCA68-23</v>
          </cell>
          <cell r="D438">
            <v>68</v>
          </cell>
          <cell r="E438" t="str">
            <v>NAIR SREYAS  SURESH GEETHA</v>
          </cell>
          <cell r="F438" t="str">
            <v>20-E&amp;TCA68-23</v>
          </cell>
          <cell r="G438" t="str">
            <v>Male</v>
          </cell>
          <cell r="H438">
            <v>37006</v>
          </cell>
          <cell r="I438">
            <v>9920116567</v>
          </cell>
          <cell r="J438"/>
          <cell r="K438" t="str">
            <v>sreyasnair25@gmail.com</v>
          </cell>
          <cell r="L438"/>
          <cell r="M438" t="str">
            <v>404, Jasminea Poonam Complex, Thakur Complex Kndivali East, Mumbai-400101</v>
          </cell>
          <cell r="N438" t="str">
            <v>Any other</v>
          </cell>
          <cell r="O438" t="str">
            <v>Below  5 Lacs</v>
          </cell>
          <cell r="P438" t="str">
            <v>Normal</v>
          </cell>
          <cell r="Q438" t="str">
            <v>Open</v>
          </cell>
          <cell r="R438">
            <v>2019</v>
          </cell>
          <cell r="S438" t="str">
            <v>DSE</v>
          </cell>
          <cell r="T438" t="str">
            <v>NA</v>
          </cell>
          <cell r="U438" t="str">
            <v>DSE</v>
          </cell>
          <cell r="V438" t="str">
            <v>NA</v>
          </cell>
          <cell r="W438" t="str">
            <v>NA</v>
          </cell>
          <cell r="X438" t="str">
            <v>CAP-Minority</v>
          </cell>
          <cell r="Y438">
            <v>365</v>
          </cell>
          <cell r="Z438">
            <v>500</v>
          </cell>
          <cell r="AA438">
            <v>73</v>
          </cell>
          <cell r="AB438">
            <v>2017</v>
          </cell>
          <cell r="AC438" t="str">
            <v>CENTRAL BOARD OF SECONDARY EDUCATION</v>
          </cell>
          <cell r="AD438" t="str">
            <v>Ryan International School</v>
          </cell>
          <cell r="AE438">
            <v>1551</v>
          </cell>
          <cell r="AF438">
            <v>1700</v>
          </cell>
          <cell r="AG438">
            <v>91.235294117647058</v>
          </cell>
          <cell r="AH438">
            <v>2020</v>
          </cell>
          <cell r="AI438" t="str">
            <v>Maharashtra State Board of Technical Education</v>
          </cell>
          <cell r="AJ438" t="str">
            <v>Thakur Polytechnic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 t="str">
            <v>o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218</v>
          </cell>
          <cell r="AW438">
            <v>25</v>
          </cell>
          <cell r="AX438">
            <v>8.7200000000000006</v>
          </cell>
          <cell r="AY438">
            <v>78</v>
          </cell>
          <cell r="AZ438">
            <v>266</v>
          </cell>
          <cell r="BA438">
            <v>29</v>
          </cell>
          <cell r="BB438">
            <v>9.1724137931034484</v>
          </cell>
          <cell r="BC438">
            <v>97</v>
          </cell>
          <cell r="BD438">
            <v>484</v>
          </cell>
          <cell r="BE438">
            <v>54</v>
          </cell>
          <cell r="BF438">
            <v>8.9629629629629637</v>
          </cell>
          <cell r="BG438">
            <v>204</v>
          </cell>
          <cell r="BH438">
            <v>24</v>
          </cell>
          <cell r="BI438">
            <v>8.5</v>
          </cell>
          <cell r="BJ438">
            <v>87.5</v>
          </cell>
          <cell r="BK438">
            <v>260</v>
          </cell>
          <cell r="BL438">
            <v>29</v>
          </cell>
          <cell r="BM438">
            <v>8.9655172413793096</v>
          </cell>
          <cell r="BN438">
            <v>97</v>
          </cell>
          <cell r="BO438">
            <v>464</v>
          </cell>
          <cell r="BP438">
            <v>53</v>
          </cell>
          <cell r="BQ438">
            <v>8.7547169811320753</v>
          </cell>
          <cell r="BR438">
            <v>225</v>
          </cell>
          <cell r="BS438">
            <v>24</v>
          </cell>
          <cell r="BT438">
            <v>9.375</v>
          </cell>
          <cell r="BU438">
            <v>89.875</v>
          </cell>
          <cell r="BV438">
            <v>225</v>
          </cell>
          <cell r="BW438">
            <v>24</v>
          </cell>
          <cell r="BX438">
            <v>9.375</v>
          </cell>
          <cell r="BY438">
            <v>233</v>
          </cell>
          <cell r="BZ438">
            <v>26</v>
          </cell>
          <cell r="CA438">
            <v>8.9615384615384617</v>
          </cell>
          <cell r="CB438">
            <v>1406</v>
          </cell>
          <cell r="CC438">
            <v>157</v>
          </cell>
          <cell r="CD438">
            <v>8.9554140127388528</v>
          </cell>
          <cell r="CE438">
            <v>88</v>
          </cell>
          <cell r="CF438"/>
          <cell r="CG438"/>
          <cell r="CH438"/>
          <cell r="CI438"/>
          <cell r="CJ438"/>
          <cell r="CK438"/>
          <cell r="CL438"/>
          <cell r="CM438"/>
          <cell r="CN438">
            <v>24</v>
          </cell>
          <cell r="CO438">
            <v>60</v>
          </cell>
          <cell r="CP438">
            <v>15</v>
          </cell>
          <cell r="CQ438">
            <v>50</v>
          </cell>
          <cell r="CR438">
            <v>19</v>
          </cell>
          <cell r="CS438">
            <v>5</v>
          </cell>
          <cell r="CT438">
            <v>80</v>
          </cell>
          <cell r="CU438">
            <v>7</v>
          </cell>
          <cell r="CV438">
            <v>9</v>
          </cell>
          <cell r="CW438">
            <v>44</v>
          </cell>
          <cell r="CX438">
            <v>354</v>
          </cell>
          <cell r="CY438">
            <v>50.571428571428569</v>
          </cell>
          <cell r="CZ438">
            <v>52.600297176820213</v>
          </cell>
          <cell r="DA438">
            <v>7</v>
          </cell>
          <cell r="DB438">
            <v>3</v>
          </cell>
          <cell r="DC438">
            <v>70</v>
          </cell>
          <cell r="DD438">
            <v>19</v>
          </cell>
          <cell r="DE438">
            <v>3</v>
          </cell>
          <cell r="DF438">
            <v>87</v>
          </cell>
          <cell r="DG438">
            <v>5</v>
          </cell>
          <cell r="DH438">
            <v>50</v>
          </cell>
          <cell r="DI438">
            <v>0</v>
          </cell>
          <cell r="DJ438">
            <v>0</v>
          </cell>
          <cell r="DK438">
            <v>2</v>
          </cell>
          <cell r="DL438">
            <v>0</v>
          </cell>
          <cell r="DM438">
            <v>100</v>
          </cell>
          <cell r="DN438">
            <v>100</v>
          </cell>
          <cell r="DO438" t="str">
            <v>100</v>
          </cell>
          <cell r="DP438">
            <v>90</v>
          </cell>
          <cell r="DQ438" t="str">
            <v>100</v>
          </cell>
          <cell r="DR438">
            <v>95</v>
          </cell>
          <cell r="DS438">
            <v>100</v>
          </cell>
          <cell r="DT438">
            <v>51</v>
          </cell>
          <cell r="DU438">
            <v>76</v>
          </cell>
          <cell r="DV438" t="str">
            <v>Zycus</v>
          </cell>
          <cell r="DW438"/>
          <cell r="DX438"/>
          <cell r="DY438" t="str">
            <v>Placed</v>
          </cell>
          <cell r="DZ438">
            <v>6.5</v>
          </cell>
          <cell r="EA438" t="str">
            <v>Placement</v>
          </cell>
          <cell r="EB438" t="str">
            <v>Placement</v>
          </cell>
          <cell r="EC438"/>
          <cell r="ED438" t="str">
            <v>CAT-2</v>
          </cell>
          <cell r="EE438"/>
          <cell r="EF438"/>
          <cell r="EG438"/>
          <cell r="EH438"/>
          <cell r="EI438"/>
          <cell r="EJ438"/>
          <cell r="EK438"/>
          <cell r="EL438"/>
          <cell r="EM438"/>
          <cell r="EN438">
            <v>5</v>
          </cell>
          <cell r="EO438">
            <v>4</v>
          </cell>
          <cell r="EP438">
            <v>5</v>
          </cell>
          <cell r="EQ438">
            <v>14</v>
          </cell>
          <cell r="ER438">
            <v>93.333333333333329</v>
          </cell>
          <cell r="ES438" t="str">
            <v>Yes</v>
          </cell>
          <cell r="ET438" t="str">
            <v>https://drive.google.com/open?id=1QH6bNdyu8U3GvZYHLsGbvw4M5L1Vq_nY</v>
          </cell>
          <cell r="EU438" t="str">
            <v>IT + Core Companies</v>
          </cell>
          <cell r="EV438" t="str">
            <v>Yes</v>
          </cell>
          <cell r="EW438" t="str">
            <v>pay_HyB1d0rfpGOwRC</v>
          </cell>
          <cell r="EX438"/>
          <cell r="EY438" t="str">
            <v>Present</v>
          </cell>
          <cell r="EZ438" t="str">
            <v>Batch 2</v>
          </cell>
          <cell r="FA438" t="str">
            <v>20-E&amp;TCA68-23</v>
          </cell>
          <cell r="FB438" t="str">
            <v>E&amp;TC-A</v>
          </cell>
          <cell r="FC438">
            <v>68</v>
          </cell>
        </row>
        <row r="439">
          <cell r="C439" t="str">
            <v>19-E&amp;TCB03-23</v>
          </cell>
          <cell r="D439">
            <v>3</v>
          </cell>
          <cell r="E439" t="str">
            <v>PAL RISHITA DINESH RAJANI</v>
          </cell>
          <cell r="F439" t="str">
            <v>19-E&amp;TCB03-23</v>
          </cell>
          <cell r="G439" t="str">
            <v>Female</v>
          </cell>
          <cell r="H439">
            <v>36916</v>
          </cell>
          <cell r="I439">
            <v>9167111410</v>
          </cell>
          <cell r="J439"/>
          <cell r="K439" t="str">
            <v>rishitapal25@gmail.com</v>
          </cell>
          <cell r="L439" t="str">
            <v>1032190573@tcetmumbai.in</v>
          </cell>
          <cell r="M439" t="str">
            <v>D/O DINESH PAL  B 1105 BUILDING NO 1 ,BHOOMI VALLEY, THAKUR VILLAGE ,KANDIVALI EAST,NEXT TO NG SUNCITY,MUMBAI,400101</v>
          </cell>
          <cell r="N439" t="str">
            <v>Service</v>
          </cell>
          <cell r="O439" t="str">
            <v>10 Lacs to 20Lacs</v>
          </cell>
          <cell r="P439" t="str">
            <v>Normal</v>
          </cell>
          <cell r="Q439" t="str">
            <v>Open</v>
          </cell>
          <cell r="R439">
            <v>2019</v>
          </cell>
          <cell r="S439" t="str">
            <v>FE</v>
          </cell>
          <cell r="T439" t="str">
            <v>MHT-CET 2019</v>
          </cell>
          <cell r="U439" t="str">
            <v>MHT-CET</v>
          </cell>
          <cell r="V439">
            <v>200</v>
          </cell>
          <cell r="W439">
            <v>29.469232300000002</v>
          </cell>
          <cell r="X439" t="str">
            <v>MI</v>
          </cell>
          <cell r="Y439">
            <v>428</v>
          </cell>
          <cell r="Z439">
            <v>500</v>
          </cell>
          <cell r="AA439">
            <v>85.6</v>
          </cell>
          <cell r="AB439">
            <v>2017</v>
          </cell>
          <cell r="AC439" t="str">
            <v>CENTRAL BOARD OF SECONDARY EDUCATION</v>
          </cell>
          <cell r="AD439" t="str">
            <v>RYAN INTERNATIONAL SCHOOL</v>
          </cell>
          <cell r="AE439">
            <v>429</v>
          </cell>
          <cell r="AF439">
            <v>650</v>
          </cell>
          <cell r="AG439">
            <v>66</v>
          </cell>
          <cell r="AH439">
            <v>2019</v>
          </cell>
          <cell r="AI439" t="str">
            <v>MAHARASHTRA STATE BOARD OF SECONDARY AND HIGHER SECONDARY EDUCATION</v>
          </cell>
          <cell r="AJ439" t="str">
            <v>PACE JUNIOR SCIENCE COLLEGE</v>
          </cell>
          <cell r="AK439">
            <v>177</v>
          </cell>
          <cell r="AL439">
            <v>22</v>
          </cell>
          <cell r="AM439">
            <v>8.045454545454545</v>
          </cell>
          <cell r="AN439">
            <v>75</v>
          </cell>
          <cell r="AO439">
            <v>234</v>
          </cell>
          <cell r="AP439">
            <v>26</v>
          </cell>
          <cell r="AQ439">
            <v>9</v>
          </cell>
          <cell r="AR439">
            <v>94.24</v>
          </cell>
          <cell r="AS439">
            <v>411</v>
          </cell>
          <cell r="AT439">
            <v>48</v>
          </cell>
          <cell r="AU439">
            <v>8.5625</v>
          </cell>
          <cell r="AV439">
            <v>229</v>
          </cell>
          <cell r="AW439">
            <v>25</v>
          </cell>
          <cell r="AX439">
            <v>9.16</v>
          </cell>
          <cell r="AY439">
            <v>97</v>
          </cell>
          <cell r="AZ439">
            <v>268</v>
          </cell>
          <cell r="BA439">
            <v>29</v>
          </cell>
          <cell r="BB439">
            <v>9.2413793103448274</v>
          </cell>
          <cell r="BC439">
            <v>96</v>
          </cell>
          <cell r="BD439">
            <v>497</v>
          </cell>
          <cell r="BE439">
            <v>54</v>
          </cell>
          <cell r="BF439">
            <v>9.2037037037037042</v>
          </cell>
          <cell r="BG439">
            <v>215</v>
          </cell>
          <cell r="BH439">
            <v>24</v>
          </cell>
          <cell r="BI439">
            <v>8.9583333333333339</v>
          </cell>
          <cell r="BJ439">
            <v>81</v>
          </cell>
          <cell r="BK439">
            <v>240</v>
          </cell>
          <cell r="BL439">
            <v>29</v>
          </cell>
          <cell r="BM439">
            <v>8.2758620689655178</v>
          </cell>
          <cell r="BN439">
            <v>97</v>
          </cell>
          <cell r="BO439">
            <v>455</v>
          </cell>
          <cell r="BP439">
            <v>53</v>
          </cell>
          <cell r="BQ439">
            <v>8.584905660377359</v>
          </cell>
          <cell r="BR439">
            <v>202</v>
          </cell>
          <cell r="BS439">
            <v>24</v>
          </cell>
          <cell r="BT439">
            <v>8.4166666666666661</v>
          </cell>
          <cell r="BU439">
            <v>90.04</v>
          </cell>
          <cell r="BV439">
            <v>202</v>
          </cell>
          <cell r="BW439">
            <v>24</v>
          </cell>
          <cell r="BX439">
            <v>8.4166666666666661</v>
          </cell>
          <cell r="BY439">
            <v>212</v>
          </cell>
          <cell r="BZ439">
            <v>26</v>
          </cell>
          <cell r="CA439">
            <v>8.1538461538461533</v>
          </cell>
          <cell r="CB439">
            <v>1777</v>
          </cell>
          <cell r="CC439">
            <v>205</v>
          </cell>
          <cell r="CD439">
            <v>8.668292682926829</v>
          </cell>
          <cell r="CE439">
            <v>89</v>
          </cell>
          <cell r="CF439"/>
          <cell r="CG439"/>
          <cell r="CH439"/>
          <cell r="CI439"/>
          <cell r="CJ439"/>
          <cell r="CK439"/>
          <cell r="CL439"/>
          <cell r="CM439"/>
          <cell r="CN439">
            <v>43</v>
          </cell>
          <cell r="CO439">
            <v>60</v>
          </cell>
          <cell r="CP439">
            <v>22</v>
          </cell>
          <cell r="CQ439">
            <v>50</v>
          </cell>
          <cell r="CR439">
            <v>23</v>
          </cell>
          <cell r="CS439">
            <v>1</v>
          </cell>
          <cell r="CT439">
            <v>96</v>
          </cell>
          <cell r="CU439">
            <v>15</v>
          </cell>
          <cell r="CV439">
            <v>1</v>
          </cell>
          <cell r="CW439">
            <v>94</v>
          </cell>
          <cell r="CX439">
            <v>578</v>
          </cell>
          <cell r="CY439">
            <v>57.8</v>
          </cell>
          <cell r="CZ439">
            <v>85.884101040118864</v>
          </cell>
          <cell r="DA439">
            <v>10</v>
          </cell>
          <cell r="DB439">
            <v>0</v>
          </cell>
          <cell r="DC439">
            <v>100</v>
          </cell>
          <cell r="DD439">
            <v>21</v>
          </cell>
          <cell r="DE439">
            <v>1</v>
          </cell>
          <cell r="DF439">
            <v>96</v>
          </cell>
          <cell r="DG439">
            <v>10</v>
          </cell>
          <cell r="DH439">
            <v>1</v>
          </cell>
          <cell r="DI439">
            <v>600</v>
          </cell>
          <cell r="DJ439">
            <v>30</v>
          </cell>
          <cell r="DK439">
            <v>1</v>
          </cell>
          <cell r="DL439">
            <v>1</v>
          </cell>
          <cell r="DM439">
            <v>50</v>
          </cell>
          <cell r="DN439">
            <v>60</v>
          </cell>
          <cell r="DO439" t="str">
            <v>100</v>
          </cell>
          <cell r="DP439">
            <v>60</v>
          </cell>
          <cell r="DQ439" t="str">
            <v>100</v>
          </cell>
          <cell r="DR439">
            <v>60</v>
          </cell>
          <cell r="DS439">
            <v>100</v>
          </cell>
          <cell r="DT439">
            <v>59</v>
          </cell>
          <cell r="DU439">
            <v>77</v>
          </cell>
          <cell r="DV439" t="str">
            <v>Jio Platform</v>
          </cell>
          <cell r="DW439"/>
          <cell r="DX439"/>
          <cell r="DY439" t="str">
            <v>Placed</v>
          </cell>
          <cell r="DZ439">
            <v>5</v>
          </cell>
          <cell r="EA439" t="str">
            <v>Placement</v>
          </cell>
          <cell r="EB439" t="str">
            <v>Placement</v>
          </cell>
          <cell r="EC439"/>
          <cell r="ED439" t="str">
            <v>CAT-2</v>
          </cell>
          <cell r="EE439"/>
          <cell r="EF439"/>
          <cell r="EG439"/>
          <cell r="EH439"/>
          <cell r="EI439"/>
          <cell r="EJ439"/>
          <cell r="EK439"/>
          <cell r="EL439"/>
          <cell r="EM439"/>
          <cell r="EN439">
            <v>5</v>
          </cell>
          <cell r="EO439">
            <v>4</v>
          </cell>
          <cell r="EP439">
            <v>5</v>
          </cell>
          <cell r="EQ439">
            <v>14</v>
          </cell>
          <cell r="ER439">
            <v>93.333333333333329</v>
          </cell>
          <cell r="ES439" t="str">
            <v>Yes</v>
          </cell>
          <cell r="ET439" t="str">
            <v>https://drive.google.com/open?id=1WeGzXY0xl5cF48CNfu8Ua-Qjue97vsqN</v>
          </cell>
          <cell r="EU439" t="str">
            <v>IT + Core Companies</v>
          </cell>
          <cell r="EV439" t="str">
            <v>Yes</v>
          </cell>
          <cell r="EW439" t="str">
            <v>pay_Hxj2Z3Z76ioB94</v>
          </cell>
          <cell r="EX439" t="str">
            <v>VIRAR</v>
          </cell>
          <cell r="EY439" t="str">
            <v>Present</v>
          </cell>
          <cell r="EZ439" t="str">
            <v>Batch 1</v>
          </cell>
          <cell r="FA439" t="str">
            <v>19-E&amp;TCB03-23</v>
          </cell>
          <cell r="FB439" t="str">
            <v>E&amp;TC-B</v>
          </cell>
          <cell r="FC439">
            <v>3</v>
          </cell>
        </row>
        <row r="440">
          <cell r="C440" t="str">
            <v>19-E&amp;TCB04-23</v>
          </cell>
          <cell r="D440">
            <v>4</v>
          </cell>
          <cell r="E440" t="str">
            <v>PANCHAL VEDANT BHUPENDRA KAILASHBEN</v>
          </cell>
          <cell r="F440" t="str">
            <v>19-E&amp;TCB04-23</v>
          </cell>
          <cell r="G440" t="str">
            <v>Male</v>
          </cell>
          <cell r="H440">
            <v>37116</v>
          </cell>
          <cell r="I440">
            <v>9326426610</v>
          </cell>
          <cell r="J440"/>
          <cell r="K440" t="str">
            <v>panchalvedant13@gmail.com</v>
          </cell>
          <cell r="L440" t="str">
            <v>1032190574@tcetmumbai.in</v>
          </cell>
          <cell r="M440" t="str">
            <v>A/203,VENUS BLDG,GAURAV GALAXY PHASE-2,OPP. ST.PAUL'S HIGH SCHOOL,,MIRA ROAD,MIRA ROAD,401107</v>
          </cell>
          <cell r="N440" t="str">
            <v>Family Business</v>
          </cell>
          <cell r="O440" t="str">
            <v>5 Lacs to  10Lacs</v>
          </cell>
          <cell r="P440" t="str">
            <v>Normal</v>
          </cell>
          <cell r="Q440" t="str">
            <v>Open</v>
          </cell>
          <cell r="R440">
            <v>2019</v>
          </cell>
          <cell r="S440" t="str">
            <v>FE</v>
          </cell>
          <cell r="T440" t="str">
            <v>MHT-CET 2019</v>
          </cell>
          <cell r="U440" t="str">
            <v>MHT-CET</v>
          </cell>
          <cell r="V440">
            <v>200</v>
          </cell>
          <cell r="W440">
            <v>92.002636100000004</v>
          </cell>
          <cell r="X440" t="str">
            <v>GOPENS</v>
          </cell>
          <cell r="Y440">
            <v>422</v>
          </cell>
          <cell r="Z440">
            <v>500</v>
          </cell>
          <cell r="AA440">
            <v>84.4</v>
          </cell>
          <cell r="AB440">
            <v>2017</v>
          </cell>
          <cell r="AC440" t="str">
            <v>MAHARASHTRA STATE BOARD OF SECONDARY AND HIGHER SECONDARY EDUCATION</v>
          </cell>
          <cell r="AD440" t="str">
            <v>ST. XAVIER'S HIGH SCHOOL</v>
          </cell>
          <cell r="AE440">
            <v>431</v>
          </cell>
          <cell r="AF440">
            <v>650</v>
          </cell>
          <cell r="AG440">
            <v>66.31</v>
          </cell>
          <cell r="AH440">
            <v>2019</v>
          </cell>
          <cell r="AI440" t="str">
            <v>MAHARASHTRA STATE BOARD OF SECONDARY AND HIGHER SECONDARY EDUCATION</v>
          </cell>
          <cell r="AJ440" t="str">
            <v>S.V.P. JUNIOR COLLEGE OF SCIENCE AND COMMERCE</v>
          </cell>
          <cell r="AK440">
            <v>181</v>
          </cell>
          <cell r="AL440">
            <v>22</v>
          </cell>
          <cell r="AM440">
            <v>8.2272727272727266</v>
          </cell>
          <cell r="AN440">
            <v>75</v>
          </cell>
          <cell r="AO440">
            <v>229</v>
          </cell>
          <cell r="AP440">
            <v>26</v>
          </cell>
          <cell r="AQ440">
            <v>8.8076923076923084</v>
          </cell>
          <cell r="AR440">
            <v>75</v>
          </cell>
          <cell r="AS440">
            <v>410</v>
          </cell>
          <cell r="AT440">
            <v>48</v>
          </cell>
          <cell r="AU440">
            <v>8.5416666666666661</v>
          </cell>
          <cell r="AV440">
            <v>219</v>
          </cell>
          <cell r="AW440">
            <v>25</v>
          </cell>
          <cell r="AX440">
            <v>8.76</v>
          </cell>
          <cell r="AY440">
            <v>97</v>
          </cell>
          <cell r="AZ440">
            <v>259</v>
          </cell>
          <cell r="BA440">
            <v>29</v>
          </cell>
          <cell r="BB440">
            <v>8.931034482758621</v>
          </cell>
          <cell r="BC440">
            <v>99</v>
          </cell>
          <cell r="BD440">
            <v>478</v>
          </cell>
          <cell r="BE440">
            <v>54</v>
          </cell>
          <cell r="BF440">
            <v>8.8518518518518512</v>
          </cell>
          <cell r="BG440">
            <v>217</v>
          </cell>
          <cell r="BH440">
            <v>24</v>
          </cell>
          <cell r="BI440">
            <v>9.0416666666666661</v>
          </cell>
          <cell r="BJ440">
            <v>86.5</v>
          </cell>
          <cell r="BK440">
            <v>228</v>
          </cell>
          <cell r="BL440">
            <v>29</v>
          </cell>
          <cell r="BM440">
            <v>7.8620689655172411</v>
          </cell>
          <cell r="BN440">
            <v>99</v>
          </cell>
          <cell r="BO440">
            <v>445</v>
          </cell>
          <cell r="BP440">
            <v>53</v>
          </cell>
          <cell r="BQ440">
            <v>8.3962264150943398</v>
          </cell>
          <cell r="BR440">
            <v>168</v>
          </cell>
          <cell r="BS440">
            <v>24</v>
          </cell>
          <cell r="BT440">
            <v>7</v>
          </cell>
          <cell r="BU440">
            <v>88.583333333333329</v>
          </cell>
          <cell r="BV440">
            <v>168</v>
          </cell>
          <cell r="BW440">
            <v>24</v>
          </cell>
          <cell r="BX440">
            <v>7</v>
          </cell>
          <cell r="BY440">
            <v>206</v>
          </cell>
          <cell r="BZ440">
            <v>26</v>
          </cell>
          <cell r="CA440">
            <v>7.9230769230769234</v>
          </cell>
          <cell r="CB440">
            <v>1707</v>
          </cell>
          <cell r="CC440">
            <v>205</v>
          </cell>
          <cell r="CD440">
            <v>8.3268292682926823</v>
          </cell>
          <cell r="CE440">
            <v>87</v>
          </cell>
          <cell r="CF440"/>
          <cell r="CG440"/>
          <cell r="CH440"/>
          <cell r="CI440"/>
          <cell r="CJ440"/>
          <cell r="CK440"/>
          <cell r="CL440"/>
          <cell r="CM440"/>
          <cell r="CN440">
            <v>17</v>
          </cell>
          <cell r="CO440">
            <v>60</v>
          </cell>
          <cell r="CP440">
            <v>17</v>
          </cell>
          <cell r="CQ440">
            <v>50</v>
          </cell>
          <cell r="CR440">
            <v>24</v>
          </cell>
          <cell r="CS440">
            <v>0</v>
          </cell>
          <cell r="CT440">
            <v>100</v>
          </cell>
          <cell r="CU440">
            <v>10</v>
          </cell>
          <cell r="CV440">
            <v>6</v>
          </cell>
          <cell r="CW440">
            <v>63</v>
          </cell>
          <cell r="CX440">
            <v>303</v>
          </cell>
          <cell r="CY440">
            <v>50.5</v>
          </cell>
          <cell r="CZ440">
            <v>45.022288261515605</v>
          </cell>
          <cell r="DA440">
            <v>6</v>
          </cell>
          <cell r="DB440">
            <v>4</v>
          </cell>
          <cell r="DC440">
            <v>60</v>
          </cell>
          <cell r="DD440">
            <v>20</v>
          </cell>
          <cell r="DE440">
            <v>2</v>
          </cell>
          <cell r="DF440">
            <v>91</v>
          </cell>
          <cell r="DG440">
            <v>4</v>
          </cell>
          <cell r="DH440">
            <v>40</v>
          </cell>
          <cell r="DI440">
            <v>190</v>
          </cell>
          <cell r="DJ440">
            <v>10</v>
          </cell>
          <cell r="DK440">
            <v>2</v>
          </cell>
          <cell r="DL440">
            <v>0</v>
          </cell>
          <cell r="DM440">
            <v>100</v>
          </cell>
          <cell r="DN440">
            <v>100</v>
          </cell>
          <cell r="DO440" t="str">
            <v>100</v>
          </cell>
          <cell r="DP440">
            <v>80</v>
          </cell>
          <cell r="DQ440" t="str">
            <v>100</v>
          </cell>
          <cell r="DR440">
            <v>90</v>
          </cell>
          <cell r="DS440">
            <v>100</v>
          </cell>
          <cell r="DT440">
            <v>52</v>
          </cell>
          <cell r="DU440">
            <v>80</v>
          </cell>
          <cell r="DV440"/>
          <cell r="DW440"/>
          <cell r="DX440"/>
          <cell r="DY440"/>
          <cell r="DZ440"/>
          <cell r="EA440" t="str">
            <v>Higher Studies</v>
          </cell>
          <cell r="EB440" t="str">
            <v>Higher Studies</v>
          </cell>
          <cell r="EC440">
            <v>44746</v>
          </cell>
          <cell r="ED440" t="str">
            <v>CAT-1</v>
          </cell>
          <cell r="EE440"/>
          <cell r="EF440"/>
          <cell r="EG440"/>
          <cell r="EH440"/>
          <cell r="EI440"/>
          <cell r="EJ440"/>
          <cell r="EK440"/>
          <cell r="EL440"/>
          <cell r="EM440"/>
          <cell r="EN440">
            <v>5</v>
          </cell>
          <cell r="EO440">
            <v>4</v>
          </cell>
          <cell r="EP440">
            <v>5</v>
          </cell>
          <cell r="EQ440">
            <v>14</v>
          </cell>
          <cell r="ER440">
            <v>93.333333333333329</v>
          </cell>
          <cell r="ES440" t="str">
            <v>Yes</v>
          </cell>
          <cell r="ET440" t="str">
            <v>https://drive.google.com/open?id=1Guq-Kqhs-StYeUmWTeuLvQzdpDph5q0c</v>
          </cell>
          <cell r="EU440" t="str">
            <v>IT+Core  Companies</v>
          </cell>
          <cell r="EV440" t="str">
            <v>Yes</v>
          </cell>
          <cell r="EW440" t="str">
            <v>pay_HyVMqYf2AoSiio</v>
          </cell>
          <cell r="EX440" t="str">
            <v>PATAN</v>
          </cell>
          <cell r="EY440" t="str">
            <v>Present</v>
          </cell>
          <cell r="EZ440" t="str">
            <v>Batch 2</v>
          </cell>
          <cell r="FA440" t="str">
            <v>19-E&amp;TCB04-23</v>
          </cell>
          <cell r="FB440" t="str">
            <v>E&amp;TC-B</v>
          </cell>
          <cell r="FC440">
            <v>4</v>
          </cell>
        </row>
        <row r="441">
          <cell r="C441" t="str">
            <v>19-E&amp;TCB05-23</v>
          </cell>
          <cell r="D441">
            <v>5</v>
          </cell>
          <cell r="E441" t="str">
            <v>PANDEY ANUJ AKALESH BINDU</v>
          </cell>
          <cell r="F441" t="str">
            <v>19-E&amp;TCB05-23</v>
          </cell>
          <cell r="G441" t="str">
            <v>Male</v>
          </cell>
          <cell r="H441">
            <v>37141</v>
          </cell>
          <cell r="I441">
            <v>7506903336</v>
          </cell>
          <cell r="J441" t="str">
            <v>7506903336</v>
          </cell>
          <cell r="K441" t="str">
            <v>anujpan0709@gmail.com</v>
          </cell>
          <cell r="L441" t="str">
            <v>1032190575@tcetmumbai.in</v>
          </cell>
          <cell r="M441" t="str">
            <v>D/313, Raj Satyam CHS ,Ashokvan,Dahisar east ,MUMBAI,400068</v>
          </cell>
          <cell r="N441" t="str">
            <v>Service</v>
          </cell>
          <cell r="O441" t="str">
            <v>10 Lacs to 20Lacs</v>
          </cell>
          <cell r="P441" t="str">
            <v>Normal</v>
          </cell>
          <cell r="Q441" t="str">
            <v>Open</v>
          </cell>
          <cell r="R441">
            <v>2019</v>
          </cell>
          <cell r="S441" t="str">
            <v>FE</v>
          </cell>
          <cell r="T441" t="str">
            <v>MHT-CET 2019</v>
          </cell>
          <cell r="U441" t="str">
            <v>MHT-CET</v>
          </cell>
          <cell r="V441">
            <v>200</v>
          </cell>
          <cell r="W441">
            <v>91.256699999999995</v>
          </cell>
          <cell r="X441" t="str">
            <v>GOPENS</v>
          </cell>
          <cell r="Y441"/>
          <cell r="Z441"/>
          <cell r="AA441">
            <v>84.2</v>
          </cell>
          <cell r="AB441">
            <v>2017</v>
          </cell>
          <cell r="AC441" t="str">
            <v>CENTRAL BOARD OF SECONDARY EDUCATION</v>
          </cell>
          <cell r="AD441" t="str">
            <v>RYAN INTERNATIONAL SCHOOL</v>
          </cell>
          <cell r="AE441">
            <v>480</v>
          </cell>
          <cell r="AF441">
            <v>650</v>
          </cell>
          <cell r="AG441">
            <v>73.849999999999994</v>
          </cell>
          <cell r="AH441">
            <v>2019</v>
          </cell>
          <cell r="AI441" t="str">
            <v>MAHARASHTRA STATE BOARD OF SECONDARY AND HIGHER SECONDARY EDUCATION</v>
          </cell>
          <cell r="AJ441" t="str">
            <v>PRAKASH COLLEGE OF COMMERCE AND SCIENCE</v>
          </cell>
          <cell r="AK441">
            <v>143</v>
          </cell>
          <cell r="AL441">
            <v>22</v>
          </cell>
          <cell r="AM441">
            <v>6.5</v>
          </cell>
          <cell r="AN441">
            <v>75</v>
          </cell>
          <cell r="AO441">
            <v>189</v>
          </cell>
          <cell r="AP441">
            <v>26</v>
          </cell>
          <cell r="AQ441">
            <v>7.2692307692307692</v>
          </cell>
          <cell r="AR441">
            <v>91.77</v>
          </cell>
          <cell r="AS441">
            <v>332</v>
          </cell>
          <cell r="AT441">
            <v>48</v>
          </cell>
          <cell r="AU441">
            <v>6.916666666666667</v>
          </cell>
          <cell r="AV441">
            <v>219</v>
          </cell>
          <cell r="AW441">
            <v>25</v>
          </cell>
          <cell r="AX441">
            <v>8.76</v>
          </cell>
          <cell r="AY441">
            <v>92</v>
          </cell>
          <cell r="AZ441">
            <v>260</v>
          </cell>
          <cell r="BA441">
            <v>29</v>
          </cell>
          <cell r="BB441">
            <v>8.9655172413793096</v>
          </cell>
          <cell r="BC441">
            <v>78</v>
          </cell>
          <cell r="BD441">
            <v>479</v>
          </cell>
          <cell r="BE441">
            <v>54</v>
          </cell>
          <cell r="BF441">
            <v>8.8703703703703702</v>
          </cell>
          <cell r="BG441">
            <v>210</v>
          </cell>
          <cell r="BH441">
            <v>24</v>
          </cell>
          <cell r="BI441">
            <v>8.75</v>
          </cell>
          <cell r="BJ441">
            <v>84.192499999999995</v>
          </cell>
          <cell r="BK441">
            <v>236</v>
          </cell>
          <cell r="BL441">
            <v>29</v>
          </cell>
          <cell r="BM441">
            <v>8.137931034482758</v>
          </cell>
          <cell r="BN441">
            <v>98</v>
          </cell>
          <cell r="BO441">
            <v>446</v>
          </cell>
          <cell r="BP441">
            <v>53</v>
          </cell>
          <cell r="BQ441">
            <v>8.415094339622641</v>
          </cell>
          <cell r="BR441">
            <v>185</v>
          </cell>
          <cell r="BS441">
            <v>24</v>
          </cell>
          <cell r="BT441">
            <v>7.708333333333333</v>
          </cell>
          <cell r="BU441">
            <v>86.493749999999991</v>
          </cell>
          <cell r="BV441">
            <v>185</v>
          </cell>
          <cell r="BW441">
            <v>24</v>
          </cell>
          <cell r="BX441">
            <v>7.708333333333333</v>
          </cell>
          <cell r="BY441">
            <v>212</v>
          </cell>
          <cell r="BZ441">
            <v>26</v>
          </cell>
          <cell r="CA441">
            <v>8.1538461538461533</v>
          </cell>
          <cell r="CB441">
            <v>1654</v>
          </cell>
          <cell r="CC441">
            <v>205</v>
          </cell>
          <cell r="CD441">
            <v>8.0682926829268293</v>
          </cell>
          <cell r="CE441">
            <v>85</v>
          </cell>
          <cell r="CF441"/>
          <cell r="CG441"/>
          <cell r="CH441"/>
          <cell r="CI441"/>
          <cell r="CJ441"/>
          <cell r="CK441"/>
          <cell r="CL441"/>
          <cell r="CM441"/>
          <cell r="CN441">
            <v>23</v>
          </cell>
          <cell r="CO441">
            <v>60</v>
          </cell>
          <cell r="CP441">
            <v>19</v>
          </cell>
          <cell r="CQ441">
            <v>50</v>
          </cell>
          <cell r="CR441">
            <v>24</v>
          </cell>
          <cell r="CS441">
            <v>0</v>
          </cell>
          <cell r="CT441">
            <v>100</v>
          </cell>
          <cell r="CU441">
            <v>11</v>
          </cell>
          <cell r="CV441">
            <v>5</v>
          </cell>
          <cell r="CW441">
            <v>69</v>
          </cell>
          <cell r="CX441">
            <v>548</v>
          </cell>
          <cell r="CY441">
            <v>60.888888888888886</v>
          </cell>
          <cell r="CZ441">
            <v>81.426448736998509</v>
          </cell>
          <cell r="DA441">
            <v>9</v>
          </cell>
          <cell r="DB441">
            <v>1</v>
          </cell>
          <cell r="DC441">
            <v>90</v>
          </cell>
          <cell r="DD441">
            <v>11</v>
          </cell>
          <cell r="DE441">
            <v>11</v>
          </cell>
          <cell r="DF441">
            <v>50</v>
          </cell>
          <cell r="DG441">
            <v>9</v>
          </cell>
          <cell r="DH441">
            <v>90</v>
          </cell>
          <cell r="DI441">
            <v>710</v>
          </cell>
          <cell r="DJ441">
            <v>36</v>
          </cell>
          <cell r="DK441">
            <v>2</v>
          </cell>
          <cell r="DL441">
            <v>0</v>
          </cell>
          <cell r="DM441">
            <v>100</v>
          </cell>
          <cell r="DN441">
            <v>50</v>
          </cell>
          <cell r="DO441" t="str">
            <v>0</v>
          </cell>
          <cell r="DP441">
            <v>0</v>
          </cell>
          <cell r="DQ441">
            <v>0</v>
          </cell>
          <cell r="DR441">
            <v>25</v>
          </cell>
          <cell r="DS441">
            <v>0</v>
          </cell>
          <cell r="DT441">
            <v>56</v>
          </cell>
          <cell r="DU441">
            <v>72</v>
          </cell>
          <cell r="DV441" t="str">
            <v>Jio Platform  (Paid Fine 5000/-Rec No.10624, Dated12/01/2022)</v>
          </cell>
          <cell r="DW441"/>
          <cell r="DX441"/>
          <cell r="DY441" t="str">
            <v>Placed</v>
          </cell>
          <cell r="DZ441">
            <v>5</v>
          </cell>
          <cell r="EA441" t="str">
            <v>Placement</v>
          </cell>
          <cell r="EB441" t="str">
            <v>Placement</v>
          </cell>
          <cell r="EC441"/>
          <cell r="ED441" t="str">
            <v>CAT-1</v>
          </cell>
          <cell r="EE441"/>
          <cell r="EF441"/>
          <cell r="EG441"/>
          <cell r="EH441"/>
          <cell r="EI441"/>
          <cell r="EJ441"/>
          <cell r="EK441"/>
          <cell r="EL441"/>
          <cell r="EM441"/>
          <cell r="EN441">
            <v>5</v>
          </cell>
          <cell r="EO441">
            <v>4</v>
          </cell>
          <cell r="EP441">
            <v>5</v>
          </cell>
          <cell r="EQ441">
            <v>14</v>
          </cell>
          <cell r="ER441">
            <v>93.333333333333329</v>
          </cell>
          <cell r="ES441" t="str">
            <v>Yes</v>
          </cell>
          <cell r="ET441" t="str">
            <v>https://drive.google.com/open?id=1QFGNshYU295a0XxAOcURNos7bNLlHUXc</v>
          </cell>
          <cell r="EU441" t="str">
            <v>IT + Core Companies</v>
          </cell>
          <cell r="EV441" t="str">
            <v>Yes</v>
          </cell>
          <cell r="EW441" t="str">
            <v>pay_HyV4ujIXHGvO5I</v>
          </cell>
          <cell r="EX441" t="str">
            <v>MUMBAI</v>
          </cell>
          <cell r="EY441" t="str">
            <v>Present</v>
          </cell>
          <cell r="EZ441" t="str">
            <v>Batch 1</v>
          </cell>
          <cell r="FA441" t="str">
            <v>19-E&amp;TCB05-23</v>
          </cell>
          <cell r="FB441" t="str">
            <v>E&amp;TC-B</v>
          </cell>
          <cell r="FC441">
            <v>5</v>
          </cell>
        </row>
        <row r="442">
          <cell r="C442" t="str">
            <v>19-E&amp;TCB06-23</v>
          </cell>
          <cell r="D442">
            <v>6</v>
          </cell>
          <cell r="E442" t="str">
            <v>PANDEY ASHISH NARENDRA SARITA</v>
          </cell>
          <cell r="F442" t="str">
            <v>19-E&amp;TCB06-23</v>
          </cell>
          <cell r="G442" t="str">
            <v>Male</v>
          </cell>
          <cell r="H442">
            <v>36964</v>
          </cell>
          <cell r="I442">
            <v>9604747361</v>
          </cell>
          <cell r="J442"/>
          <cell r="K442" t="str">
            <v>pandeyashish157@gmail.com</v>
          </cell>
          <cell r="L442" t="str">
            <v>1032190576@tcetmumbai.in</v>
          </cell>
          <cell r="M442" t="str">
            <v>F no:1406, Suhas Modi Society,Govind dalvi nagar,Kandivali,400101</v>
          </cell>
          <cell r="N442" t="str">
            <v>Any other</v>
          </cell>
          <cell r="O442" t="str">
            <v>Below  5 Lacs</v>
          </cell>
          <cell r="P442" t="str">
            <v>Normal</v>
          </cell>
          <cell r="Q442" t="str">
            <v>Open</v>
          </cell>
          <cell r="R442">
            <v>2019</v>
          </cell>
          <cell r="S442" t="str">
            <v>FE</v>
          </cell>
          <cell r="T442" t="str">
            <v>MHT-CET 2019</v>
          </cell>
          <cell r="U442" t="str">
            <v>MHT-CET</v>
          </cell>
          <cell r="V442">
            <v>200</v>
          </cell>
          <cell r="W442">
            <v>81.7671256</v>
          </cell>
          <cell r="X442" t="str">
            <v>MI</v>
          </cell>
          <cell r="Y442">
            <v>458</v>
          </cell>
          <cell r="Z442">
            <v>500</v>
          </cell>
          <cell r="AA442">
            <v>91.6</v>
          </cell>
          <cell r="AB442">
            <v>2017</v>
          </cell>
          <cell r="AC442" t="str">
            <v>MAHARASHTRA STATE BOARD OF SECONDARY AND HIGHER SECONDARY EDUCATION</v>
          </cell>
          <cell r="AD442" t="str">
            <v>ST. AUGUSTINE'S HIGH SCHOOL</v>
          </cell>
          <cell r="AE442">
            <v>493</v>
          </cell>
          <cell r="AF442">
            <v>650</v>
          </cell>
          <cell r="AG442">
            <v>75.849999999999994</v>
          </cell>
          <cell r="AH442">
            <v>2019</v>
          </cell>
          <cell r="AI442" t="str">
            <v>MAHARASHTRA STATE BOARD OF SECONDARY AND HIGHER SECONDARY EDUCATION</v>
          </cell>
          <cell r="AJ442" t="str">
            <v>ANNASAHEB VARTAK COLLEGE</v>
          </cell>
          <cell r="AK442">
            <v>180</v>
          </cell>
          <cell r="AL442">
            <v>22</v>
          </cell>
          <cell r="AM442">
            <v>8.1818181818181817</v>
          </cell>
          <cell r="AN442">
            <v>80.069999999999993</v>
          </cell>
          <cell r="AO442">
            <v>242</v>
          </cell>
          <cell r="AP442">
            <v>26</v>
          </cell>
          <cell r="AQ442">
            <v>9.3076923076923084</v>
          </cell>
          <cell r="AR442">
            <v>98.35</v>
          </cell>
          <cell r="AS442">
            <v>422</v>
          </cell>
          <cell r="AT442">
            <v>48</v>
          </cell>
          <cell r="AU442">
            <v>8.7916666666666661</v>
          </cell>
          <cell r="AV442">
            <v>231</v>
          </cell>
          <cell r="AW442">
            <v>25</v>
          </cell>
          <cell r="AX442">
            <v>9.24</v>
          </cell>
          <cell r="AY442">
            <v>100</v>
          </cell>
          <cell r="AZ442">
            <v>270</v>
          </cell>
          <cell r="BA442">
            <v>29</v>
          </cell>
          <cell r="BB442">
            <v>9.3103448275862064</v>
          </cell>
          <cell r="BC442">
            <v>100</v>
          </cell>
          <cell r="BD442">
            <v>501</v>
          </cell>
          <cell r="BE442">
            <v>54</v>
          </cell>
          <cell r="BF442">
            <v>9.2777777777777786</v>
          </cell>
          <cell r="BG442">
            <v>221</v>
          </cell>
          <cell r="BH442">
            <v>24</v>
          </cell>
          <cell r="BI442">
            <v>9.2083333333333339</v>
          </cell>
          <cell r="BJ442">
            <v>94.60499999999999</v>
          </cell>
          <cell r="BK442">
            <v>272</v>
          </cell>
          <cell r="BL442">
            <v>29</v>
          </cell>
          <cell r="BM442">
            <v>9.3793103448275854</v>
          </cell>
          <cell r="BN442">
            <v>95</v>
          </cell>
          <cell r="BO442">
            <v>493</v>
          </cell>
          <cell r="BP442">
            <v>53</v>
          </cell>
          <cell r="BQ442">
            <v>9.3018867924528301</v>
          </cell>
          <cell r="BR442">
            <v>229</v>
          </cell>
          <cell r="BS442">
            <v>24</v>
          </cell>
          <cell r="BT442">
            <v>9.5416666666666661</v>
          </cell>
          <cell r="BU442">
            <v>94.670833333333334</v>
          </cell>
          <cell r="BV442">
            <v>229</v>
          </cell>
          <cell r="BW442">
            <v>24</v>
          </cell>
          <cell r="BX442">
            <v>9.5416666666666661</v>
          </cell>
          <cell r="BY442">
            <v>246</v>
          </cell>
          <cell r="BZ442">
            <v>26</v>
          </cell>
          <cell r="CA442">
            <v>9.4615384615384617</v>
          </cell>
          <cell r="CB442">
            <v>1891</v>
          </cell>
          <cell r="CC442">
            <v>205</v>
          </cell>
          <cell r="CD442">
            <v>9.2243902439024392</v>
          </cell>
          <cell r="CE442">
            <v>95</v>
          </cell>
          <cell r="CF442"/>
          <cell r="CG442"/>
          <cell r="CH442"/>
          <cell r="CI442"/>
          <cell r="CJ442"/>
          <cell r="CK442"/>
          <cell r="CL442"/>
          <cell r="CM442"/>
          <cell r="CN442">
            <v>21</v>
          </cell>
          <cell r="CO442">
            <v>60</v>
          </cell>
          <cell r="CP442">
            <v>28</v>
          </cell>
          <cell r="CQ442">
            <v>50</v>
          </cell>
          <cell r="CR442">
            <v>22</v>
          </cell>
          <cell r="CS442">
            <v>2</v>
          </cell>
          <cell r="CT442">
            <v>92</v>
          </cell>
          <cell r="CU442">
            <v>14</v>
          </cell>
          <cell r="CV442">
            <v>2</v>
          </cell>
          <cell r="CW442">
            <v>88</v>
          </cell>
          <cell r="CX442">
            <v>558</v>
          </cell>
          <cell r="CY442">
            <v>55.8</v>
          </cell>
          <cell r="CZ442">
            <v>82.912332838038637</v>
          </cell>
          <cell r="DA442">
            <v>10</v>
          </cell>
          <cell r="DB442">
            <v>0</v>
          </cell>
          <cell r="DC442">
            <v>100</v>
          </cell>
          <cell r="DD442">
            <v>19</v>
          </cell>
          <cell r="DE442">
            <v>3</v>
          </cell>
          <cell r="DF442">
            <v>87</v>
          </cell>
          <cell r="DG442">
            <v>9</v>
          </cell>
          <cell r="DH442">
            <v>90</v>
          </cell>
          <cell r="DI442">
            <v>110</v>
          </cell>
          <cell r="DJ442">
            <v>6</v>
          </cell>
          <cell r="DK442">
            <v>2</v>
          </cell>
          <cell r="DL442">
            <v>0</v>
          </cell>
          <cell r="DM442">
            <v>100</v>
          </cell>
          <cell r="DN442">
            <v>80</v>
          </cell>
          <cell r="DO442" t="str">
            <v>100</v>
          </cell>
          <cell r="DP442">
            <v>80</v>
          </cell>
          <cell r="DQ442" t="str">
            <v>100</v>
          </cell>
          <cell r="DR442">
            <v>80</v>
          </cell>
          <cell r="DS442">
            <v>100</v>
          </cell>
          <cell r="DT442">
            <v>57</v>
          </cell>
          <cell r="DU442">
            <v>94</v>
          </cell>
          <cell r="DV442" t="str">
            <v>Jio Platform-Ignite</v>
          </cell>
          <cell r="DW442"/>
          <cell r="DX442"/>
          <cell r="DY442" t="str">
            <v>Placed</v>
          </cell>
          <cell r="DZ442">
            <v>6</v>
          </cell>
          <cell r="EA442" t="str">
            <v>Placement</v>
          </cell>
          <cell r="EB442" t="str">
            <v>Placement</v>
          </cell>
          <cell r="EC442"/>
          <cell r="ED442" t="str">
            <v>CAT-1</v>
          </cell>
          <cell r="EE442"/>
          <cell r="EF442"/>
          <cell r="EG442"/>
          <cell r="EH442"/>
          <cell r="EI442"/>
          <cell r="EJ442"/>
          <cell r="EK442"/>
          <cell r="EL442"/>
          <cell r="EM442"/>
          <cell r="EN442">
            <v>5</v>
          </cell>
          <cell r="EO442">
            <v>5</v>
          </cell>
          <cell r="EP442">
            <v>5</v>
          </cell>
          <cell r="EQ442">
            <v>15</v>
          </cell>
          <cell r="ER442">
            <v>100</v>
          </cell>
          <cell r="ES442" t="str">
            <v>Yes</v>
          </cell>
          <cell r="ET442" t="str">
            <v>https://drive.google.com/open?id=1rOp6dP-OS6TAGWXwJtdvJKCO7MFjhWpx</v>
          </cell>
          <cell r="EU442" t="str">
            <v>IT + Core Companies</v>
          </cell>
          <cell r="EV442" t="str">
            <v>Yes</v>
          </cell>
          <cell r="EW442" t="str">
            <v>pay_HxG5Je2d4PtJus(payment ID)/202109141813(reference no)</v>
          </cell>
          <cell r="EX442" t="str">
            <v>Mumbai</v>
          </cell>
          <cell r="EY442" t="str">
            <v>Present</v>
          </cell>
          <cell r="EZ442" t="str">
            <v>Golden Batch 2</v>
          </cell>
          <cell r="FA442" t="str">
            <v>19-E&amp;TCB06-23</v>
          </cell>
          <cell r="FB442" t="str">
            <v>E&amp;TC-B</v>
          </cell>
          <cell r="FC442">
            <v>6</v>
          </cell>
        </row>
        <row r="443">
          <cell r="C443" t="str">
            <v>19-E&amp;TCB07-23</v>
          </cell>
          <cell r="D443">
            <v>7</v>
          </cell>
          <cell r="E443" t="str">
            <v>PANDEY DHRUV RADHESHYAM SHASHIKALA</v>
          </cell>
          <cell r="F443" t="str">
            <v>19-E&amp;TCB07-23</v>
          </cell>
          <cell r="G443" t="str">
            <v>Male</v>
          </cell>
          <cell r="H443">
            <v>37156</v>
          </cell>
          <cell r="I443">
            <v>9833647939</v>
          </cell>
          <cell r="J443" t="str">
            <v>9833647939</v>
          </cell>
          <cell r="K443" t="str">
            <v>dhruvpandey2209@gmail.com</v>
          </cell>
          <cell r="L443" t="str">
            <v>1032190577@tcetmumbai.in</v>
          </cell>
          <cell r="M443" t="str">
            <v>A-603,PAREKH NAGAR,SURYA CHS ,ANNA BHAU SATHE MARG, TRIVENI NAGAR ,KURAR VILLAGE,Maharashtra,MUMBAI,400097</v>
          </cell>
          <cell r="N443" t="str">
            <v>Service</v>
          </cell>
          <cell r="O443" t="str">
            <v>10 Lacs to 20Lacs</v>
          </cell>
          <cell r="P443" t="str">
            <v>Normal</v>
          </cell>
          <cell r="Q443" t="str">
            <v>Open</v>
          </cell>
          <cell r="R443">
            <v>2019</v>
          </cell>
          <cell r="S443" t="str">
            <v>FE</v>
          </cell>
          <cell r="T443" t="str">
            <v>MHT-CET 2019</v>
          </cell>
          <cell r="U443" t="str">
            <v>MHT-CET</v>
          </cell>
          <cell r="V443">
            <v>200</v>
          </cell>
          <cell r="W443">
            <v>45.694618499999997</v>
          </cell>
          <cell r="X443" t="str">
            <v>MI</v>
          </cell>
          <cell r="Y443">
            <v>440</v>
          </cell>
          <cell r="Z443">
            <v>500</v>
          </cell>
          <cell r="AA443">
            <v>88</v>
          </cell>
          <cell r="AB443">
            <v>2017</v>
          </cell>
          <cell r="AC443" t="str">
            <v>MAHARASHTRA STATE BOARD OF SECONDARY AND HIGHER SECONDARY EDUCATION</v>
          </cell>
          <cell r="AD443" t="str">
            <v>THAKUR VIDYA MANDIR HIGH SCHOOL</v>
          </cell>
          <cell r="AE443">
            <v>457</v>
          </cell>
          <cell r="AF443">
            <v>650</v>
          </cell>
          <cell r="AG443">
            <v>70.31</v>
          </cell>
          <cell r="AH443">
            <v>2019</v>
          </cell>
          <cell r="AI443" t="str">
            <v>MAHARASHTRA STATE BOARD OF SECONDARY AND HIGHER SECONDARY EDUCATION</v>
          </cell>
          <cell r="AJ443" t="str">
            <v>THAKUR COLLEGE OF SCIENCE AND COMMERCE</v>
          </cell>
          <cell r="AK443">
            <v>201</v>
          </cell>
          <cell r="AL443">
            <v>22</v>
          </cell>
          <cell r="AM443">
            <v>9.1363636363636367</v>
          </cell>
          <cell r="AN443">
            <v>98.04</v>
          </cell>
          <cell r="AO443">
            <v>229</v>
          </cell>
          <cell r="AP443">
            <v>26</v>
          </cell>
          <cell r="AQ443">
            <v>8.8076923076923084</v>
          </cell>
          <cell r="AR443">
            <v>99.21</v>
          </cell>
          <cell r="AS443">
            <v>430</v>
          </cell>
          <cell r="AT443">
            <v>48</v>
          </cell>
          <cell r="AU443">
            <v>8.9583333333333339</v>
          </cell>
          <cell r="AV443">
            <v>231</v>
          </cell>
          <cell r="AW443">
            <v>25</v>
          </cell>
          <cell r="AX443">
            <v>9.24</v>
          </cell>
          <cell r="AY443">
            <v>99</v>
          </cell>
          <cell r="AZ443">
            <v>266</v>
          </cell>
          <cell r="BA443">
            <v>29</v>
          </cell>
          <cell r="BB443">
            <v>9.1724137931034484</v>
          </cell>
          <cell r="BC443">
            <v>100</v>
          </cell>
          <cell r="BD443">
            <v>497</v>
          </cell>
          <cell r="BE443">
            <v>54</v>
          </cell>
          <cell r="BF443">
            <v>9.2037037037037042</v>
          </cell>
          <cell r="BG443">
            <v>217</v>
          </cell>
          <cell r="BH443">
            <v>24</v>
          </cell>
          <cell r="BI443">
            <v>9.0416666666666661</v>
          </cell>
          <cell r="BJ443">
            <v>99.0625</v>
          </cell>
          <cell r="BK443">
            <v>253</v>
          </cell>
          <cell r="BL443">
            <v>29</v>
          </cell>
          <cell r="BM443">
            <v>8.7241379310344822</v>
          </cell>
          <cell r="BN443">
            <v>90</v>
          </cell>
          <cell r="BO443">
            <v>470</v>
          </cell>
          <cell r="BP443">
            <v>53</v>
          </cell>
          <cell r="BQ443">
            <v>8.8679245283018862</v>
          </cell>
          <cell r="BR443">
            <v>181</v>
          </cell>
          <cell r="BS443">
            <v>24</v>
          </cell>
          <cell r="BT443">
            <v>7.541666666666667</v>
          </cell>
          <cell r="BU443">
            <v>97.552083333333329</v>
          </cell>
          <cell r="BV443">
            <v>181</v>
          </cell>
          <cell r="BW443">
            <v>24</v>
          </cell>
          <cell r="BX443">
            <v>7.541666666666667</v>
          </cell>
          <cell r="BY443">
            <v>223</v>
          </cell>
          <cell r="BZ443">
            <v>26</v>
          </cell>
          <cell r="CA443">
            <v>8.5769230769230766</v>
          </cell>
          <cell r="CB443">
            <v>1801</v>
          </cell>
          <cell r="CC443">
            <v>205</v>
          </cell>
          <cell r="CD443">
            <v>8.7853658536585364</v>
          </cell>
          <cell r="CE443">
            <v>100</v>
          </cell>
          <cell r="CF443"/>
          <cell r="CG443"/>
          <cell r="CH443"/>
          <cell r="CI443"/>
          <cell r="CJ443"/>
          <cell r="CK443"/>
          <cell r="CL443"/>
          <cell r="CM443"/>
          <cell r="CN443">
            <v>23</v>
          </cell>
          <cell r="CO443">
            <v>60</v>
          </cell>
          <cell r="CP443">
            <v>18</v>
          </cell>
          <cell r="CQ443">
            <v>50</v>
          </cell>
          <cell r="CR443">
            <v>22</v>
          </cell>
          <cell r="CS443">
            <v>2</v>
          </cell>
          <cell r="CT443">
            <v>92</v>
          </cell>
          <cell r="CU443">
            <v>12</v>
          </cell>
          <cell r="CV443">
            <v>4</v>
          </cell>
          <cell r="CW443">
            <v>75</v>
          </cell>
          <cell r="CX443">
            <v>601</v>
          </cell>
          <cell r="CY443">
            <v>60.1</v>
          </cell>
          <cell r="CZ443">
            <v>89.301634472511154</v>
          </cell>
          <cell r="DA443">
            <v>10</v>
          </cell>
          <cell r="DB443">
            <v>0</v>
          </cell>
          <cell r="DC443">
            <v>100</v>
          </cell>
          <cell r="DD443">
            <v>22</v>
          </cell>
          <cell r="DE443">
            <v>0</v>
          </cell>
          <cell r="DF443">
            <v>100</v>
          </cell>
          <cell r="DG443">
            <v>9</v>
          </cell>
          <cell r="DH443">
            <v>90</v>
          </cell>
          <cell r="DI443">
            <v>610</v>
          </cell>
          <cell r="DJ443">
            <v>31</v>
          </cell>
          <cell r="DK443">
            <v>2</v>
          </cell>
          <cell r="DL443">
            <v>0</v>
          </cell>
          <cell r="DM443">
            <v>100</v>
          </cell>
          <cell r="DN443">
            <v>0</v>
          </cell>
          <cell r="DO443">
            <v>0</v>
          </cell>
          <cell r="DP443">
            <v>60</v>
          </cell>
          <cell r="DQ443" t="str">
            <v>100</v>
          </cell>
          <cell r="DR443">
            <v>30</v>
          </cell>
          <cell r="DS443">
            <v>50</v>
          </cell>
          <cell r="DT443">
            <v>41</v>
          </cell>
          <cell r="DU443">
            <v>87</v>
          </cell>
          <cell r="DV443" t="str">
            <v>Capgemini(Paid Fine 5000/-Rec No.10612, Dated11/01/2022)</v>
          </cell>
          <cell r="DW443"/>
          <cell r="DX443"/>
          <cell r="DY443" t="str">
            <v>Placed</v>
          </cell>
          <cell r="DZ443">
            <v>4.25</v>
          </cell>
          <cell r="EA443" t="str">
            <v>Placement</v>
          </cell>
          <cell r="EB443" t="str">
            <v>Placement</v>
          </cell>
          <cell r="EC443"/>
          <cell r="ED443" t="str">
            <v>CAT-1</v>
          </cell>
          <cell r="EE443"/>
          <cell r="EF443"/>
          <cell r="EG443"/>
          <cell r="EH443"/>
          <cell r="EI443"/>
          <cell r="EJ443"/>
          <cell r="EK443"/>
          <cell r="EL443"/>
          <cell r="EM443"/>
          <cell r="EN443">
            <v>5</v>
          </cell>
          <cell r="EO443">
            <v>5</v>
          </cell>
          <cell r="EP443">
            <v>5</v>
          </cell>
          <cell r="EQ443">
            <v>15</v>
          </cell>
          <cell r="ER443">
            <v>100</v>
          </cell>
          <cell r="ES443" t="str">
            <v>Yes</v>
          </cell>
          <cell r="ET443" t="str">
            <v>https://drive.google.com/open?id=1QWDYfz88y7oIydHrtacsnrTp88PP7Qx8</v>
          </cell>
          <cell r="EU443" t="str">
            <v>IT + Core Companies</v>
          </cell>
          <cell r="EV443" t="str">
            <v>Yes</v>
          </cell>
          <cell r="EW443" t="str">
            <v>pay_HyTN9Uk6A5t0z1</v>
          </cell>
          <cell r="EX443" t="str">
            <v>MUMBAI</v>
          </cell>
          <cell r="EY443" t="str">
            <v>Present</v>
          </cell>
          <cell r="EZ443" t="str">
            <v>Batch 2</v>
          </cell>
          <cell r="FA443" t="str">
            <v>19-E&amp;TCB07-23</v>
          </cell>
          <cell r="FB443" t="str">
            <v>E&amp;TC-B</v>
          </cell>
          <cell r="FC443">
            <v>7</v>
          </cell>
        </row>
        <row r="444">
          <cell r="C444" t="str">
            <v>19-E&amp;TCB08-23</v>
          </cell>
          <cell r="D444">
            <v>8</v>
          </cell>
          <cell r="E444" t="str">
            <v>PANDEY RISHABH RAJESH SAVITA</v>
          </cell>
          <cell r="F444" t="str">
            <v>19-E&amp;TCB08-23</v>
          </cell>
          <cell r="G444" t="str">
            <v>Male</v>
          </cell>
          <cell r="H444">
            <v>36968</v>
          </cell>
          <cell r="I444">
            <v>8828343363</v>
          </cell>
          <cell r="J444" t="str">
            <v>8828343363</v>
          </cell>
          <cell r="K444" t="str">
            <v>rishabpandey19@gmail.com</v>
          </cell>
          <cell r="L444" t="str">
            <v>1032190578@tcetmumbai.in</v>
          </cell>
          <cell r="M444" t="str">
            <v>A/701/shanti upvan/lodha heaven/dombivli,Dr.babasaheb ambedkar chowk,nilje,MAHARASHTRA,dombivli ,421204</v>
          </cell>
          <cell r="N444" t="str">
            <v>Service</v>
          </cell>
          <cell r="O444" t="str">
            <v>Below  5 Lacs</v>
          </cell>
          <cell r="P444" t="str">
            <v>Normal</v>
          </cell>
          <cell r="Q444" t="str">
            <v>Open</v>
          </cell>
          <cell r="R444">
            <v>2019</v>
          </cell>
          <cell r="S444" t="str">
            <v>FE</v>
          </cell>
          <cell r="T444" t="str">
            <v>MHT-CET 2019</v>
          </cell>
          <cell r="U444" t="str">
            <v>MHT-CET</v>
          </cell>
          <cell r="V444">
            <v>200</v>
          </cell>
          <cell r="W444">
            <v>65.303476900000007</v>
          </cell>
          <cell r="X444" t="str">
            <v>MI</v>
          </cell>
          <cell r="Y444">
            <v>451</v>
          </cell>
          <cell r="Z444">
            <v>500</v>
          </cell>
          <cell r="AA444">
            <v>90.2</v>
          </cell>
          <cell r="AB444">
            <v>2017</v>
          </cell>
          <cell r="AC444" t="str">
            <v>MAHARASHTRA STATE BOARD OF SECONDARY AND HIGHER SECONDARY EDUCATION</v>
          </cell>
          <cell r="AD444" t="str">
            <v>CHANDRESH LODHA MEMORIAL SCHOOL</v>
          </cell>
          <cell r="AE444">
            <v>525</v>
          </cell>
          <cell r="AF444">
            <v>650</v>
          </cell>
          <cell r="AG444">
            <v>80.77</v>
          </cell>
          <cell r="AH444">
            <v>2019</v>
          </cell>
          <cell r="AI444" t="str">
            <v>MAHARASHTRA STATE BOARD OF SECONDARY AND HIGHER SECONDARY EDUCATION</v>
          </cell>
          <cell r="AJ444" t="str">
            <v>KJ SOMAIYA JUNIOR COLLEGE OF SCIENCE AND COMMERCE</v>
          </cell>
          <cell r="AK444">
            <v>217</v>
          </cell>
          <cell r="AL444">
            <v>22</v>
          </cell>
          <cell r="AM444">
            <v>9.8636363636363633</v>
          </cell>
          <cell r="AN444">
            <v>76.14</v>
          </cell>
          <cell r="AO444">
            <v>248</v>
          </cell>
          <cell r="AP444">
            <v>26</v>
          </cell>
          <cell r="AQ444">
            <v>9.5384615384615383</v>
          </cell>
          <cell r="AR444">
            <v>99.18</v>
          </cell>
          <cell r="AS444">
            <v>465</v>
          </cell>
          <cell r="AT444">
            <v>48</v>
          </cell>
          <cell r="AU444">
            <v>9.6875</v>
          </cell>
          <cell r="AV444">
            <v>238</v>
          </cell>
          <cell r="AW444">
            <v>25</v>
          </cell>
          <cell r="AX444">
            <v>9.52</v>
          </cell>
          <cell r="AY444">
            <v>80</v>
          </cell>
          <cell r="AZ444">
            <v>266</v>
          </cell>
          <cell r="BA444">
            <v>29</v>
          </cell>
          <cell r="BB444">
            <v>9.1724137931034484</v>
          </cell>
          <cell r="BC444">
            <v>86</v>
          </cell>
          <cell r="BD444">
            <v>504</v>
          </cell>
          <cell r="BE444">
            <v>54</v>
          </cell>
          <cell r="BF444">
            <v>9.3333333333333339</v>
          </cell>
          <cell r="BG444">
            <v>205</v>
          </cell>
          <cell r="BH444">
            <v>24</v>
          </cell>
          <cell r="BI444">
            <v>8.5416666666666661</v>
          </cell>
          <cell r="BJ444">
            <v>85.33</v>
          </cell>
          <cell r="BK444">
            <v>250</v>
          </cell>
          <cell r="BL444">
            <v>29</v>
          </cell>
          <cell r="BM444">
            <v>8.6206896551724146</v>
          </cell>
          <cell r="BN444">
            <v>82</v>
          </cell>
          <cell r="BO444">
            <v>455</v>
          </cell>
          <cell r="BP444">
            <v>53</v>
          </cell>
          <cell r="BQ444">
            <v>8.584905660377359</v>
          </cell>
          <cell r="BR444">
            <v>202</v>
          </cell>
          <cell r="BS444">
            <v>24</v>
          </cell>
          <cell r="BT444">
            <v>8.4166666666666661</v>
          </cell>
          <cell r="BU444">
            <v>84.774999999999991</v>
          </cell>
          <cell r="BV444">
            <v>202</v>
          </cell>
          <cell r="BW444">
            <v>24</v>
          </cell>
          <cell r="BX444">
            <v>8.4166666666666661</v>
          </cell>
          <cell r="BY444">
            <v>221</v>
          </cell>
          <cell r="BZ444">
            <v>26</v>
          </cell>
          <cell r="CA444">
            <v>8.5</v>
          </cell>
          <cell r="CB444">
            <v>1847</v>
          </cell>
          <cell r="CC444">
            <v>205</v>
          </cell>
          <cell r="CD444">
            <v>9.0097560975609756</v>
          </cell>
          <cell r="CE444">
            <v>86</v>
          </cell>
          <cell r="CF444"/>
          <cell r="CG444"/>
          <cell r="CH444"/>
          <cell r="CI444"/>
          <cell r="CJ444"/>
          <cell r="CK444"/>
          <cell r="CL444"/>
          <cell r="CM444"/>
          <cell r="CN444">
            <v>20</v>
          </cell>
          <cell r="CO444">
            <v>60</v>
          </cell>
          <cell r="CP444">
            <v>21</v>
          </cell>
          <cell r="CQ444">
            <v>50</v>
          </cell>
          <cell r="CR444">
            <v>20</v>
          </cell>
          <cell r="CS444">
            <v>4</v>
          </cell>
          <cell r="CT444">
            <v>84</v>
          </cell>
          <cell r="CU444">
            <v>14</v>
          </cell>
          <cell r="CV444">
            <v>2</v>
          </cell>
          <cell r="CW444">
            <v>88</v>
          </cell>
          <cell r="CX444">
            <v>551</v>
          </cell>
          <cell r="CY444">
            <v>55.1</v>
          </cell>
          <cell r="CZ444">
            <v>81.872213967310543</v>
          </cell>
          <cell r="DA444">
            <v>10</v>
          </cell>
          <cell r="DB444">
            <v>0</v>
          </cell>
          <cell r="DC444">
            <v>100</v>
          </cell>
          <cell r="DD444">
            <v>21</v>
          </cell>
          <cell r="DE444">
            <v>1</v>
          </cell>
          <cell r="DF444">
            <v>96</v>
          </cell>
          <cell r="DG444">
            <v>10</v>
          </cell>
          <cell r="DH444">
            <v>100</v>
          </cell>
          <cell r="DI444">
            <v>1235</v>
          </cell>
          <cell r="DJ444">
            <v>62</v>
          </cell>
          <cell r="DK444">
            <v>2</v>
          </cell>
          <cell r="DL444">
            <v>0</v>
          </cell>
          <cell r="DM444">
            <v>100</v>
          </cell>
          <cell r="DN444">
            <v>100</v>
          </cell>
          <cell r="DO444" t="str">
            <v>100</v>
          </cell>
          <cell r="DP444">
            <v>100</v>
          </cell>
          <cell r="DQ444" t="str">
            <v>100</v>
          </cell>
          <cell r="DR444">
            <v>100</v>
          </cell>
          <cell r="DS444">
            <v>100</v>
          </cell>
          <cell r="DT444">
            <v>82</v>
          </cell>
          <cell r="DU444">
            <v>96</v>
          </cell>
          <cell r="DV444" t="str">
            <v>Oracle</v>
          </cell>
          <cell r="DW444"/>
          <cell r="DX444"/>
          <cell r="DY444" t="str">
            <v>Placed</v>
          </cell>
          <cell r="DZ444">
            <v>8.8000000000000007</v>
          </cell>
          <cell r="EA444" t="str">
            <v>Placement</v>
          </cell>
          <cell r="EB444" t="str">
            <v>Placement</v>
          </cell>
          <cell r="EC444"/>
          <cell r="ED444" t="str">
            <v>CAT-1</v>
          </cell>
          <cell r="EE444"/>
          <cell r="EF444"/>
          <cell r="EG444"/>
          <cell r="EH444"/>
          <cell r="EI444"/>
          <cell r="EJ444"/>
          <cell r="EK444"/>
          <cell r="EL444"/>
          <cell r="EM444"/>
          <cell r="EN444">
            <v>5</v>
          </cell>
          <cell r="EO444">
            <v>5</v>
          </cell>
          <cell r="EP444">
            <v>5</v>
          </cell>
          <cell r="EQ444">
            <v>15</v>
          </cell>
          <cell r="ER444">
            <v>100</v>
          </cell>
          <cell r="ES444" t="str">
            <v>Yes</v>
          </cell>
          <cell r="ET444" t="str">
            <v>https://drive.google.com/open?id=15xOOMdi92iys7XtSqSggfgZRno0RnnXt</v>
          </cell>
          <cell r="EU444" t="str">
            <v>IT + Core Companies</v>
          </cell>
          <cell r="EV444" t="str">
            <v>Yes</v>
          </cell>
          <cell r="EW444" t="str">
            <v>pay_Hy2O7bn02uMnAM</v>
          </cell>
          <cell r="EX444" t="str">
            <v>AZAMGARH</v>
          </cell>
          <cell r="EY444" t="str">
            <v>AB</v>
          </cell>
          <cell r="EZ444" t="str">
            <v>Batch 1</v>
          </cell>
          <cell r="FA444" t="str">
            <v>19-E&amp;TCB08-23</v>
          </cell>
          <cell r="FB444" t="str">
            <v>E&amp;TC-B</v>
          </cell>
          <cell r="FC444">
            <v>8</v>
          </cell>
        </row>
        <row r="445">
          <cell r="C445" t="str">
            <v>19-E&amp;TCB09-23</v>
          </cell>
          <cell r="D445">
            <v>9</v>
          </cell>
          <cell r="E445" t="str">
            <v>PANDEY SACHIN BRIJESH MAMTA</v>
          </cell>
          <cell r="F445" t="str">
            <v>19-E&amp;TCB09-23</v>
          </cell>
          <cell r="G445" t="str">
            <v>Male</v>
          </cell>
          <cell r="H445">
            <v>37169</v>
          </cell>
          <cell r="I445">
            <v>7666602861</v>
          </cell>
          <cell r="J445" t="str">
            <v>7666602861</v>
          </cell>
          <cell r="K445" t="str">
            <v>Pandeys3978@gmail.com</v>
          </cell>
          <cell r="L445" t="str">
            <v>1032190579@tcetmumbai.in</v>
          </cell>
          <cell r="M445" t="str">
            <v>BLDG- B, A-102, RIDDHI SIDDHI,PANCHAL NAGAR, FATAK ROAD,BHAYANDER (E),NEAR HP GAS GODOWN,MUMBAI,401105</v>
          </cell>
          <cell r="N445" t="str">
            <v>Service</v>
          </cell>
          <cell r="O445" t="str">
            <v>Below  5 Lacs</v>
          </cell>
          <cell r="P445" t="str">
            <v>Normal</v>
          </cell>
          <cell r="Q445" t="str">
            <v>Open</v>
          </cell>
          <cell r="R445">
            <v>2019</v>
          </cell>
          <cell r="S445" t="str">
            <v>FE</v>
          </cell>
          <cell r="T445" t="str">
            <v>MHT-CET 2019</v>
          </cell>
          <cell r="U445" t="str">
            <v>MHT-CET</v>
          </cell>
          <cell r="V445">
            <v>200</v>
          </cell>
          <cell r="W445">
            <v>37.724412100000002</v>
          </cell>
          <cell r="X445" t="str">
            <v>MI</v>
          </cell>
          <cell r="Y445">
            <v>437</v>
          </cell>
          <cell r="Z445">
            <v>500</v>
          </cell>
          <cell r="AA445">
            <v>87.4</v>
          </cell>
          <cell r="AB445">
            <v>2017</v>
          </cell>
          <cell r="AC445" t="str">
            <v>MAHARASHTRA STATE BOARD OF SECONDARY AND HIGHER SECONDARY EDUCATION</v>
          </cell>
          <cell r="AD445" t="str">
            <v>ST.FRANCIS HIGH SCHOOL</v>
          </cell>
          <cell r="AE445">
            <v>419</v>
          </cell>
          <cell r="AF445">
            <v>650</v>
          </cell>
          <cell r="AG445">
            <v>64.459999999999994</v>
          </cell>
          <cell r="AH445">
            <v>2019</v>
          </cell>
          <cell r="AI445" t="str">
            <v>MAHARASHTRA STATE BOARD OF SECONDARY AND HIGHER SECONDARY EDUCATION</v>
          </cell>
          <cell r="AJ445" t="str">
            <v>PROF M H KALRA JUNIOR COLLEGE OF SCIENCE</v>
          </cell>
          <cell r="AK445">
            <v>179</v>
          </cell>
          <cell r="AL445">
            <v>22</v>
          </cell>
          <cell r="AM445">
            <v>8.1363636363636367</v>
          </cell>
          <cell r="AN445">
            <v>75</v>
          </cell>
          <cell r="AO445">
            <v>214</v>
          </cell>
          <cell r="AP445">
            <v>26</v>
          </cell>
          <cell r="AQ445">
            <v>8.2307692307692299</v>
          </cell>
          <cell r="AR445">
            <v>90.51</v>
          </cell>
          <cell r="AS445">
            <v>393</v>
          </cell>
          <cell r="AT445">
            <v>48</v>
          </cell>
          <cell r="AU445">
            <v>8.1875</v>
          </cell>
          <cell r="AV445">
            <v>175</v>
          </cell>
          <cell r="AW445">
            <v>25</v>
          </cell>
          <cell r="AX445">
            <v>7</v>
          </cell>
          <cell r="AY445">
            <v>90</v>
          </cell>
          <cell r="AZ445">
            <v>244</v>
          </cell>
          <cell r="BA445">
            <v>29</v>
          </cell>
          <cell r="BB445">
            <v>8.4137931034482758</v>
          </cell>
          <cell r="BC445">
            <v>96</v>
          </cell>
          <cell r="BD445">
            <v>419</v>
          </cell>
          <cell r="BE445">
            <v>54</v>
          </cell>
          <cell r="BF445">
            <v>7.7592592592592595</v>
          </cell>
          <cell r="BG445">
            <v>191</v>
          </cell>
          <cell r="BH445">
            <v>24</v>
          </cell>
          <cell r="BI445">
            <v>7.958333333333333</v>
          </cell>
          <cell r="BJ445">
            <v>80</v>
          </cell>
          <cell r="BK445">
            <v>212</v>
          </cell>
          <cell r="BL445">
            <v>29</v>
          </cell>
          <cell r="BM445">
            <v>7.3103448275862073</v>
          </cell>
          <cell r="BN445">
            <v>99</v>
          </cell>
          <cell r="BO445">
            <v>403</v>
          </cell>
          <cell r="BP445">
            <v>53</v>
          </cell>
          <cell r="BQ445">
            <v>7.6037735849056602</v>
          </cell>
          <cell r="BR445">
            <v>182</v>
          </cell>
          <cell r="BS445">
            <v>24</v>
          </cell>
          <cell r="BT445">
            <v>7.583333333333333</v>
          </cell>
          <cell r="BU445">
            <v>88.418333333333337</v>
          </cell>
          <cell r="BV445">
            <v>182</v>
          </cell>
          <cell r="BW445">
            <v>24</v>
          </cell>
          <cell r="BX445">
            <v>7.583333333333333</v>
          </cell>
          <cell r="BY445">
            <v>215</v>
          </cell>
          <cell r="BZ445">
            <v>26</v>
          </cell>
          <cell r="CA445">
            <v>8.2692307692307701</v>
          </cell>
          <cell r="CB445">
            <v>1612</v>
          </cell>
          <cell r="CC445">
            <v>205</v>
          </cell>
          <cell r="CD445">
            <v>7.8634146341463413</v>
          </cell>
          <cell r="CE445">
            <v>87</v>
          </cell>
          <cell r="CF445"/>
          <cell r="CG445"/>
          <cell r="CH445"/>
          <cell r="CI445"/>
          <cell r="CJ445"/>
          <cell r="CK445"/>
          <cell r="CL445"/>
          <cell r="CM445"/>
          <cell r="CN445"/>
          <cell r="CO445"/>
          <cell r="CP445"/>
          <cell r="CQ445"/>
          <cell r="CR445">
            <v>24</v>
          </cell>
          <cell r="CS445">
            <v>0</v>
          </cell>
          <cell r="CT445">
            <v>100</v>
          </cell>
          <cell r="CU445">
            <v>16</v>
          </cell>
          <cell r="CV445">
            <v>0</v>
          </cell>
          <cell r="CW445">
            <v>100</v>
          </cell>
          <cell r="CX445">
            <v>449</v>
          </cell>
          <cell r="CY445">
            <v>44.9</v>
          </cell>
          <cell r="CZ445">
            <v>66.716196136701328</v>
          </cell>
          <cell r="DA445">
            <v>10</v>
          </cell>
          <cell r="DB445">
            <v>0</v>
          </cell>
          <cell r="DC445">
            <v>100</v>
          </cell>
          <cell r="DD445">
            <v>12</v>
          </cell>
          <cell r="DE445">
            <v>10</v>
          </cell>
          <cell r="DF445">
            <v>55</v>
          </cell>
          <cell r="DG445">
            <v>9</v>
          </cell>
          <cell r="DH445">
            <v>90</v>
          </cell>
          <cell r="DI445">
            <v>390</v>
          </cell>
          <cell r="DJ445">
            <v>20</v>
          </cell>
          <cell r="DK445">
            <v>2</v>
          </cell>
          <cell r="DL445">
            <v>0</v>
          </cell>
          <cell r="DM445">
            <v>100</v>
          </cell>
          <cell r="DN445">
            <v>50</v>
          </cell>
          <cell r="DO445" t="str">
            <v>100</v>
          </cell>
          <cell r="DP445">
            <v>60</v>
          </cell>
          <cell r="DQ445" t="str">
            <v>100</v>
          </cell>
          <cell r="DR445">
            <v>55</v>
          </cell>
          <cell r="DS445">
            <v>100</v>
          </cell>
          <cell r="DT445">
            <v>46</v>
          </cell>
          <cell r="DU445">
            <v>93</v>
          </cell>
          <cell r="DV445" t="str">
            <v>Noventiq/Capgemini (Allow if Eligible)</v>
          </cell>
          <cell r="DW445"/>
          <cell r="DX445"/>
          <cell r="DY445" t="str">
            <v>Placed</v>
          </cell>
          <cell r="DZ445" t="str">
            <v>3.50/4.25</v>
          </cell>
          <cell r="EA445" t="str">
            <v>Placement</v>
          </cell>
          <cell r="EB445" t="str">
            <v>Placement</v>
          </cell>
          <cell r="EC445"/>
          <cell r="ED445" t="str">
            <v>CAT-2</v>
          </cell>
          <cell r="EE445"/>
          <cell r="EF445"/>
          <cell r="EG445"/>
          <cell r="EH445"/>
          <cell r="EI445"/>
          <cell r="EJ445"/>
          <cell r="EK445"/>
          <cell r="EL445"/>
          <cell r="EM445"/>
          <cell r="EN445">
            <v>4</v>
          </cell>
          <cell r="EO445">
            <v>5</v>
          </cell>
          <cell r="EP445">
            <v>5</v>
          </cell>
          <cell r="EQ445">
            <v>14</v>
          </cell>
          <cell r="ER445">
            <v>93.333333333333329</v>
          </cell>
          <cell r="ES445" t="str">
            <v>Yes</v>
          </cell>
          <cell r="ET445" t="str">
            <v>https://drive.google.com/open?id=1tL2z1t3J6UjNn725lbacy2B0Q9Lld6C3</v>
          </cell>
          <cell r="EU445" t="str">
            <v>IT + Core Companies</v>
          </cell>
          <cell r="EV445" t="str">
            <v>No</v>
          </cell>
          <cell r="EW445"/>
          <cell r="EX445" t="str">
            <v>ALLAHABAD</v>
          </cell>
          <cell r="EY445" t="str">
            <v>Present</v>
          </cell>
          <cell r="EZ445" t="str">
            <v>Batch 2</v>
          </cell>
          <cell r="FA445" t="str">
            <v>19-E&amp;TCB09-23</v>
          </cell>
          <cell r="FB445" t="str">
            <v>E&amp;TC-B</v>
          </cell>
          <cell r="FC445">
            <v>9</v>
          </cell>
        </row>
        <row r="446">
          <cell r="C446" t="str">
            <v>19-E&amp;TCB10-23</v>
          </cell>
          <cell r="D446">
            <v>10</v>
          </cell>
          <cell r="E446" t="str">
            <v>PARIHAR JAGDISHKUMAR RAMESHKUMAR MANJUDEVI</v>
          </cell>
          <cell r="F446" t="str">
            <v>19-E&amp;TCB10-23</v>
          </cell>
          <cell r="G446" t="str">
            <v>Male</v>
          </cell>
          <cell r="H446">
            <v>37051</v>
          </cell>
          <cell r="I446">
            <v>8655348232</v>
          </cell>
          <cell r="J446" t="str">
            <v>8655348232</v>
          </cell>
          <cell r="K446" t="str">
            <v>pariharjagdish234@gmail.com</v>
          </cell>
          <cell r="L446" t="str">
            <v>1032190580@tcetmumbai.in</v>
          </cell>
          <cell r="M446" t="str">
            <v>A1 505 OM SHIVAI,GULMOHAR TATA POWER,BORIVALI[EAST],OPPOSITE TO GAVDEVI MANDIR ,MUMBAI,400066</v>
          </cell>
          <cell r="N446" t="str">
            <v>Family Business</v>
          </cell>
          <cell r="O446" t="str">
            <v>5 Lacs to  10Lacs</v>
          </cell>
          <cell r="P446" t="str">
            <v>Normal</v>
          </cell>
          <cell r="Q446" t="str">
            <v>Open</v>
          </cell>
          <cell r="R446">
            <v>2019</v>
          </cell>
          <cell r="S446" t="str">
            <v>FE</v>
          </cell>
          <cell r="T446" t="str">
            <v>MHT-CET 2019</v>
          </cell>
          <cell r="U446" t="str">
            <v>MHT-CET</v>
          </cell>
          <cell r="V446">
            <v>200</v>
          </cell>
          <cell r="W446">
            <v>64.233830400000002</v>
          </cell>
          <cell r="X446" t="str">
            <v>ACAP</v>
          </cell>
          <cell r="Y446">
            <v>407</v>
          </cell>
          <cell r="Z446">
            <v>500</v>
          </cell>
          <cell r="AA446">
            <v>81.400000000000006</v>
          </cell>
          <cell r="AB446">
            <v>2017</v>
          </cell>
          <cell r="AC446" t="str">
            <v>MAHARASHTRA STATE BOARD OF SECONDARY AND HIGHER SECONDARY EDUCATION</v>
          </cell>
          <cell r="AD446" t="str">
            <v>ST JOHNS HIGH SCHOOL</v>
          </cell>
          <cell r="AE446">
            <v>434</v>
          </cell>
          <cell r="AF446">
            <v>650</v>
          </cell>
          <cell r="AG446">
            <v>66.77</v>
          </cell>
          <cell r="AH446">
            <v>2019</v>
          </cell>
          <cell r="AI446" t="str">
            <v>MAHARASHTRA STATE BOARD OF SECONDARY AND HIGHER SECONDARY EDUCATION</v>
          </cell>
          <cell r="AJ446" t="str">
            <v>NIRMALA MEMORIAL FOUNDATION COLLEGE OF COMMERCE AND SCIENCE</v>
          </cell>
          <cell r="AK446">
            <v>189</v>
          </cell>
          <cell r="AL446">
            <v>22</v>
          </cell>
          <cell r="AM446">
            <v>8.5909090909090917</v>
          </cell>
          <cell r="AN446">
            <v>90.85</v>
          </cell>
          <cell r="AO446">
            <v>234</v>
          </cell>
          <cell r="AP446">
            <v>26</v>
          </cell>
          <cell r="AQ446">
            <v>9</v>
          </cell>
          <cell r="AR446">
            <v>93.28</v>
          </cell>
          <cell r="AS446">
            <v>423</v>
          </cell>
          <cell r="AT446">
            <v>48</v>
          </cell>
          <cell r="AU446">
            <v>8.8125</v>
          </cell>
          <cell r="AV446">
            <v>244</v>
          </cell>
          <cell r="AW446">
            <v>25</v>
          </cell>
          <cell r="AX446">
            <v>9.76</v>
          </cell>
          <cell r="AY446">
            <v>100</v>
          </cell>
          <cell r="AZ446">
            <v>276</v>
          </cell>
          <cell r="BA446">
            <v>29</v>
          </cell>
          <cell r="BB446">
            <v>9.5172413793103452</v>
          </cell>
          <cell r="BC446">
            <v>98</v>
          </cell>
          <cell r="BD446">
            <v>520</v>
          </cell>
          <cell r="BE446">
            <v>54</v>
          </cell>
          <cell r="BF446">
            <v>9.6296296296296298</v>
          </cell>
          <cell r="BG446">
            <v>220</v>
          </cell>
          <cell r="BH446">
            <v>24</v>
          </cell>
          <cell r="BI446">
            <v>9.1666666666666661</v>
          </cell>
          <cell r="BJ446">
            <v>95.532499999999999</v>
          </cell>
          <cell r="BK446">
            <v>229</v>
          </cell>
          <cell r="BL446">
            <v>29</v>
          </cell>
          <cell r="BM446">
            <v>7.8965517241379306</v>
          </cell>
          <cell r="BN446">
            <v>98</v>
          </cell>
          <cell r="BO446">
            <v>449</v>
          </cell>
          <cell r="BP446">
            <v>53</v>
          </cell>
          <cell r="BQ446">
            <v>8.4716981132075464</v>
          </cell>
          <cell r="BR446">
            <v>200</v>
          </cell>
          <cell r="BS446">
            <v>24</v>
          </cell>
          <cell r="BT446">
            <v>8.3333333333333339</v>
          </cell>
          <cell r="BU446">
            <v>95.943750000000009</v>
          </cell>
          <cell r="BV446">
            <v>200</v>
          </cell>
          <cell r="BW446">
            <v>24</v>
          </cell>
          <cell r="BX446">
            <v>8.3333333333333339</v>
          </cell>
          <cell r="BY446">
            <v>235</v>
          </cell>
          <cell r="BZ446">
            <v>26</v>
          </cell>
          <cell r="CA446">
            <v>9.0384615384615383</v>
          </cell>
          <cell r="CB446">
            <v>1827</v>
          </cell>
          <cell r="CC446">
            <v>205</v>
          </cell>
          <cell r="CD446">
            <v>8.9121951219512194</v>
          </cell>
          <cell r="CE446">
            <v>96</v>
          </cell>
          <cell r="CF446"/>
          <cell r="CG446"/>
          <cell r="CH446"/>
          <cell r="CI446"/>
          <cell r="CJ446"/>
          <cell r="CK446"/>
          <cell r="CL446"/>
          <cell r="CM446"/>
          <cell r="CN446">
            <v>23</v>
          </cell>
          <cell r="CO446">
            <v>60</v>
          </cell>
          <cell r="CP446">
            <v>18</v>
          </cell>
          <cell r="CQ446">
            <v>50</v>
          </cell>
          <cell r="CR446">
            <v>22</v>
          </cell>
          <cell r="CS446">
            <v>2</v>
          </cell>
          <cell r="CT446">
            <v>92</v>
          </cell>
          <cell r="CU446">
            <v>12</v>
          </cell>
          <cell r="CV446">
            <v>4</v>
          </cell>
          <cell r="CW446">
            <v>75</v>
          </cell>
          <cell r="CX446">
            <v>471</v>
          </cell>
          <cell r="CY446">
            <v>47.1</v>
          </cell>
          <cell r="CZ446">
            <v>69.985141158989592</v>
          </cell>
          <cell r="DA446">
            <v>10</v>
          </cell>
          <cell r="DB446">
            <v>0</v>
          </cell>
          <cell r="DC446">
            <v>100</v>
          </cell>
          <cell r="DD446">
            <v>22</v>
          </cell>
          <cell r="DE446">
            <v>0</v>
          </cell>
          <cell r="DF446">
            <v>100</v>
          </cell>
          <cell r="DG446">
            <v>10</v>
          </cell>
          <cell r="DH446">
            <v>100</v>
          </cell>
          <cell r="DI446">
            <v>590</v>
          </cell>
          <cell r="DJ446">
            <v>30</v>
          </cell>
          <cell r="DK446">
            <v>2</v>
          </cell>
          <cell r="DL446">
            <v>0</v>
          </cell>
          <cell r="DM446">
            <v>100</v>
          </cell>
          <cell r="DN446">
            <v>60</v>
          </cell>
          <cell r="DO446" t="str">
            <v>100</v>
          </cell>
          <cell r="DP446">
            <v>50</v>
          </cell>
          <cell r="DQ446" t="str">
            <v>100</v>
          </cell>
          <cell r="DR446">
            <v>55</v>
          </cell>
          <cell r="DS446">
            <v>100</v>
          </cell>
          <cell r="DT446">
            <v>54</v>
          </cell>
          <cell r="DU446">
            <v>96</v>
          </cell>
          <cell r="DV446" t="str">
            <v>capgemini/Accenture-(ASE)</v>
          </cell>
          <cell r="DW446"/>
          <cell r="DX446"/>
          <cell r="DY446" t="str">
            <v>Placed</v>
          </cell>
          <cell r="DZ446" t="str">
            <v>4.5/4.25</v>
          </cell>
          <cell r="EA446" t="str">
            <v>Placement</v>
          </cell>
          <cell r="EB446" t="str">
            <v>Placement</v>
          </cell>
          <cell r="EC446"/>
          <cell r="ED446" t="str">
            <v>CAT-1</v>
          </cell>
          <cell r="EE446"/>
          <cell r="EF446"/>
          <cell r="EG446"/>
          <cell r="EH446"/>
          <cell r="EI446"/>
          <cell r="EJ446"/>
          <cell r="EK446"/>
          <cell r="EL446"/>
          <cell r="EM446"/>
          <cell r="EN446">
            <v>5</v>
          </cell>
          <cell r="EO446">
            <v>5</v>
          </cell>
          <cell r="EP446">
            <v>5</v>
          </cell>
          <cell r="EQ446">
            <v>15</v>
          </cell>
          <cell r="ER446">
            <v>100</v>
          </cell>
          <cell r="ES446" t="str">
            <v>Yes</v>
          </cell>
          <cell r="ET446" t="str">
            <v>https://drive.google.com/open?id=1R0Djp2Ft6TB6IJvptTBV6vB6FxqSy0uA</v>
          </cell>
          <cell r="EU446" t="str">
            <v>IT + Core Companies</v>
          </cell>
          <cell r="EV446" t="str">
            <v>Yes</v>
          </cell>
          <cell r="EW446" t="str">
            <v>Upi transaction id- 126036108956</v>
          </cell>
          <cell r="EX446" t="str">
            <v>SUMERPUR</v>
          </cell>
          <cell r="EY446" t="str">
            <v>AB</v>
          </cell>
          <cell r="EZ446" t="str">
            <v>Batch 2</v>
          </cell>
          <cell r="FA446" t="str">
            <v>19-E&amp;TCB10-23</v>
          </cell>
          <cell r="FB446" t="str">
            <v>E&amp;TC-B</v>
          </cell>
          <cell r="FC446">
            <v>10</v>
          </cell>
        </row>
        <row r="447">
          <cell r="C447" t="str">
            <v>19-E&amp;TCB11-23</v>
          </cell>
          <cell r="D447">
            <v>11</v>
          </cell>
          <cell r="E447" t="str">
            <v>PATEL AMI DILIPBHAI NARMADA</v>
          </cell>
          <cell r="F447" t="str">
            <v>19-E&amp;TCB11-23</v>
          </cell>
          <cell r="G447" t="str">
            <v>Female</v>
          </cell>
          <cell r="H447">
            <v>37170</v>
          </cell>
          <cell r="I447">
            <v>9892203222</v>
          </cell>
          <cell r="J447" t="str">
            <v>9892203222</v>
          </cell>
          <cell r="K447" t="str">
            <v>amipatel0610@gmail.com</v>
          </cell>
          <cell r="L447" t="str">
            <v>1032190581@tcetmumbai.in</v>
          </cell>
          <cell r="M447" t="str">
            <v>D 201 VASANT SMRUTI,90FT ROAD THAKUR COMPLEX,ST. LAWRENCE HIGH SCHOOL,MUMBAI,400101</v>
          </cell>
          <cell r="N447" t="str">
            <v>Any other</v>
          </cell>
          <cell r="O447" t="str">
            <v>5 Lacs to  10Lacs</v>
          </cell>
          <cell r="P447" t="str">
            <v>Normal</v>
          </cell>
          <cell r="Q447" t="str">
            <v>Open</v>
          </cell>
          <cell r="R447">
            <v>2019</v>
          </cell>
          <cell r="S447" t="str">
            <v>FE</v>
          </cell>
          <cell r="T447" t="str">
            <v>MHT-CET 2019</v>
          </cell>
          <cell r="U447" t="str">
            <v>MHT-CET</v>
          </cell>
          <cell r="V447">
            <v>200</v>
          </cell>
          <cell r="W447">
            <v>93.308000000000007</v>
          </cell>
          <cell r="X447" t="str">
            <v>LOPENS</v>
          </cell>
          <cell r="Y447"/>
          <cell r="Z447"/>
          <cell r="AA447">
            <v>92.2</v>
          </cell>
          <cell r="AB447">
            <v>2017</v>
          </cell>
          <cell r="AC447" t="str">
            <v>CENTRAL BOARD OF SECONDARY EDUCATION</v>
          </cell>
          <cell r="AD447" t="str">
            <v>SWAMINARAYAN VIDYAPITH</v>
          </cell>
          <cell r="AE447">
            <v>476</v>
          </cell>
          <cell r="AF447">
            <v>650</v>
          </cell>
          <cell r="AG447">
            <v>73.23</v>
          </cell>
          <cell r="AH447">
            <v>2019</v>
          </cell>
          <cell r="AI447" t="str">
            <v>MAHARASHTRA STATE BOARD OF SECONDARY AND HIGHER SECONDARY EDUCATION</v>
          </cell>
          <cell r="AJ447" t="str">
            <v>NIRMALA MEMORIAL FOUNDATION JR COLLEGE OF COMMERCE AND SCIENCE</v>
          </cell>
          <cell r="AK447">
            <v>212</v>
          </cell>
          <cell r="AL447">
            <v>22</v>
          </cell>
          <cell r="AM447">
            <v>9.6363636363636367</v>
          </cell>
          <cell r="AN447">
            <v>86.6</v>
          </cell>
          <cell r="AO447">
            <v>260</v>
          </cell>
          <cell r="AP447">
            <v>26</v>
          </cell>
          <cell r="AQ447">
            <v>10</v>
          </cell>
          <cell r="AR447">
            <v>100</v>
          </cell>
          <cell r="AS447">
            <v>472</v>
          </cell>
          <cell r="AT447">
            <v>48</v>
          </cell>
          <cell r="AU447">
            <v>9.8333333333333339</v>
          </cell>
          <cell r="AV447">
            <v>245</v>
          </cell>
          <cell r="AW447">
            <v>25</v>
          </cell>
          <cell r="AX447">
            <v>9.8000000000000007</v>
          </cell>
          <cell r="AY447">
            <v>96</v>
          </cell>
          <cell r="AZ447">
            <v>277</v>
          </cell>
          <cell r="BA447">
            <v>29</v>
          </cell>
          <cell r="BB447">
            <v>9.5517241379310338</v>
          </cell>
          <cell r="BC447">
            <v>98</v>
          </cell>
          <cell r="BD447">
            <v>522</v>
          </cell>
          <cell r="BE447">
            <v>54</v>
          </cell>
          <cell r="BF447">
            <v>9.6666666666666661</v>
          </cell>
          <cell r="BG447">
            <v>223</v>
          </cell>
          <cell r="BH447">
            <v>24</v>
          </cell>
          <cell r="BI447">
            <v>9.2916666666666661</v>
          </cell>
          <cell r="BJ447">
            <v>95.15</v>
          </cell>
          <cell r="BK447">
            <v>273</v>
          </cell>
          <cell r="BL447">
            <v>29</v>
          </cell>
          <cell r="BM447">
            <v>9.4137931034482758</v>
          </cell>
          <cell r="BN447">
            <v>97</v>
          </cell>
          <cell r="BO447">
            <v>496</v>
          </cell>
          <cell r="BP447">
            <v>53</v>
          </cell>
          <cell r="BQ447">
            <v>9.3584905660377355</v>
          </cell>
          <cell r="BR447">
            <v>228</v>
          </cell>
          <cell r="BS447">
            <v>24</v>
          </cell>
          <cell r="BT447">
            <v>9.5</v>
          </cell>
          <cell r="BU447">
            <v>95.458333333333329</v>
          </cell>
          <cell r="BV447">
            <v>228</v>
          </cell>
          <cell r="BW447">
            <v>24</v>
          </cell>
          <cell r="BX447">
            <v>9.5</v>
          </cell>
          <cell r="BY447">
            <v>257</v>
          </cell>
          <cell r="BZ447">
            <v>26</v>
          </cell>
          <cell r="CA447">
            <v>9.884615384615385</v>
          </cell>
          <cell r="CB447">
            <v>1975</v>
          </cell>
          <cell r="CC447">
            <v>205</v>
          </cell>
          <cell r="CD447">
            <v>9.6341463414634152</v>
          </cell>
          <cell r="CE447">
            <v>96</v>
          </cell>
          <cell r="CF447"/>
          <cell r="CG447"/>
          <cell r="CH447"/>
          <cell r="CI447"/>
          <cell r="CJ447"/>
          <cell r="CK447"/>
          <cell r="CL447"/>
          <cell r="CM447"/>
          <cell r="CN447"/>
          <cell r="CO447"/>
          <cell r="CP447"/>
          <cell r="CQ447"/>
          <cell r="CR447"/>
          <cell r="CS447"/>
          <cell r="CT447"/>
          <cell r="CU447"/>
          <cell r="CV447"/>
          <cell r="CW447"/>
          <cell r="CX447"/>
          <cell r="CY447"/>
          <cell r="CZ447"/>
          <cell r="DA447"/>
          <cell r="DB447"/>
          <cell r="DC447"/>
          <cell r="DD447"/>
          <cell r="DE447"/>
          <cell r="DF447"/>
          <cell r="DG447"/>
          <cell r="DH447"/>
          <cell r="DI447"/>
          <cell r="DJ447">
            <v>0</v>
          </cell>
          <cell r="DK447">
            <v>0</v>
          </cell>
          <cell r="DL447">
            <v>2</v>
          </cell>
          <cell r="DM447">
            <v>0</v>
          </cell>
          <cell r="DN447">
            <v>0</v>
          </cell>
          <cell r="DO447">
            <v>0</v>
          </cell>
          <cell r="DP447">
            <v>0</v>
          </cell>
          <cell r="DQ447">
            <v>0</v>
          </cell>
          <cell r="DR447">
            <v>0</v>
          </cell>
          <cell r="DS447">
            <v>0</v>
          </cell>
          <cell r="DT447">
            <v>0</v>
          </cell>
          <cell r="DU447">
            <v>0</v>
          </cell>
          <cell r="DV447"/>
          <cell r="DW447"/>
          <cell r="DX447"/>
          <cell r="DY447"/>
          <cell r="DZ447"/>
          <cell r="EA447" t="str">
            <v>Higher Studies</v>
          </cell>
          <cell r="EB447" t="str">
            <v>Higher Studies</v>
          </cell>
          <cell r="EC447"/>
          <cell r="ED447" t="str">
            <v>CAT-3</v>
          </cell>
          <cell r="EE447"/>
          <cell r="EF447"/>
          <cell r="EG447"/>
          <cell r="EH447"/>
          <cell r="EI447"/>
          <cell r="EJ447"/>
          <cell r="EK447"/>
          <cell r="EL447"/>
          <cell r="EM447"/>
          <cell r="EN447">
            <v>5</v>
          </cell>
          <cell r="EO447">
            <v>0</v>
          </cell>
          <cell r="EP447">
            <v>5</v>
          </cell>
          <cell r="EQ447">
            <v>10</v>
          </cell>
          <cell r="ER447">
            <v>66.666666666666657</v>
          </cell>
          <cell r="ES447" t="str">
            <v>Yes</v>
          </cell>
          <cell r="ET447" t="str">
            <v>https://drive.google.com/open?id=1QtwptA287PCIFynHvVHVqCOwblity6TH</v>
          </cell>
          <cell r="EU447" t="str">
            <v>NA</v>
          </cell>
          <cell r="EV447" t="str">
            <v>No</v>
          </cell>
          <cell r="EW447"/>
          <cell r="EX447" t="str">
            <v>JAWANPURA</v>
          </cell>
          <cell r="EY447" t="str">
            <v>AB</v>
          </cell>
          <cell r="EZ447"/>
          <cell r="FA447" t="str">
            <v>19-E&amp;TCB11-23</v>
          </cell>
          <cell r="FB447" t="str">
            <v>E&amp;TC-B</v>
          </cell>
          <cell r="FC447">
            <v>11</v>
          </cell>
        </row>
        <row r="448">
          <cell r="C448" t="str">
            <v>19-E&amp;TCB12-23</v>
          </cell>
          <cell r="D448">
            <v>12</v>
          </cell>
          <cell r="E448" t="str">
            <v>PATEL KRISHA RAJENDRA PRAVINA</v>
          </cell>
          <cell r="F448" t="str">
            <v>19-E&amp;TCB12-23</v>
          </cell>
          <cell r="G448" t="str">
            <v>Female</v>
          </cell>
          <cell r="H448">
            <v>36927</v>
          </cell>
          <cell r="I448">
            <v>8169815196</v>
          </cell>
          <cell r="J448"/>
          <cell r="K448" t="str">
            <v>Krishapatelkp05@gmail.com</v>
          </cell>
          <cell r="L448" t="str">
            <v>1032190582@tcetmumbai.in</v>
          </cell>
          <cell r="M448" t="str">
            <v>A/501,RATNA SHWETA RESIDENCY,150 FEET ROAD ,BEHIND HDFC BANK,BHAYANDER (WEST),NARMADA MAHADEV COMPLEX,BHAYANDER ,401101</v>
          </cell>
          <cell r="N448" t="str">
            <v>Family Business</v>
          </cell>
          <cell r="O448" t="str">
            <v>5 Lacs to  10Lacs</v>
          </cell>
          <cell r="P448" t="str">
            <v>Normal</v>
          </cell>
          <cell r="Q448" t="str">
            <v>Open</v>
          </cell>
          <cell r="R448">
            <v>2019</v>
          </cell>
          <cell r="S448" t="str">
            <v>FE</v>
          </cell>
          <cell r="T448" t="str">
            <v>MHT-CET 2019</v>
          </cell>
          <cell r="U448" t="str">
            <v>MHT-CET</v>
          </cell>
          <cell r="V448">
            <v>200</v>
          </cell>
          <cell r="W448">
            <v>23.4804429</v>
          </cell>
          <cell r="X448" t="str">
            <v>IL</v>
          </cell>
          <cell r="Y448">
            <v>455</v>
          </cell>
          <cell r="Z448">
            <v>500</v>
          </cell>
          <cell r="AA448">
            <v>91</v>
          </cell>
          <cell r="AB448">
            <v>2017</v>
          </cell>
          <cell r="AC448" t="str">
            <v>MAHARASHTRA STATE BOARD OF SECONDARY AND HIGHER SECONDARY EDUCATION</v>
          </cell>
          <cell r="AD448" t="str">
            <v>OUR LADY OF NAZARETH HIGH SCHOOL AND JUNIOR COLLEGE</v>
          </cell>
          <cell r="AE448">
            <v>411</v>
          </cell>
          <cell r="AF448">
            <v>650</v>
          </cell>
          <cell r="AG448">
            <v>63.23</v>
          </cell>
          <cell r="AH448">
            <v>2019</v>
          </cell>
          <cell r="AI448" t="str">
            <v>MAHARASHTRA STATE BOARD OF SECONDARY AND HIGHER SECONDARY EDUCATION</v>
          </cell>
          <cell r="AJ448" t="str">
            <v>PACE JUNIOR SCIENCE COLLEGE</v>
          </cell>
          <cell r="AK448">
            <v>203</v>
          </cell>
          <cell r="AL448">
            <v>22</v>
          </cell>
          <cell r="AM448">
            <v>9.2272727272727266</v>
          </cell>
          <cell r="AN448">
            <v>94.44</v>
          </cell>
          <cell r="AO448">
            <v>254</v>
          </cell>
          <cell r="AP448">
            <v>26</v>
          </cell>
          <cell r="AQ448">
            <v>9.7692307692307701</v>
          </cell>
          <cell r="AR448">
            <v>97.12</v>
          </cell>
          <cell r="AS448">
            <v>457</v>
          </cell>
          <cell r="AT448">
            <v>48</v>
          </cell>
          <cell r="AU448">
            <v>9.5208333333333339</v>
          </cell>
          <cell r="AV448">
            <v>239</v>
          </cell>
          <cell r="AW448">
            <v>25</v>
          </cell>
          <cell r="AX448">
            <v>9.56</v>
          </cell>
          <cell r="AY448">
            <v>99</v>
          </cell>
          <cell r="AZ448">
            <v>276</v>
          </cell>
          <cell r="BA448">
            <v>29</v>
          </cell>
          <cell r="BB448">
            <v>9.5172413793103452</v>
          </cell>
          <cell r="BC448">
            <v>100</v>
          </cell>
          <cell r="BD448">
            <v>515</v>
          </cell>
          <cell r="BE448">
            <v>54</v>
          </cell>
          <cell r="BF448">
            <v>9.5370370370370363</v>
          </cell>
          <cell r="BG448">
            <v>226</v>
          </cell>
          <cell r="BH448">
            <v>24</v>
          </cell>
          <cell r="BI448">
            <v>9.4166666666666661</v>
          </cell>
          <cell r="BJ448">
            <v>97.64</v>
          </cell>
          <cell r="BK448">
            <v>273</v>
          </cell>
          <cell r="BL448">
            <v>29</v>
          </cell>
          <cell r="BM448">
            <v>9.4137931034482758</v>
          </cell>
          <cell r="BN448">
            <v>98</v>
          </cell>
          <cell r="BO448">
            <v>499</v>
          </cell>
          <cell r="BP448">
            <v>53</v>
          </cell>
          <cell r="BQ448">
            <v>9.415094339622641</v>
          </cell>
          <cell r="BR448">
            <v>231</v>
          </cell>
          <cell r="BS448">
            <v>24</v>
          </cell>
          <cell r="BT448">
            <v>9.625</v>
          </cell>
          <cell r="BU448">
            <v>97.7</v>
          </cell>
          <cell r="BV448">
            <v>231</v>
          </cell>
          <cell r="BW448">
            <v>24</v>
          </cell>
          <cell r="BX448">
            <v>9.625</v>
          </cell>
          <cell r="BY448">
            <v>248</v>
          </cell>
          <cell r="BZ448">
            <v>26</v>
          </cell>
          <cell r="CA448">
            <v>9.5384615384615383</v>
          </cell>
          <cell r="CB448">
            <v>1950</v>
          </cell>
          <cell r="CC448">
            <v>205</v>
          </cell>
          <cell r="CD448">
            <v>9.5121951219512191</v>
          </cell>
          <cell r="CE448">
            <v>98</v>
          </cell>
          <cell r="CF448"/>
          <cell r="CG448"/>
          <cell r="CH448"/>
          <cell r="CI448"/>
          <cell r="CJ448"/>
          <cell r="CK448"/>
          <cell r="CL448"/>
          <cell r="CM448"/>
          <cell r="CN448">
            <v>18</v>
          </cell>
          <cell r="CO448">
            <v>60</v>
          </cell>
          <cell r="CP448">
            <v>12</v>
          </cell>
          <cell r="CQ448">
            <v>50</v>
          </cell>
          <cell r="CR448">
            <v>23</v>
          </cell>
          <cell r="CS448">
            <v>1</v>
          </cell>
          <cell r="CT448">
            <v>96</v>
          </cell>
          <cell r="CU448">
            <v>15</v>
          </cell>
          <cell r="CV448">
            <v>1</v>
          </cell>
          <cell r="CW448">
            <v>94</v>
          </cell>
          <cell r="CX448">
            <v>225</v>
          </cell>
          <cell r="CY448">
            <v>28.125</v>
          </cell>
          <cell r="CZ448">
            <v>33.43239227340267</v>
          </cell>
          <cell r="DA448">
            <v>8</v>
          </cell>
          <cell r="DB448">
            <v>2</v>
          </cell>
          <cell r="DC448">
            <v>80</v>
          </cell>
          <cell r="DD448">
            <v>21</v>
          </cell>
          <cell r="DE448">
            <v>1</v>
          </cell>
          <cell r="DF448">
            <v>96</v>
          </cell>
          <cell r="DG448">
            <v>8</v>
          </cell>
          <cell r="DH448">
            <v>80</v>
          </cell>
          <cell r="DI448">
            <v>810</v>
          </cell>
          <cell r="DJ448">
            <v>41</v>
          </cell>
          <cell r="DK448">
            <v>2</v>
          </cell>
          <cell r="DL448">
            <v>0</v>
          </cell>
          <cell r="DM448">
            <v>100</v>
          </cell>
          <cell r="DN448">
            <v>90</v>
          </cell>
          <cell r="DO448" t="str">
            <v>100</v>
          </cell>
          <cell r="DP448">
            <v>70</v>
          </cell>
          <cell r="DQ448" t="str">
            <v>100</v>
          </cell>
          <cell r="DR448">
            <v>80</v>
          </cell>
          <cell r="DS448">
            <v>100</v>
          </cell>
          <cell r="DT448">
            <v>55</v>
          </cell>
          <cell r="DU448">
            <v>93</v>
          </cell>
          <cell r="DV448" t="str">
            <v>Capgemini/DXC.Technology</v>
          </cell>
          <cell r="DW448"/>
          <cell r="DX448"/>
          <cell r="DY448" t="str">
            <v>Placed</v>
          </cell>
          <cell r="DZ448" t="str">
            <v>4.25/4.20</v>
          </cell>
          <cell r="EA448" t="str">
            <v>Placement</v>
          </cell>
          <cell r="EB448" t="str">
            <v>Placement</v>
          </cell>
          <cell r="EC448"/>
          <cell r="ED448" t="str">
            <v>CAT-1</v>
          </cell>
          <cell r="EE448"/>
          <cell r="EF448"/>
          <cell r="EG448"/>
          <cell r="EH448"/>
          <cell r="EI448"/>
          <cell r="EJ448"/>
          <cell r="EK448"/>
          <cell r="EL448"/>
          <cell r="EM448"/>
          <cell r="EN448">
            <v>5</v>
          </cell>
          <cell r="EO448">
            <v>5</v>
          </cell>
          <cell r="EP448">
            <v>5</v>
          </cell>
          <cell r="EQ448">
            <v>15</v>
          </cell>
          <cell r="ER448">
            <v>100</v>
          </cell>
          <cell r="ES448" t="str">
            <v>Yes</v>
          </cell>
          <cell r="ET448" t="str">
            <v>https://drive.google.com/open?id=1hwcy5s-ZVdKo1g15s8YopvO5ntHXZvkP</v>
          </cell>
          <cell r="EU448" t="str">
            <v>IT + Core Companies</v>
          </cell>
          <cell r="EV448" t="str">
            <v>Yes</v>
          </cell>
          <cell r="EW448" t="str">
            <v>pay_Hxns5XEzBZdmr3</v>
          </cell>
          <cell r="EX448" t="str">
            <v>BHAYANDER</v>
          </cell>
          <cell r="EY448" t="str">
            <v>Present</v>
          </cell>
          <cell r="EZ448" t="str">
            <v>Batch 2</v>
          </cell>
          <cell r="FA448" t="str">
            <v>19-E&amp;TCB12-23</v>
          </cell>
          <cell r="FB448" t="str">
            <v>E&amp;TC-B</v>
          </cell>
          <cell r="FC448">
            <v>12</v>
          </cell>
        </row>
        <row r="449">
          <cell r="C449" t="str">
            <v>19-E&amp;TCB13-23</v>
          </cell>
          <cell r="D449">
            <v>13</v>
          </cell>
          <cell r="E449" t="str">
            <v>PATEL MRUDAV PRANAV BHARVI</v>
          </cell>
          <cell r="F449" t="str">
            <v>19-E&amp;TCB13-23</v>
          </cell>
          <cell r="G449" t="str">
            <v>Male</v>
          </cell>
          <cell r="H449">
            <v>37313</v>
          </cell>
          <cell r="I449">
            <v>9820909901</v>
          </cell>
          <cell r="J449"/>
          <cell r="K449" t="str">
            <v>mrudav.p2@gmail.com</v>
          </cell>
          <cell r="L449" t="str">
            <v>1032190583@tcetmumbai.in</v>
          </cell>
          <cell r="M449" t="str">
            <v>A-302, HIGHLAND OCEAN, HIGHLAND COMPLEX,OFF M G ROAD, CHARKOP VILLAGE,NEAR IPCA LAB, KANDIVALI WEST,Mumbai,400067</v>
          </cell>
          <cell r="N449" t="str">
            <v>Service</v>
          </cell>
          <cell r="O449" t="str">
            <v>10 Lacs to 20Lacs</v>
          </cell>
          <cell r="P449" t="str">
            <v>Normal</v>
          </cell>
          <cell r="Q449" t="str">
            <v>Open</v>
          </cell>
          <cell r="R449">
            <v>2019</v>
          </cell>
          <cell r="S449" t="str">
            <v>FE</v>
          </cell>
          <cell r="T449" t="str">
            <v>MHT-CET 2019</v>
          </cell>
          <cell r="U449" t="str">
            <v>MHT-CET</v>
          </cell>
          <cell r="V449">
            <v>200</v>
          </cell>
          <cell r="W449">
            <v>29.9026672</v>
          </cell>
          <cell r="X449" t="str">
            <v>IL</v>
          </cell>
          <cell r="Y449">
            <v>441</v>
          </cell>
          <cell r="Z449">
            <v>500</v>
          </cell>
          <cell r="AA449">
            <v>88.2</v>
          </cell>
          <cell r="AB449">
            <v>2017</v>
          </cell>
          <cell r="AC449" t="str">
            <v>MAHARASHTRA STATE BOARD OF SECONDARY AND HIGHER SECONDARY EDUCATION</v>
          </cell>
          <cell r="AD449" t="str">
            <v>DR SARVEPALLI RADHAKRISHNAN VIDHYALAYA</v>
          </cell>
          <cell r="AE449">
            <v>402</v>
          </cell>
          <cell r="AF449">
            <v>650</v>
          </cell>
          <cell r="AG449">
            <v>61.85</v>
          </cell>
          <cell r="AH449">
            <v>2019</v>
          </cell>
          <cell r="AI449" t="str">
            <v>MAHARASHTRA STATE BOARD OF SECONDARY AND HIGHER SECONDARY EDUCATION</v>
          </cell>
          <cell r="AJ449" t="str">
            <v>SMT SHANTIDEVI SHUKLA JUNIOR COLLEGE OF SCIENCE</v>
          </cell>
          <cell r="AK449">
            <v>197</v>
          </cell>
          <cell r="AL449">
            <v>22</v>
          </cell>
          <cell r="AM449">
            <v>8.954545454545455</v>
          </cell>
          <cell r="AN449">
            <v>89.87</v>
          </cell>
          <cell r="AO449">
            <v>239</v>
          </cell>
          <cell r="AP449">
            <v>26</v>
          </cell>
          <cell r="AQ449">
            <v>9.1923076923076916</v>
          </cell>
          <cell r="AR449">
            <v>75</v>
          </cell>
          <cell r="AS449">
            <v>436</v>
          </cell>
          <cell r="AT449">
            <v>48</v>
          </cell>
          <cell r="AU449">
            <v>9.0833333333333339</v>
          </cell>
          <cell r="AV449">
            <v>232</v>
          </cell>
          <cell r="AW449">
            <v>25</v>
          </cell>
          <cell r="AX449">
            <v>9.2799999999999994</v>
          </cell>
          <cell r="AY449">
            <v>99</v>
          </cell>
          <cell r="AZ449">
            <v>271</v>
          </cell>
          <cell r="BA449">
            <v>29</v>
          </cell>
          <cell r="BB449">
            <v>9.3448275862068968</v>
          </cell>
          <cell r="BC449">
            <v>92</v>
          </cell>
          <cell r="BD449">
            <v>503</v>
          </cell>
          <cell r="BE449">
            <v>54</v>
          </cell>
          <cell r="BF449">
            <v>9.3148148148148149</v>
          </cell>
          <cell r="BG449">
            <v>225</v>
          </cell>
          <cell r="BH449">
            <v>24</v>
          </cell>
          <cell r="BI449">
            <v>9.375</v>
          </cell>
          <cell r="BJ449">
            <v>88.967500000000001</v>
          </cell>
          <cell r="BK449">
            <v>253</v>
          </cell>
          <cell r="BL449">
            <v>29</v>
          </cell>
          <cell r="BM449">
            <v>8.7241379310344822</v>
          </cell>
          <cell r="BN449">
            <v>98</v>
          </cell>
          <cell r="BO449">
            <v>478</v>
          </cell>
          <cell r="BP449">
            <v>53</v>
          </cell>
          <cell r="BQ449">
            <v>9.0188679245283012</v>
          </cell>
          <cell r="BR449">
            <v>218</v>
          </cell>
          <cell r="BS449">
            <v>24</v>
          </cell>
          <cell r="BT449">
            <v>9.0833333333333339</v>
          </cell>
          <cell r="BU449">
            <v>90.472916666666663</v>
          </cell>
          <cell r="BV449">
            <v>218</v>
          </cell>
          <cell r="BW449">
            <v>24</v>
          </cell>
          <cell r="BX449">
            <v>9.0833333333333339</v>
          </cell>
          <cell r="BY449">
            <v>232</v>
          </cell>
          <cell r="BZ449">
            <v>26</v>
          </cell>
          <cell r="CA449">
            <v>8.9230769230769234</v>
          </cell>
          <cell r="CB449">
            <v>1867</v>
          </cell>
          <cell r="CC449">
            <v>205</v>
          </cell>
          <cell r="CD449">
            <v>9.1073170731707318</v>
          </cell>
          <cell r="CE449">
            <v>89</v>
          </cell>
          <cell r="CF449"/>
          <cell r="CG449"/>
          <cell r="CH449"/>
          <cell r="CI449"/>
          <cell r="CJ449"/>
          <cell r="CK449"/>
          <cell r="CL449"/>
          <cell r="CM449"/>
          <cell r="CN449"/>
          <cell r="CO449"/>
          <cell r="CP449"/>
          <cell r="CQ449"/>
          <cell r="CR449"/>
          <cell r="CS449"/>
          <cell r="CT449"/>
          <cell r="CU449"/>
          <cell r="CV449"/>
          <cell r="CW449"/>
          <cell r="CX449"/>
          <cell r="CY449"/>
          <cell r="CZ449"/>
          <cell r="DA449"/>
          <cell r="DB449"/>
          <cell r="DC449"/>
          <cell r="DD449"/>
          <cell r="DE449"/>
          <cell r="DF449"/>
          <cell r="DG449"/>
          <cell r="DH449"/>
          <cell r="DI449"/>
          <cell r="DJ449">
            <v>0</v>
          </cell>
          <cell r="DK449">
            <v>0</v>
          </cell>
          <cell r="DL449">
            <v>2</v>
          </cell>
          <cell r="DM449">
            <v>0</v>
          </cell>
          <cell r="DN449">
            <v>0</v>
          </cell>
          <cell r="DO449">
            <v>0</v>
          </cell>
          <cell r="DP449">
            <v>0</v>
          </cell>
          <cell r="DQ449">
            <v>0</v>
          </cell>
          <cell r="DR449">
            <v>0</v>
          </cell>
          <cell r="DS449">
            <v>0</v>
          </cell>
          <cell r="DT449">
            <v>0</v>
          </cell>
          <cell r="DU449">
            <v>0</v>
          </cell>
          <cell r="DV449"/>
          <cell r="DW449"/>
          <cell r="DX449"/>
          <cell r="DY449"/>
          <cell r="DZ449"/>
          <cell r="EA449" t="str">
            <v>Higher Studies</v>
          </cell>
          <cell r="EB449" t="str">
            <v>Higher Studies</v>
          </cell>
          <cell r="EC449"/>
          <cell r="ED449" t="str">
            <v>CAT-3</v>
          </cell>
          <cell r="EE449"/>
          <cell r="EF449"/>
          <cell r="EG449"/>
          <cell r="EH449"/>
          <cell r="EI449"/>
          <cell r="EJ449"/>
          <cell r="EK449"/>
          <cell r="EL449"/>
          <cell r="EM449"/>
          <cell r="EN449">
            <v>5</v>
          </cell>
          <cell r="EO449">
            <v>0</v>
          </cell>
          <cell r="EP449">
            <v>5</v>
          </cell>
          <cell r="EQ449">
            <v>10</v>
          </cell>
          <cell r="ER449">
            <v>66.666666666666657</v>
          </cell>
          <cell r="ES449" t="str">
            <v>Yes</v>
          </cell>
          <cell r="ET449" t="str">
            <v>https://drive.google.com/open?id=19RLB9rMXYS8KYP45nvwk_6JrA02sYf-4</v>
          </cell>
          <cell r="EU449" t="str">
            <v>NA</v>
          </cell>
          <cell r="EV449" t="str">
            <v>No</v>
          </cell>
          <cell r="EW449"/>
          <cell r="EX449" t="str">
            <v>MUMBAI</v>
          </cell>
          <cell r="EY449" t="str">
            <v>Present</v>
          </cell>
          <cell r="EZ449"/>
          <cell r="FA449" t="str">
            <v>19-E&amp;TCB13-23</v>
          </cell>
          <cell r="FB449" t="str">
            <v>E&amp;TC-B</v>
          </cell>
          <cell r="FC449">
            <v>13</v>
          </cell>
        </row>
        <row r="450">
          <cell r="C450" t="str">
            <v>20-E&amp;TCA65-23</v>
          </cell>
          <cell r="D450">
            <v>65</v>
          </cell>
          <cell r="E450" t="str">
            <v>PATHARE RUSHIL MANOJ SNIGDHA</v>
          </cell>
          <cell r="F450" t="str">
            <v>20-E&amp;TCA65-23</v>
          </cell>
          <cell r="G450" t="str">
            <v>Male</v>
          </cell>
          <cell r="H450">
            <v>36951</v>
          </cell>
          <cell r="I450">
            <v>9769503202</v>
          </cell>
          <cell r="J450"/>
          <cell r="K450" t="str">
            <v>rushil.pathare@gmail.com</v>
          </cell>
          <cell r="L450" t="str">
            <v>1032200684@tcetmumbai.in</v>
          </cell>
          <cell r="M450" t="str">
            <v>Manoday L.T. Road, Dahisar (West) Mumbai-400068</v>
          </cell>
          <cell r="N450" t="str">
            <v>Self-employed</v>
          </cell>
          <cell r="O450" t="str">
            <v>10 Lacs to 20Lacs</v>
          </cell>
          <cell r="P450" t="str">
            <v>Normal</v>
          </cell>
          <cell r="Q450" t="str">
            <v>Open</v>
          </cell>
          <cell r="R450">
            <v>2019</v>
          </cell>
          <cell r="S450" t="str">
            <v>DSE</v>
          </cell>
          <cell r="T450" t="str">
            <v>NA</v>
          </cell>
          <cell r="U450" t="str">
            <v>DSE</v>
          </cell>
          <cell r="V450" t="str">
            <v>NA</v>
          </cell>
          <cell r="W450" t="str">
            <v>NA</v>
          </cell>
          <cell r="X450" t="str">
            <v>CAP-Minority</v>
          </cell>
          <cell r="Y450">
            <v>419</v>
          </cell>
          <cell r="Z450">
            <v>500</v>
          </cell>
          <cell r="AA450">
            <v>83.8</v>
          </cell>
          <cell r="AB450">
            <v>2017</v>
          </cell>
          <cell r="AC450" t="str">
            <v>MAHARASHTRA STATE BOARD OF SECONDARY AND HIGHER SECONDARY EDUCATION</v>
          </cell>
          <cell r="AD450" t="str">
            <v>Vijay Nagar High School,Borivali</v>
          </cell>
          <cell r="AE450">
            <v>1585</v>
          </cell>
          <cell r="AF450">
            <v>1700</v>
          </cell>
          <cell r="AG450">
            <v>93.235294117647058</v>
          </cell>
          <cell r="AH450">
            <v>2020</v>
          </cell>
          <cell r="AI450" t="str">
            <v>Maharashtra State Board of Technical Education</v>
          </cell>
          <cell r="AJ450" t="str">
            <v>Thakur Polytechnic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 t="str">
            <v>o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235</v>
          </cell>
          <cell r="AW450">
            <v>25</v>
          </cell>
          <cell r="AX450">
            <v>9.4</v>
          </cell>
          <cell r="AY450">
            <v>84</v>
          </cell>
          <cell r="AZ450">
            <v>264</v>
          </cell>
          <cell r="BA450">
            <v>29</v>
          </cell>
          <cell r="BB450">
            <v>9.1034482758620694</v>
          </cell>
          <cell r="BC450">
            <v>92</v>
          </cell>
          <cell r="BD450">
            <v>499</v>
          </cell>
          <cell r="BE450">
            <v>54</v>
          </cell>
          <cell r="BF450">
            <v>9.2407407407407405</v>
          </cell>
          <cell r="BG450">
            <v>210</v>
          </cell>
          <cell r="BH450">
            <v>24</v>
          </cell>
          <cell r="BI450">
            <v>8.75</v>
          </cell>
          <cell r="BJ450">
            <v>88</v>
          </cell>
          <cell r="BK450">
            <v>269</v>
          </cell>
          <cell r="BL450">
            <v>29</v>
          </cell>
          <cell r="BM450">
            <v>9.2758620689655178</v>
          </cell>
          <cell r="BN450">
            <v>98</v>
          </cell>
          <cell r="BO450">
            <v>479</v>
          </cell>
          <cell r="BP450">
            <v>53</v>
          </cell>
          <cell r="BQ450">
            <v>9.0377358490566042</v>
          </cell>
          <cell r="BR450">
            <v>237</v>
          </cell>
          <cell r="BS450">
            <v>24</v>
          </cell>
          <cell r="BT450">
            <v>9.875</v>
          </cell>
          <cell r="BU450">
            <v>90.5</v>
          </cell>
          <cell r="BV450">
            <v>237</v>
          </cell>
          <cell r="BW450">
            <v>24</v>
          </cell>
          <cell r="BX450">
            <v>9.875</v>
          </cell>
          <cell r="BY450">
            <v>260</v>
          </cell>
          <cell r="BZ450">
            <v>26</v>
          </cell>
          <cell r="CA450">
            <v>10</v>
          </cell>
          <cell r="CB450">
            <v>1475</v>
          </cell>
          <cell r="CC450">
            <v>157</v>
          </cell>
          <cell r="CD450">
            <v>9.3949044585987256</v>
          </cell>
          <cell r="CE450">
            <v>88</v>
          </cell>
          <cell r="CF450"/>
          <cell r="CG450"/>
          <cell r="CH450"/>
          <cell r="CI450"/>
          <cell r="CJ450"/>
          <cell r="CK450"/>
          <cell r="CL450"/>
          <cell r="CM450"/>
          <cell r="CN450"/>
          <cell r="CO450"/>
          <cell r="CP450"/>
          <cell r="CQ450"/>
          <cell r="CR450"/>
          <cell r="CS450"/>
          <cell r="CT450"/>
          <cell r="CU450"/>
          <cell r="CV450"/>
          <cell r="CW450"/>
          <cell r="CX450"/>
          <cell r="CY450"/>
          <cell r="CZ450"/>
          <cell r="DA450"/>
          <cell r="DB450"/>
          <cell r="DC450"/>
          <cell r="DD450"/>
          <cell r="DE450"/>
          <cell r="DF450"/>
          <cell r="DG450"/>
          <cell r="DH450"/>
          <cell r="DI450"/>
          <cell r="DJ450">
            <v>0</v>
          </cell>
          <cell r="DK450">
            <v>0</v>
          </cell>
          <cell r="DL450">
            <v>2</v>
          </cell>
          <cell r="DM450">
            <v>0</v>
          </cell>
          <cell r="DN450">
            <v>0</v>
          </cell>
          <cell r="DO450">
            <v>0</v>
          </cell>
          <cell r="DP450">
            <v>0</v>
          </cell>
          <cell r="DQ450">
            <v>0</v>
          </cell>
          <cell r="DR450">
            <v>0</v>
          </cell>
          <cell r="DS450">
            <v>0</v>
          </cell>
          <cell r="DT450">
            <v>0</v>
          </cell>
          <cell r="DU450">
            <v>0</v>
          </cell>
          <cell r="DV450"/>
          <cell r="DW450"/>
          <cell r="DX450"/>
          <cell r="DY450"/>
          <cell r="DZ450"/>
          <cell r="EA450" t="str">
            <v>Higher Studies</v>
          </cell>
          <cell r="EB450" t="str">
            <v>Higher Studies</v>
          </cell>
          <cell r="EC450"/>
          <cell r="ED450" t="str">
            <v>CAT-3</v>
          </cell>
          <cell r="EE450"/>
          <cell r="EF450"/>
          <cell r="EG450"/>
          <cell r="EH450"/>
          <cell r="EI450"/>
          <cell r="EJ450"/>
          <cell r="EK450"/>
          <cell r="EL450"/>
          <cell r="EM450"/>
          <cell r="EN450">
            <v>5</v>
          </cell>
          <cell r="EO450">
            <v>0</v>
          </cell>
          <cell r="EP450">
            <v>5</v>
          </cell>
          <cell r="EQ450">
            <v>10</v>
          </cell>
          <cell r="ER450">
            <v>66.666666666666657</v>
          </cell>
          <cell r="ES450" t="str">
            <v>Yes</v>
          </cell>
          <cell r="ET450" t="str">
            <v>https://drive.google.com/open?id=1MTA_yyuVSyepmAQ8JAU_ND5Z3id-Mu2H</v>
          </cell>
          <cell r="EU450" t="str">
            <v>NA</v>
          </cell>
          <cell r="EV450" t="str">
            <v>No</v>
          </cell>
          <cell r="EW450"/>
          <cell r="EX450"/>
          <cell r="EY450" t="str">
            <v>Present</v>
          </cell>
          <cell r="EZ450"/>
          <cell r="FA450" t="str">
            <v>20-E&amp;TCA65-23</v>
          </cell>
          <cell r="FB450" t="str">
            <v>E&amp;TC-A</v>
          </cell>
          <cell r="FC450">
            <v>65</v>
          </cell>
        </row>
        <row r="451">
          <cell r="C451" t="str">
            <v>19-E&amp;TCB14-23</v>
          </cell>
          <cell r="D451">
            <v>14</v>
          </cell>
          <cell r="E451" t="str">
            <v>PATIL MANAS RAVINDRA MADHURI</v>
          </cell>
          <cell r="F451" t="str">
            <v>19-E&amp;TCB14-23</v>
          </cell>
          <cell r="G451" t="str">
            <v>Male</v>
          </cell>
          <cell r="H451">
            <v>36821</v>
          </cell>
          <cell r="I451">
            <v>8291281639</v>
          </cell>
          <cell r="J451"/>
          <cell r="K451" t="str">
            <v>patilmanas2210@gmail.com</v>
          </cell>
          <cell r="L451" t="str">
            <v>1032190584@tcetmumbai.in</v>
          </cell>
          <cell r="M451" t="str">
            <v>126 CHANDRAMA  NEW VASUNDHARA CHS LTD,THAKUR VILLAGE , KANDIVALI(EAST),MUMBAI,400101</v>
          </cell>
          <cell r="N451" t="str">
            <v>Service</v>
          </cell>
          <cell r="O451" t="str">
            <v>20 Lacs &amp; above</v>
          </cell>
          <cell r="P451" t="str">
            <v>Normal</v>
          </cell>
          <cell r="Q451" t="str">
            <v>Open</v>
          </cell>
          <cell r="R451">
            <v>2019</v>
          </cell>
          <cell r="S451" t="str">
            <v>FE</v>
          </cell>
          <cell r="T451" t="str">
            <v>MHT-CET 2019</v>
          </cell>
          <cell r="U451" t="str">
            <v>MHT-CET</v>
          </cell>
          <cell r="V451">
            <v>200</v>
          </cell>
          <cell r="W451">
            <v>65</v>
          </cell>
          <cell r="X451" t="str">
            <v>IL</v>
          </cell>
          <cell r="Y451"/>
          <cell r="Z451"/>
          <cell r="AA451">
            <v>72</v>
          </cell>
          <cell r="AB451">
            <v>2017</v>
          </cell>
          <cell r="AC451" t="str">
            <v>CENTRAL BOARD OF SECONDARY EDUCATION</v>
          </cell>
          <cell r="AD451" t="str">
            <v>RYAN INTERNATIONAL SCHOOL</v>
          </cell>
          <cell r="AE451">
            <v>310</v>
          </cell>
          <cell r="AF451">
            <v>500</v>
          </cell>
          <cell r="AG451">
            <v>62</v>
          </cell>
          <cell r="AH451">
            <v>2019</v>
          </cell>
          <cell r="AI451" t="str">
            <v>CENTRAL BOARD OF SECONDARY EDUCATION</v>
          </cell>
          <cell r="AJ451" t="str">
            <v>RYAN INTERNATIONAL SCHOOL</v>
          </cell>
          <cell r="AK451">
            <v>102</v>
          </cell>
          <cell r="AL451">
            <v>22</v>
          </cell>
          <cell r="AM451">
            <v>4.6363636363636367</v>
          </cell>
          <cell r="AN451">
            <v>91.83</v>
          </cell>
          <cell r="AO451">
            <v>177</v>
          </cell>
          <cell r="AP451">
            <v>26</v>
          </cell>
          <cell r="AQ451">
            <v>6.8076923076923075</v>
          </cell>
          <cell r="AR451">
            <v>75</v>
          </cell>
          <cell r="AS451">
            <v>279</v>
          </cell>
          <cell r="AT451">
            <v>48</v>
          </cell>
          <cell r="AU451">
            <v>5.8125</v>
          </cell>
          <cell r="AV451">
            <v>202</v>
          </cell>
          <cell r="AW451">
            <v>25</v>
          </cell>
          <cell r="AX451">
            <v>8.08</v>
          </cell>
          <cell r="AY451">
            <v>86</v>
          </cell>
          <cell r="AZ451">
            <v>240</v>
          </cell>
          <cell r="BA451">
            <v>29</v>
          </cell>
          <cell r="BB451">
            <v>8.2758620689655178</v>
          </cell>
          <cell r="BC451">
            <v>75</v>
          </cell>
          <cell r="BD451">
            <v>442</v>
          </cell>
          <cell r="BE451">
            <v>54</v>
          </cell>
          <cell r="BF451">
            <v>8.1851851851851851</v>
          </cell>
          <cell r="BG451">
            <v>201</v>
          </cell>
          <cell r="BH451">
            <v>24</v>
          </cell>
          <cell r="BI451">
            <v>8.375</v>
          </cell>
          <cell r="BJ451">
            <v>81.957499999999996</v>
          </cell>
          <cell r="BK451">
            <v>223</v>
          </cell>
          <cell r="BL451">
            <v>29</v>
          </cell>
          <cell r="BM451">
            <v>7.6896551724137927</v>
          </cell>
          <cell r="BN451">
            <v>96</v>
          </cell>
          <cell r="BO451">
            <v>424</v>
          </cell>
          <cell r="BP451">
            <v>53</v>
          </cell>
          <cell r="BQ451">
            <v>8</v>
          </cell>
          <cell r="BR451">
            <v>156</v>
          </cell>
          <cell r="BS451">
            <v>24</v>
          </cell>
          <cell r="BT451">
            <v>6.5</v>
          </cell>
          <cell r="BU451">
            <v>84.297916666666666</v>
          </cell>
          <cell r="BV451">
            <v>156</v>
          </cell>
          <cell r="BW451">
            <v>24</v>
          </cell>
          <cell r="BX451">
            <v>6.5</v>
          </cell>
          <cell r="BY451">
            <v>208</v>
          </cell>
          <cell r="BZ451">
            <v>26</v>
          </cell>
          <cell r="CA451">
            <v>8</v>
          </cell>
          <cell r="CB451">
            <v>1509</v>
          </cell>
          <cell r="CC451">
            <v>205</v>
          </cell>
          <cell r="CD451">
            <v>7.3609756097560979</v>
          </cell>
          <cell r="CE451">
            <v>82</v>
          </cell>
          <cell r="CF451"/>
          <cell r="CG451"/>
          <cell r="CH451"/>
          <cell r="CI451"/>
          <cell r="CJ451"/>
          <cell r="CK451"/>
          <cell r="CL451"/>
          <cell r="CM451"/>
          <cell r="CN451"/>
          <cell r="CO451"/>
          <cell r="CP451"/>
          <cell r="CQ451"/>
          <cell r="CR451"/>
          <cell r="CS451"/>
          <cell r="CT451"/>
          <cell r="CU451"/>
          <cell r="CV451"/>
          <cell r="CW451"/>
          <cell r="CX451"/>
          <cell r="CY451"/>
          <cell r="CZ451"/>
          <cell r="DA451"/>
          <cell r="DB451"/>
          <cell r="DC451"/>
          <cell r="DD451"/>
          <cell r="DE451"/>
          <cell r="DF451"/>
          <cell r="DG451"/>
          <cell r="DH451"/>
          <cell r="DI451"/>
          <cell r="DJ451">
            <v>0</v>
          </cell>
          <cell r="DK451">
            <v>0</v>
          </cell>
          <cell r="DL451">
            <v>2</v>
          </cell>
          <cell r="DM451">
            <v>0</v>
          </cell>
          <cell r="DN451">
            <v>0</v>
          </cell>
          <cell r="DO451">
            <v>0</v>
          </cell>
          <cell r="DP451">
            <v>0</v>
          </cell>
          <cell r="DQ451">
            <v>0</v>
          </cell>
          <cell r="DR451">
            <v>0</v>
          </cell>
          <cell r="DS451">
            <v>0</v>
          </cell>
          <cell r="DT451">
            <v>0</v>
          </cell>
          <cell r="DU451">
            <v>0</v>
          </cell>
          <cell r="DV451"/>
          <cell r="DW451"/>
          <cell r="DX451"/>
          <cell r="DY451"/>
          <cell r="DZ451"/>
          <cell r="EA451" t="str">
            <v>Higher Studies</v>
          </cell>
          <cell r="EB451" t="str">
            <v>Higher Studies</v>
          </cell>
          <cell r="EC451"/>
          <cell r="ED451" t="str">
            <v>CAT-3</v>
          </cell>
          <cell r="EE451"/>
          <cell r="EF451"/>
          <cell r="EG451"/>
          <cell r="EH451"/>
          <cell r="EI451"/>
          <cell r="EJ451"/>
          <cell r="EK451"/>
          <cell r="EL451"/>
          <cell r="EM451"/>
          <cell r="EN451">
            <v>4</v>
          </cell>
          <cell r="EO451">
            <v>0</v>
          </cell>
          <cell r="EP451">
            <v>5</v>
          </cell>
          <cell r="EQ451">
            <v>9</v>
          </cell>
          <cell r="ER451">
            <v>60</v>
          </cell>
          <cell r="ES451" t="str">
            <v>Yes</v>
          </cell>
          <cell r="ET451" t="str">
            <v>https://drive.google.com/open?id=1xcxll9-0_Wvq15fXZHVKtk3kZ1CSYBA9</v>
          </cell>
          <cell r="EU451" t="str">
            <v>NA</v>
          </cell>
          <cell r="EV451" t="str">
            <v>No</v>
          </cell>
          <cell r="EW451"/>
          <cell r="EX451" t="str">
            <v>AHMEDABAD</v>
          </cell>
          <cell r="EY451" t="str">
            <v>AB</v>
          </cell>
          <cell r="EZ451"/>
          <cell r="FA451" t="str">
            <v>19-E&amp;TCB14-23</v>
          </cell>
          <cell r="FB451" t="str">
            <v>E&amp;TC-B</v>
          </cell>
          <cell r="FC451">
            <v>14</v>
          </cell>
        </row>
        <row r="452">
          <cell r="C452" t="str">
            <v>20-E&amp;TCA69-23</v>
          </cell>
          <cell r="D452">
            <v>69</v>
          </cell>
          <cell r="E452" t="str">
            <v>Patil Vaibhavi Namdev Shubhangi</v>
          </cell>
          <cell r="F452" t="str">
            <v>20-E&amp;TCA69-23</v>
          </cell>
          <cell r="G452" t="str">
            <v>Female</v>
          </cell>
          <cell r="H452">
            <v>37008</v>
          </cell>
          <cell r="I452">
            <v>9209332639</v>
          </cell>
          <cell r="J452"/>
          <cell r="K452" t="str">
            <v>vaibhavinamdev@gmail.com</v>
          </cell>
          <cell r="L452" t="str">
            <v>1032200980@tcetmumbai.in</v>
          </cell>
          <cell r="M452" t="str">
            <v>AT- Loware, Post Katale, Dis- Palghar Pin-401405</v>
          </cell>
          <cell r="N452" t="str">
            <v>Any other</v>
          </cell>
          <cell r="O452" t="str">
            <v>Below  5 Lacs</v>
          </cell>
          <cell r="P452" t="str">
            <v>Normal</v>
          </cell>
          <cell r="Q452" t="str">
            <v>Open</v>
          </cell>
          <cell r="R452">
            <v>2019</v>
          </cell>
          <cell r="S452" t="str">
            <v>DSE</v>
          </cell>
          <cell r="T452" t="str">
            <v>NA</v>
          </cell>
          <cell r="U452" t="str">
            <v>DSE</v>
          </cell>
          <cell r="V452" t="str">
            <v>NA</v>
          </cell>
          <cell r="W452" t="str">
            <v>NA</v>
          </cell>
          <cell r="X452" t="str">
            <v>CAP-Minority</v>
          </cell>
          <cell r="Y452">
            <v>389</v>
          </cell>
          <cell r="Z452">
            <v>500</v>
          </cell>
          <cell r="AA452">
            <v>77.8</v>
          </cell>
          <cell r="AB452">
            <v>2017</v>
          </cell>
          <cell r="AC452" t="str">
            <v>MAHARASHTRA STATE BOARD OF SECONDARY AND HIGHER SECONDARY EDUCATION</v>
          </cell>
          <cell r="AD452" t="str">
            <v>M.V.Bhagini Samaj Palghar</v>
          </cell>
          <cell r="AE452">
            <v>1475</v>
          </cell>
          <cell r="AF452">
            <v>1700</v>
          </cell>
          <cell r="AG452">
            <v>86.764705882352942</v>
          </cell>
          <cell r="AH452">
            <v>2020</v>
          </cell>
          <cell r="AI452" t="str">
            <v>Maharashtra State Board of Technical Education</v>
          </cell>
          <cell r="AJ452" t="str">
            <v>St. John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 t="str">
            <v>o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202</v>
          </cell>
          <cell r="AW452">
            <v>25</v>
          </cell>
          <cell r="AX452">
            <v>8.08</v>
          </cell>
          <cell r="AY452">
            <v>80</v>
          </cell>
          <cell r="AZ452">
            <v>242</v>
          </cell>
          <cell r="BA452">
            <v>29</v>
          </cell>
          <cell r="BB452">
            <v>8.3448275862068968</v>
          </cell>
          <cell r="BC452">
            <v>99</v>
          </cell>
          <cell r="BD452">
            <v>444</v>
          </cell>
          <cell r="BE452">
            <v>54</v>
          </cell>
          <cell r="BF452">
            <v>8.2222222222222214</v>
          </cell>
          <cell r="BG452">
            <v>194</v>
          </cell>
          <cell r="BH452">
            <v>24</v>
          </cell>
          <cell r="BI452">
            <v>8.0833333333333339</v>
          </cell>
          <cell r="BJ452">
            <v>89.5</v>
          </cell>
          <cell r="BK452">
            <v>222</v>
          </cell>
          <cell r="BL452">
            <v>29</v>
          </cell>
          <cell r="BM452">
            <v>7.6551724137931032</v>
          </cell>
          <cell r="BN452">
            <v>99</v>
          </cell>
          <cell r="BO452">
            <v>416</v>
          </cell>
          <cell r="BP452">
            <v>53</v>
          </cell>
          <cell r="BQ452">
            <v>7.8490566037735849</v>
          </cell>
          <cell r="BR452">
            <v>173</v>
          </cell>
          <cell r="BS452">
            <v>24</v>
          </cell>
          <cell r="BT452">
            <v>7.208333333333333</v>
          </cell>
          <cell r="BU452">
            <v>91.875</v>
          </cell>
          <cell r="BV452">
            <v>173</v>
          </cell>
          <cell r="BW452">
            <v>24</v>
          </cell>
          <cell r="BX452">
            <v>7.208333333333333</v>
          </cell>
          <cell r="BY452">
            <v>227</v>
          </cell>
          <cell r="BZ452">
            <v>26</v>
          </cell>
          <cell r="CA452">
            <v>8.7307692307692299</v>
          </cell>
          <cell r="CB452">
            <v>1260</v>
          </cell>
          <cell r="CC452">
            <v>157</v>
          </cell>
          <cell r="CD452">
            <v>8.0254777070063703</v>
          </cell>
          <cell r="CE452">
            <v>90</v>
          </cell>
          <cell r="CF452"/>
          <cell r="CG452"/>
          <cell r="CH452"/>
          <cell r="CI452"/>
          <cell r="CJ452"/>
          <cell r="CK452"/>
          <cell r="CL452"/>
          <cell r="CM452"/>
          <cell r="CN452">
            <v>13</v>
          </cell>
          <cell r="CO452">
            <v>60</v>
          </cell>
          <cell r="CP452">
            <v>17</v>
          </cell>
          <cell r="CQ452">
            <v>50</v>
          </cell>
          <cell r="CR452">
            <v>22</v>
          </cell>
          <cell r="CS452">
            <v>2</v>
          </cell>
          <cell r="CT452">
            <v>92</v>
          </cell>
          <cell r="CU452">
            <v>11</v>
          </cell>
          <cell r="CV452">
            <v>5</v>
          </cell>
          <cell r="CW452">
            <v>69</v>
          </cell>
          <cell r="CX452">
            <v>145</v>
          </cell>
          <cell r="CY452">
            <v>36.25</v>
          </cell>
          <cell r="CZ452">
            <v>21.545319465081725</v>
          </cell>
          <cell r="DA452">
            <v>4</v>
          </cell>
          <cell r="DB452">
            <v>6</v>
          </cell>
          <cell r="DC452">
            <v>40</v>
          </cell>
          <cell r="DD452">
            <v>20</v>
          </cell>
          <cell r="DE452">
            <v>2</v>
          </cell>
          <cell r="DF452">
            <v>91</v>
          </cell>
          <cell r="DG452">
            <v>2</v>
          </cell>
          <cell r="DH452">
            <v>20</v>
          </cell>
          <cell r="DI452">
            <v>200</v>
          </cell>
          <cell r="DJ452">
            <v>10</v>
          </cell>
          <cell r="DK452">
            <v>1</v>
          </cell>
          <cell r="DL452">
            <v>1</v>
          </cell>
          <cell r="DM452">
            <v>50</v>
          </cell>
          <cell r="DN452">
            <v>10</v>
          </cell>
          <cell r="DO452" t="str">
            <v>100</v>
          </cell>
          <cell r="DP452">
            <v>0</v>
          </cell>
          <cell r="DQ452">
            <v>0</v>
          </cell>
          <cell r="DR452">
            <v>5</v>
          </cell>
          <cell r="DS452">
            <v>50</v>
          </cell>
          <cell r="DT452">
            <v>14</v>
          </cell>
          <cell r="DU452">
            <v>59</v>
          </cell>
          <cell r="DV452" t="str">
            <v>BYJU'S</v>
          </cell>
          <cell r="DW452"/>
          <cell r="DX452"/>
          <cell r="DY452" t="str">
            <v>Placed</v>
          </cell>
          <cell r="DZ452">
            <v>4</v>
          </cell>
          <cell r="EA452" t="str">
            <v>Placement</v>
          </cell>
          <cell r="EB452" t="str">
            <v>Placement</v>
          </cell>
          <cell r="EC452"/>
          <cell r="ED452" t="str">
            <v>CAT-3</v>
          </cell>
          <cell r="EE452"/>
          <cell r="EF452"/>
          <cell r="EG452"/>
          <cell r="EH452"/>
          <cell r="EI452"/>
          <cell r="EJ452"/>
          <cell r="EK452"/>
          <cell r="EL452"/>
          <cell r="EM452"/>
          <cell r="EN452">
            <v>5</v>
          </cell>
          <cell r="EO452">
            <v>2</v>
          </cell>
          <cell r="EP452">
            <v>5</v>
          </cell>
          <cell r="EQ452">
            <v>12</v>
          </cell>
          <cell r="ER452">
            <v>80</v>
          </cell>
          <cell r="ES452" t="str">
            <v>Yes</v>
          </cell>
          <cell r="ET452" t="str">
            <v>https://drive.google.com/open?id=1OAqljucCMJuXtMx1LGIanITLRpARlALX</v>
          </cell>
          <cell r="EU452" t="str">
            <v>IT + Core Companies</v>
          </cell>
          <cell r="EV452" t="str">
            <v>Yes</v>
          </cell>
          <cell r="EW452" t="str">
            <v xml:space="preserve">Done </v>
          </cell>
          <cell r="EX452"/>
          <cell r="EY452" t="str">
            <v>AB</v>
          </cell>
          <cell r="EZ452" t="str">
            <v>Batch 2</v>
          </cell>
          <cell r="FA452" t="str">
            <v>20-E&amp;TCA69-23</v>
          </cell>
          <cell r="FB452" t="str">
            <v>E&amp;TC-A</v>
          </cell>
          <cell r="FC452">
            <v>69</v>
          </cell>
        </row>
        <row r="453">
          <cell r="C453" t="str">
            <v>19-E&amp;TCB15-23</v>
          </cell>
          <cell r="D453">
            <v>15</v>
          </cell>
          <cell r="E453" t="str">
            <v>PATNE ANEESH ANIL KUMAR SHYLAJA</v>
          </cell>
          <cell r="F453" t="str">
            <v>19-E&amp;TCB15-23</v>
          </cell>
          <cell r="G453" t="str">
            <v>Male</v>
          </cell>
          <cell r="H453">
            <v>36931</v>
          </cell>
          <cell r="I453">
            <v>9820169083</v>
          </cell>
          <cell r="J453"/>
          <cell r="K453" t="str">
            <v>aneeshpatne@gmail.com</v>
          </cell>
          <cell r="L453" t="str">
            <v>1032190585@tcetmumbai.in</v>
          </cell>
          <cell r="M453" t="str">
            <v>A504 NIRAV CHS 90 FEET ROAD,THAKUR COMPLEX KANDIVALI EAST,MUMBAI,400101</v>
          </cell>
          <cell r="N453" t="str">
            <v>Service</v>
          </cell>
          <cell r="O453" t="str">
            <v>10 Lacs to 20Lacs</v>
          </cell>
          <cell r="P453" t="str">
            <v>Normal</v>
          </cell>
          <cell r="Q453" t="str">
            <v>Open</v>
          </cell>
          <cell r="R453">
            <v>2019</v>
          </cell>
          <cell r="S453" t="str">
            <v>FE</v>
          </cell>
          <cell r="T453" t="str">
            <v>MHT-CET 2019</v>
          </cell>
          <cell r="U453" t="str">
            <v>MHT-CET</v>
          </cell>
          <cell r="V453">
            <v>200</v>
          </cell>
          <cell r="W453">
            <v>17.153451199999999</v>
          </cell>
          <cell r="X453" t="str">
            <v>IL</v>
          </cell>
          <cell r="Y453">
            <v>467</v>
          </cell>
          <cell r="Z453">
            <v>600</v>
          </cell>
          <cell r="AA453">
            <v>77.83</v>
          </cell>
          <cell r="AB453">
            <v>2017</v>
          </cell>
          <cell r="AC453" t="str">
            <v>COUNCIL FOR THE INDIAN SCHOOL CERTIFICATE EXAMINATIONS</v>
          </cell>
          <cell r="AD453" t="str">
            <v>GUNDECHA EDUCATION ACADEMY</v>
          </cell>
          <cell r="AE453">
            <v>376</v>
          </cell>
          <cell r="AF453">
            <v>500</v>
          </cell>
          <cell r="AG453">
            <v>75.2</v>
          </cell>
          <cell r="AH453">
            <v>2019</v>
          </cell>
          <cell r="AI453" t="str">
            <v>CENTRAL BOARD OF SECONDARY EDUCATION</v>
          </cell>
          <cell r="AJ453" t="str">
            <v>RYAN INTERNATIONAL KANDIVALI</v>
          </cell>
          <cell r="AK453">
            <v>204</v>
          </cell>
          <cell r="AL453">
            <v>22</v>
          </cell>
          <cell r="AM453">
            <v>9.2727272727272734</v>
          </cell>
          <cell r="AN453">
            <v>88.24</v>
          </cell>
          <cell r="AO453">
            <v>245</v>
          </cell>
          <cell r="AP453">
            <v>26</v>
          </cell>
          <cell r="AQ453">
            <v>9.4230769230769234</v>
          </cell>
          <cell r="AR453">
            <v>92.4</v>
          </cell>
          <cell r="AS453">
            <v>449</v>
          </cell>
          <cell r="AT453">
            <v>48</v>
          </cell>
          <cell r="AU453">
            <v>9.3541666666666661</v>
          </cell>
          <cell r="AV453">
            <v>226</v>
          </cell>
          <cell r="AW453">
            <v>25</v>
          </cell>
          <cell r="AX453">
            <v>9.0399999999999991</v>
          </cell>
          <cell r="AY453">
            <v>99</v>
          </cell>
          <cell r="AZ453">
            <v>281</v>
          </cell>
          <cell r="BA453">
            <v>29</v>
          </cell>
          <cell r="BB453">
            <v>9.6896551724137936</v>
          </cell>
          <cell r="BC453">
            <v>100</v>
          </cell>
          <cell r="BD453">
            <v>507</v>
          </cell>
          <cell r="BE453">
            <v>54</v>
          </cell>
          <cell r="BF453">
            <v>9.3888888888888893</v>
          </cell>
          <cell r="BG453">
            <v>224</v>
          </cell>
          <cell r="BH453">
            <v>24</v>
          </cell>
          <cell r="BI453">
            <v>9.3333333333333339</v>
          </cell>
          <cell r="BJ453">
            <v>94.91</v>
          </cell>
          <cell r="BK453">
            <v>282</v>
          </cell>
          <cell r="BL453">
            <v>29</v>
          </cell>
          <cell r="BM453">
            <v>9.7241379310344822</v>
          </cell>
          <cell r="BN453">
            <v>100</v>
          </cell>
          <cell r="BO453">
            <v>506</v>
          </cell>
          <cell r="BP453">
            <v>53</v>
          </cell>
          <cell r="BQ453">
            <v>9.5471698113207548</v>
          </cell>
          <cell r="BR453">
            <v>237</v>
          </cell>
          <cell r="BS453">
            <v>24</v>
          </cell>
          <cell r="BT453">
            <v>9.875</v>
          </cell>
          <cell r="BU453">
            <v>95.758333333333326</v>
          </cell>
          <cell r="BV453">
            <v>237</v>
          </cell>
          <cell r="BW453">
            <v>24</v>
          </cell>
          <cell r="BX453">
            <v>9.875</v>
          </cell>
          <cell r="BY453">
            <v>252</v>
          </cell>
          <cell r="BZ453">
            <v>26</v>
          </cell>
          <cell r="CA453">
            <v>9.6923076923076916</v>
          </cell>
          <cell r="CB453">
            <v>1951</v>
          </cell>
          <cell r="CC453">
            <v>205</v>
          </cell>
          <cell r="CD453">
            <v>9.5170731707317078</v>
          </cell>
          <cell r="CE453">
            <v>95</v>
          </cell>
          <cell r="CF453"/>
          <cell r="CG453"/>
          <cell r="CH453"/>
          <cell r="CI453"/>
          <cell r="CJ453"/>
          <cell r="CK453"/>
          <cell r="CL453"/>
          <cell r="CM453"/>
          <cell r="CN453"/>
          <cell r="CO453"/>
          <cell r="CP453"/>
          <cell r="CQ453"/>
          <cell r="CR453"/>
          <cell r="CS453"/>
          <cell r="CT453"/>
          <cell r="CU453"/>
          <cell r="CV453"/>
          <cell r="CW453"/>
          <cell r="CX453"/>
          <cell r="CY453"/>
          <cell r="CZ453"/>
          <cell r="DA453"/>
          <cell r="DB453"/>
          <cell r="DC453"/>
          <cell r="DD453"/>
          <cell r="DE453"/>
          <cell r="DF453"/>
          <cell r="DG453"/>
          <cell r="DH453"/>
          <cell r="DI453"/>
          <cell r="DJ453">
            <v>0</v>
          </cell>
          <cell r="DK453">
            <v>0</v>
          </cell>
          <cell r="DL453">
            <v>2</v>
          </cell>
          <cell r="DM453">
            <v>0</v>
          </cell>
          <cell r="DN453">
            <v>0</v>
          </cell>
          <cell r="DO453">
            <v>0</v>
          </cell>
          <cell r="DP453">
            <v>0</v>
          </cell>
          <cell r="DQ453">
            <v>0</v>
          </cell>
          <cell r="DR453">
            <v>0</v>
          </cell>
          <cell r="DS453">
            <v>0</v>
          </cell>
          <cell r="DT453">
            <v>0</v>
          </cell>
          <cell r="DU453">
            <v>0</v>
          </cell>
          <cell r="DV453"/>
          <cell r="DW453"/>
          <cell r="DX453"/>
          <cell r="DY453"/>
          <cell r="DZ453"/>
          <cell r="EA453" t="str">
            <v>Higher Studies</v>
          </cell>
          <cell r="EB453" t="str">
            <v>Higher Studies</v>
          </cell>
          <cell r="EC453"/>
          <cell r="ED453" t="str">
            <v>CAT-3</v>
          </cell>
          <cell r="EE453"/>
          <cell r="EF453"/>
          <cell r="EG453"/>
          <cell r="EH453"/>
          <cell r="EI453"/>
          <cell r="EJ453"/>
          <cell r="EK453"/>
          <cell r="EL453"/>
          <cell r="EM453"/>
          <cell r="EN453">
            <v>5</v>
          </cell>
          <cell r="EO453">
            <v>0</v>
          </cell>
          <cell r="EP453">
            <v>5</v>
          </cell>
          <cell r="EQ453">
            <v>10</v>
          </cell>
          <cell r="ER453">
            <v>66.666666666666657</v>
          </cell>
          <cell r="ES453" t="str">
            <v>Yes</v>
          </cell>
          <cell r="ET453" t="str">
            <v>https://drive.google.com/open?id=1EhGOuPNzH6U7NA_YuGePzwKuxGEGx0vw</v>
          </cell>
          <cell r="EU453" t="str">
            <v>NA</v>
          </cell>
          <cell r="EV453" t="str">
            <v>No</v>
          </cell>
          <cell r="EW453"/>
          <cell r="EX453" t="str">
            <v>Bengaluru</v>
          </cell>
          <cell r="EY453" t="str">
            <v>Present</v>
          </cell>
          <cell r="EZ453"/>
          <cell r="FA453" t="str">
            <v>19-E&amp;TCB15-23</v>
          </cell>
          <cell r="FB453" t="str">
            <v>E&amp;TC-B</v>
          </cell>
          <cell r="FC453">
            <v>15</v>
          </cell>
        </row>
        <row r="454">
          <cell r="C454" t="str">
            <v>19-E&amp;TCB16-23</v>
          </cell>
          <cell r="D454">
            <v>16</v>
          </cell>
          <cell r="E454" t="str">
            <v>PAWAR NIVESH MANISH MANSI</v>
          </cell>
          <cell r="F454" t="str">
            <v>19-E&amp;TCB16-23</v>
          </cell>
          <cell r="G454" t="str">
            <v>Male</v>
          </cell>
          <cell r="H454">
            <v>36992</v>
          </cell>
          <cell r="I454">
            <v>8450906719</v>
          </cell>
          <cell r="J454"/>
          <cell r="K454" t="str">
            <v>niveshpawar786@gmail.com</v>
          </cell>
          <cell r="L454" t="str">
            <v>1032190586@tcetmumbai.in</v>
          </cell>
          <cell r="M454" t="str">
            <v>ROOM NO 7 KASHI BHAVAN ,SAMIR CHANDAVARKAR ROAD ,KANDIVALI WEST,NEAR DAHANUKAR WADI,MUMBAI,400067</v>
          </cell>
          <cell r="N454" t="str">
            <v>Service</v>
          </cell>
          <cell r="O454" t="str">
            <v>5 Lacs to  10Lacs</v>
          </cell>
          <cell r="P454" t="str">
            <v>Normal</v>
          </cell>
          <cell r="Q454" t="str">
            <v>Open</v>
          </cell>
          <cell r="R454">
            <v>2019</v>
          </cell>
          <cell r="S454" t="str">
            <v>FE</v>
          </cell>
          <cell r="T454" t="str">
            <v>MHT-CET 2019</v>
          </cell>
          <cell r="U454" t="str">
            <v>MHT-CET</v>
          </cell>
          <cell r="V454">
            <v>200</v>
          </cell>
          <cell r="W454">
            <v>10.0870491</v>
          </cell>
          <cell r="X454" t="str">
            <v>IL</v>
          </cell>
          <cell r="Y454">
            <v>427</v>
          </cell>
          <cell r="Z454">
            <v>500</v>
          </cell>
          <cell r="AA454">
            <v>85.4</v>
          </cell>
          <cell r="AB454">
            <v>2017</v>
          </cell>
          <cell r="AC454" t="str">
            <v>MAHARASHTRA STATE BOARD OF SECONDARY AND HIGHER SECONDARY EDUCATION</v>
          </cell>
          <cell r="AD454" t="str">
            <v>P J PANCHOLIA HIGH SCHOOL</v>
          </cell>
          <cell r="AE454">
            <v>411</v>
          </cell>
          <cell r="AF454">
            <v>650</v>
          </cell>
          <cell r="AG454">
            <v>63.23</v>
          </cell>
          <cell r="AH454">
            <v>2019</v>
          </cell>
          <cell r="AI454" t="str">
            <v>MAHARASHTRA STATE BOARD OF SECONDARY AND HIGHER SECONDARY EDUCATION</v>
          </cell>
          <cell r="AJ454" t="str">
            <v>NIRMALA MEMORIAL FOUNDATION JR COLLEGE OF COMMERCE AND SCIENCE</v>
          </cell>
          <cell r="AK454">
            <v>171</v>
          </cell>
          <cell r="AL454">
            <v>22</v>
          </cell>
          <cell r="AM454">
            <v>7.7727272727272725</v>
          </cell>
          <cell r="AN454">
            <v>96.73</v>
          </cell>
          <cell r="AO454">
            <v>229</v>
          </cell>
          <cell r="AP454">
            <v>26</v>
          </cell>
          <cell r="AQ454">
            <v>8.8076923076923084</v>
          </cell>
          <cell r="AR454">
            <v>75</v>
          </cell>
          <cell r="AS454">
            <v>400</v>
          </cell>
          <cell r="AT454">
            <v>48</v>
          </cell>
          <cell r="AU454">
            <v>8.3333333333333339</v>
          </cell>
          <cell r="AV454">
            <v>235</v>
          </cell>
          <cell r="AW454">
            <v>25</v>
          </cell>
          <cell r="AX454">
            <v>9.4</v>
          </cell>
          <cell r="AY454">
            <v>100</v>
          </cell>
          <cell r="AZ454">
            <v>274</v>
          </cell>
          <cell r="BA454">
            <v>29</v>
          </cell>
          <cell r="BB454">
            <v>9.4482758620689662</v>
          </cell>
          <cell r="BC454">
            <v>100</v>
          </cell>
          <cell r="BD454">
            <v>509</v>
          </cell>
          <cell r="BE454">
            <v>54</v>
          </cell>
          <cell r="BF454">
            <v>9.4259259259259256</v>
          </cell>
          <cell r="BG454">
            <v>222</v>
          </cell>
          <cell r="BH454">
            <v>24</v>
          </cell>
          <cell r="BI454">
            <v>9.25</v>
          </cell>
          <cell r="BJ454">
            <v>92.932500000000005</v>
          </cell>
          <cell r="BK454">
            <v>257</v>
          </cell>
          <cell r="BL454">
            <v>29</v>
          </cell>
          <cell r="BM454">
            <v>8.862068965517242</v>
          </cell>
          <cell r="BN454">
            <v>100</v>
          </cell>
          <cell r="BO454">
            <v>479</v>
          </cell>
          <cell r="BP454">
            <v>53</v>
          </cell>
          <cell r="BQ454">
            <v>9.0377358490566042</v>
          </cell>
          <cell r="BR454">
            <v>202</v>
          </cell>
          <cell r="BS454">
            <v>24</v>
          </cell>
          <cell r="BT454">
            <v>8.4166666666666661</v>
          </cell>
          <cell r="BU454">
            <v>94.110416666666666</v>
          </cell>
          <cell r="BV454">
            <v>202</v>
          </cell>
          <cell r="BW454">
            <v>24</v>
          </cell>
          <cell r="BX454">
            <v>8.4166666666666661</v>
          </cell>
          <cell r="BY454">
            <v>219</v>
          </cell>
          <cell r="BZ454">
            <v>26</v>
          </cell>
          <cell r="CA454">
            <v>8.4230769230769234</v>
          </cell>
          <cell r="CB454">
            <v>1809</v>
          </cell>
          <cell r="CC454">
            <v>205</v>
          </cell>
          <cell r="CD454">
            <v>8.8243902439024389</v>
          </cell>
          <cell r="CE454">
            <v>93</v>
          </cell>
          <cell r="CF454"/>
          <cell r="CG454"/>
          <cell r="CH454"/>
          <cell r="CI454"/>
          <cell r="CJ454"/>
          <cell r="CK454"/>
          <cell r="CL454"/>
          <cell r="CM454"/>
          <cell r="CN454">
            <v>28</v>
          </cell>
          <cell r="CO454">
            <v>60</v>
          </cell>
          <cell r="CP454">
            <v>24</v>
          </cell>
          <cell r="CQ454">
            <v>50</v>
          </cell>
          <cell r="CR454">
            <v>24</v>
          </cell>
          <cell r="CS454">
            <v>0</v>
          </cell>
          <cell r="CT454">
            <v>100</v>
          </cell>
          <cell r="CU454">
            <v>13</v>
          </cell>
          <cell r="CV454">
            <v>3</v>
          </cell>
          <cell r="CW454">
            <v>82</v>
          </cell>
          <cell r="CX454">
            <v>602</v>
          </cell>
          <cell r="CY454">
            <v>60.2</v>
          </cell>
          <cell r="CZ454">
            <v>89.450222882615165</v>
          </cell>
          <cell r="DA454">
            <v>10</v>
          </cell>
          <cell r="DB454">
            <v>0</v>
          </cell>
          <cell r="DC454">
            <v>100</v>
          </cell>
          <cell r="DD454">
            <v>20</v>
          </cell>
          <cell r="DE454">
            <v>2</v>
          </cell>
          <cell r="DF454">
            <v>91</v>
          </cell>
          <cell r="DG454">
            <v>10</v>
          </cell>
          <cell r="DH454">
            <v>100</v>
          </cell>
          <cell r="DI454">
            <v>705</v>
          </cell>
          <cell r="DJ454">
            <v>36</v>
          </cell>
          <cell r="DK454">
            <v>1</v>
          </cell>
          <cell r="DL454">
            <v>1</v>
          </cell>
          <cell r="DM454">
            <v>50</v>
          </cell>
          <cell r="DN454">
            <v>80</v>
          </cell>
          <cell r="DO454" t="str">
            <v>100</v>
          </cell>
          <cell r="DP454">
            <v>100</v>
          </cell>
          <cell r="DQ454" t="str">
            <v>100</v>
          </cell>
          <cell r="DR454">
            <v>90</v>
          </cell>
          <cell r="DS454">
            <v>100</v>
          </cell>
          <cell r="DT454">
            <v>69</v>
          </cell>
          <cell r="DU454">
            <v>89</v>
          </cell>
          <cell r="DV454" t="str">
            <v xml:space="preserve">NTT Global </v>
          </cell>
          <cell r="DW454"/>
          <cell r="DX454"/>
          <cell r="DY454" t="str">
            <v>Placed</v>
          </cell>
          <cell r="DZ454"/>
          <cell r="EA454" t="str">
            <v>Placement</v>
          </cell>
          <cell r="EB454" t="str">
            <v>Placement</v>
          </cell>
          <cell r="EC454"/>
          <cell r="ED454" t="str">
            <v>CAT-1</v>
          </cell>
          <cell r="EE454"/>
          <cell r="EF454"/>
          <cell r="EG454"/>
          <cell r="EH454"/>
          <cell r="EI454"/>
          <cell r="EJ454"/>
          <cell r="EK454"/>
          <cell r="EL454"/>
          <cell r="EM454"/>
          <cell r="EN454">
            <v>5</v>
          </cell>
          <cell r="EO454">
            <v>5</v>
          </cell>
          <cell r="EP454">
            <v>5</v>
          </cell>
          <cell r="EQ454">
            <v>15</v>
          </cell>
          <cell r="ER454">
            <v>100</v>
          </cell>
          <cell r="ES454" t="str">
            <v>Yes</v>
          </cell>
          <cell r="ET454" t="str">
            <v>https://drive.google.com/open?id=1ja2nIFxarVlaMIHrNwCV9FRAgdIDulK6</v>
          </cell>
          <cell r="EU454" t="str">
            <v>IT + Core Companies</v>
          </cell>
          <cell r="EV454" t="str">
            <v>Yes</v>
          </cell>
          <cell r="EW454" t="str">
            <v>pay_HyCmVV2OFnTbDg</v>
          </cell>
          <cell r="EX454" t="str">
            <v>NALLASOPARA WEST</v>
          </cell>
          <cell r="EY454" t="str">
            <v>Present</v>
          </cell>
          <cell r="EZ454" t="str">
            <v>Batch 1</v>
          </cell>
          <cell r="FA454" t="str">
            <v>19-E&amp;TCB16-23</v>
          </cell>
          <cell r="FB454" t="str">
            <v>E&amp;TC-B</v>
          </cell>
          <cell r="FC454">
            <v>16</v>
          </cell>
        </row>
        <row r="455">
          <cell r="C455" t="str">
            <v>19-E&amp;TCB17-23</v>
          </cell>
          <cell r="D455">
            <v>17</v>
          </cell>
          <cell r="E455" t="str">
            <v>PRAJAPATI  SANDEEP JAWAHARLAL CHANDRADEVI</v>
          </cell>
          <cell r="F455" t="str">
            <v>19-E&amp;TCB17-23</v>
          </cell>
          <cell r="G455" t="str">
            <v>Male</v>
          </cell>
          <cell r="H455">
            <v>37137</v>
          </cell>
          <cell r="I455">
            <v>9137229077</v>
          </cell>
          <cell r="J455"/>
          <cell r="K455" t="str">
            <v>Sandeepprajapati1197@gmail.com</v>
          </cell>
          <cell r="L455" t="str">
            <v>1032190587@tcetmumbai.in</v>
          </cell>
          <cell r="M455" t="str">
            <v>ROOM NO10 ,SANTOSHI NIWAS,DEVIPADA,BORIVALI (EAST),RAJASTHAN,NEAR SAI BABA TEMPLE,MUMBAI,400066</v>
          </cell>
          <cell r="N455" t="str">
            <v>Service</v>
          </cell>
          <cell r="O455" t="str">
            <v>Below  5 Lacs</v>
          </cell>
          <cell r="P455" t="str">
            <v>Normal</v>
          </cell>
          <cell r="Q455" t="str">
            <v>Open</v>
          </cell>
          <cell r="R455">
            <v>2019</v>
          </cell>
          <cell r="S455" t="str">
            <v>FE</v>
          </cell>
          <cell r="T455" t="str">
            <v>MHT-CET 2019</v>
          </cell>
          <cell r="U455" t="str">
            <v>MHT-CET</v>
          </cell>
          <cell r="V455">
            <v>200</v>
          </cell>
          <cell r="W455">
            <v>26.290347100000002</v>
          </cell>
          <cell r="X455" t="str">
            <v>MI</v>
          </cell>
          <cell r="Y455">
            <v>416</v>
          </cell>
          <cell r="Z455">
            <v>500</v>
          </cell>
          <cell r="AA455">
            <v>83.2</v>
          </cell>
          <cell r="AB455">
            <v>2017</v>
          </cell>
          <cell r="AC455" t="str">
            <v>MAHARASHTRA STATE BOARD OF SECONDARY AND HIGHER SECONDARY EDUCATION</v>
          </cell>
          <cell r="AD455" t="str">
            <v>ST. JOHN'S HIGH SCHOOL</v>
          </cell>
          <cell r="AE455">
            <v>407</v>
          </cell>
          <cell r="AF455">
            <v>650</v>
          </cell>
          <cell r="AG455">
            <v>62.62</v>
          </cell>
          <cell r="AH455">
            <v>2019</v>
          </cell>
          <cell r="AI455" t="str">
            <v>MAHARASHTRA STATE BOARD OF SECONDARY AND HIGHER SECONDARY EDUCATION</v>
          </cell>
          <cell r="AJ455" t="str">
            <v>THAKUR COLLEGE OF SCIENCE AND COMMERCE</v>
          </cell>
          <cell r="AK455">
            <v>185</v>
          </cell>
          <cell r="AL455">
            <v>22</v>
          </cell>
          <cell r="AM455">
            <v>8.4090909090909083</v>
          </cell>
          <cell r="AN455">
            <v>79.08</v>
          </cell>
          <cell r="AO455">
            <v>205</v>
          </cell>
          <cell r="AP455">
            <v>26</v>
          </cell>
          <cell r="AQ455">
            <v>7.884615384615385</v>
          </cell>
          <cell r="AR455">
            <v>82.4</v>
          </cell>
          <cell r="AS455">
            <v>390</v>
          </cell>
          <cell r="AT455">
            <v>48</v>
          </cell>
          <cell r="AU455">
            <v>8.125</v>
          </cell>
          <cell r="AV455">
            <v>223</v>
          </cell>
          <cell r="AW455">
            <v>25</v>
          </cell>
          <cell r="AX455">
            <v>8.92</v>
          </cell>
          <cell r="AY455">
            <v>75</v>
          </cell>
          <cell r="AZ455">
            <v>243</v>
          </cell>
          <cell r="BA455">
            <v>29</v>
          </cell>
          <cell r="BB455">
            <v>8.3793103448275854</v>
          </cell>
          <cell r="BC455">
            <v>75</v>
          </cell>
          <cell r="BD455">
            <v>466</v>
          </cell>
          <cell r="BE455">
            <v>54</v>
          </cell>
          <cell r="BF455">
            <v>8.6296296296296298</v>
          </cell>
          <cell r="BG455">
            <v>209</v>
          </cell>
          <cell r="BH455">
            <v>24</v>
          </cell>
          <cell r="BI455">
            <v>8.7083333333333339</v>
          </cell>
          <cell r="BJ455">
            <v>77.87</v>
          </cell>
          <cell r="BK455">
            <v>240</v>
          </cell>
          <cell r="BL455">
            <v>29</v>
          </cell>
          <cell r="BM455">
            <v>8.2758620689655178</v>
          </cell>
          <cell r="BN455">
            <v>75.956666666666663</v>
          </cell>
          <cell r="BO455">
            <v>449</v>
          </cell>
          <cell r="BP455">
            <v>53</v>
          </cell>
          <cell r="BQ455">
            <v>8.4716981132075464</v>
          </cell>
          <cell r="BR455">
            <v>180</v>
          </cell>
          <cell r="BS455">
            <v>24</v>
          </cell>
          <cell r="BT455">
            <v>7.5</v>
          </cell>
          <cell r="BU455">
            <v>77.551111111111112</v>
          </cell>
          <cell r="BV455">
            <v>180</v>
          </cell>
          <cell r="BW455">
            <v>24</v>
          </cell>
          <cell r="BX455">
            <v>7.5</v>
          </cell>
          <cell r="BY455">
            <v>224</v>
          </cell>
          <cell r="BZ455">
            <v>26</v>
          </cell>
          <cell r="CA455">
            <v>8.615384615384615</v>
          </cell>
          <cell r="CB455">
            <v>1709</v>
          </cell>
          <cell r="CC455">
            <v>205</v>
          </cell>
          <cell r="CD455">
            <v>8.3365853658536579</v>
          </cell>
          <cell r="CE455">
            <v>78</v>
          </cell>
          <cell r="CF455"/>
          <cell r="CG455"/>
          <cell r="CH455"/>
          <cell r="CI455"/>
          <cell r="CJ455"/>
          <cell r="CK455"/>
          <cell r="CL455"/>
          <cell r="CM455"/>
          <cell r="CN455">
            <v>12</v>
          </cell>
          <cell r="CO455">
            <v>60</v>
          </cell>
          <cell r="CP455">
            <v>20</v>
          </cell>
          <cell r="CQ455">
            <v>50</v>
          </cell>
          <cell r="CR455">
            <v>10</v>
          </cell>
          <cell r="CS455">
            <v>14</v>
          </cell>
          <cell r="CT455">
            <v>42</v>
          </cell>
          <cell r="CU455">
            <v>0</v>
          </cell>
          <cell r="CV455">
            <v>16</v>
          </cell>
          <cell r="CW455">
            <v>0</v>
          </cell>
          <cell r="CX455">
            <v>63</v>
          </cell>
          <cell r="CY455">
            <v>21</v>
          </cell>
          <cell r="CZ455">
            <v>9.3610698365527494</v>
          </cell>
          <cell r="DA455">
            <v>3</v>
          </cell>
          <cell r="DB455">
            <v>7</v>
          </cell>
          <cell r="DC455">
            <v>30</v>
          </cell>
          <cell r="DD455">
            <v>2</v>
          </cell>
          <cell r="DE455">
            <v>20</v>
          </cell>
          <cell r="DF455">
            <v>10</v>
          </cell>
          <cell r="DG455">
            <v>0</v>
          </cell>
          <cell r="DH455">
            <v>0</v>
          </cell>
          <cell r="DI455">
            <v>0</v>
          </cell>
          <cell r="DJ455">
            <v>0</v>
          </cell>
          <cell r="DK455">
            <v>0</v>
          </cell>
          <cell r="DL455">
            <v>2</v>
          </cell>
          <cell r="DM455">
            <v>0</v>
          </cell>
          <cell r="DN455">
            <v>40</v>
          </cell>
          <cell r="DO455" t="str">
            <v>0</v>
          </cell>
          <cell r="DP455">
            <v>80</v>
          </cell>
          <cell r="DQ455" t="str">
            <v>100</v>
          </cell>
          <cell r="DR455">
            <v>60</v>
          </cell>
          <cell r="DS455">
            <v>50</v>
          </cell>
          <cell r="DT455">
            <v>17</v>
          </cell>
          <cell r="DU455">
            <v>19</v>
          </cell>
          <cell r="DV455" t="str">
            <v>C2L BIZ Solutions Pvt.Ltd.</v>
          </cell>
          <cell r="DW455"/>
          <cell r="DX455"/>
          <cell r="DY455" t="str">
            <v>Placed</v>
          </cell>
          <cell r="DZ455">
            <v>3.6</v>
          </cell>
          <cell r="EA455" t="str">
            <v>Placement</v>
          </cell>
          <cell r="EB455" t="str">
            <v>Placement</v>
          </cell>
          <cell r="EC455"/>
          <cell r="ED455" t="str">
            <v>CAT-3</v>
          </cell>
          <cell r="EE455"/>
          <cell r="EF455"/>
          <cell r="EG455"/>
          <cell r="EH455"/>
          <cell r="EI455"/>
          <cell r="EJ455"/>
          <cell r="EK455"/>
          <cell r="EL455"/>
          <cell r="EM455"/>
          <cell r="EN455">
            <v>5</v>
          </cell>
          <cell r="EO455">
            <v>1</v>
          </cell>
          <cell r="EP455">
            <v>4</v>
          </cell>
          <cell r="EQ455">
            <v>10</v>
          </cell>
          <cell r="ER455">
            <v>66.666666666666657</v>
          </cell>
          <cell r="ES455" t="str">
            <v>Yes</v>
          </cell>
          <cell r="ET455" t="str">
            <v>https://drive.google.com/open?id=1rL0n8RJlux3KZqTIr7vcTAligkHKaFwy</v>
          </cell>
          <cell r="EU455" t="str">
            <v>IT + Core Companies</v>
          </cell>
          <cell r="EV455" t="str">
            <v>Yes</v>
          </cell>
          <cell r="EW455" t="str">
            <v>Payment ID:pay_HyEPwM8wbLNOta</v>
          </cell>
          <cell r="EX455" t="str">
            <v>Rajasthan</v>
          </cell>
          <cell r="EY455" t="str">
            <v>AB</v>
          </cell>
          <cell r="EZ455" t="str">
            <v>Batch 1</v>
          </cell>
          <cell r="FA455" t="str">
            <v>19-E&amp;TCB17-23</v>
          </cell>
          <cell r="FB455" t="str">
            <v>E&amp;TC-B</v>
          </cell>
          <cell r="FC455">
            <v>17</v>
          </cell>
        </row>
        <row r="456">
          <cell r="C456" t="str">
            <v>19-E&amp;TCB18-23</v>
          </cell>
          <cell r="D456">
            <v>18</v>
          </cell>
          <cell r="E456" t="str">
            <v>PRAJAPATI CHETAN GOPILAL KASTURIDEVI</v>
          </cell>
          <cell r="F456" t="str">
            <v>19-E&amp;TCB18-23</v>
          </cell>
          <cell r="G456" t="str">
            <v>Male</v>
          </cell>
          <cell r="H456">
            <v>36347</v>
          </cell>
          <cell r="I456">
            <v>7021182376</v>
          </cell>
          <cell r="J456" t="str">
            <v>7021182376</v>
          </cell>
          <cell r="K456" t="str">
            <v>chetanprajapatc123@gmail.com</v>
          </cell>
          <cell r="L456" t="str">
            <v>1032190588@tcetmumbai.in</v>
          </cell>
          <cell r="M456" t="str">
            <v>Room no 8 Hari keni Chawl,Chincholi Bunder Road Malad West,Passonf,Madhur Society,Mumbai,400064</v>
          </cell>
          <cell r="N456" t="str">
            <v>Any other</v>
          </cell>
          <cell r="O456" t="str">
            <v>Below  5 Lacs</v>
          </cell>
          <cell r="P456" t="str">
            <v>Normal</v>
          </cell>
          <cell r="Q456" t="str">
            <v>Open</v>
          </cell>
          <cell r="R456">
            <v>2019</v>
          </cell>
          <cell r="S456" t="str">
            <v>FE</v>
          </cell>
          <cell r="T456" t="str">
            <v>MHT-CET 2019</v>
          </cell>
          <cell r="U456" t="str">
            <v>MHT-CET</v>
          </cell>
          <cell r="V456">
            <v>200</v>
          </cell>
          <cell r="W456">
            <v>91.295500000000004</v>
          </cell>
          <cell r="X456" t="str">
            <v>GOPENS</v>
          </cell>
          <cell r="Y456">
            <v>461</v>
          </cell>
          <cell r="Z456">
            <v>500</v>
          </cell>
          <cell r="AA456">
            <v>92.2</v>
          </cell>
          <cell r="AB456">
            <v>2017</v>
          </cell>
          <cell r="AC456" t="str">
            <v>MAHARASHTRA STATE BOARD OF SECONDARY AND HIGHER SECONDARY EDUCATION</v>
          </cell>
          <cell r="AD456" t="str">
            <v>N.L.HIGH SCHOOL</v>
          </cell>
          <cell r="AE456">
            <v>464</v>
          </cell>
          <cell r="AF456">
            <v>650</v>
          </cell>
          <cell r="AG456">
            <v>71.38</v>
          </cell>
          <cell r="AH456">
            <v>2019</v>
          </cell>
          <cell r="AI456" t="str">
            <v>MAHARASHTRA STATE BOARD OF SECONDARY AND HIGHER SECONDARY EDUCATION</v>
          </cell>
          <cell r="AJ456" t="str">
            <v>T.P.BHATIA COLLAGE OF SCIENCE</v>
          </cell>
          <cell r="AK456">
            <v>190</v>
          </cell>
          <cell r="AL456">
            <v>22</v>
          </cell>
          <cell r="AM456">
            <v>8.6363636363636367</v>
          </cell>
          <cell r="AN456">
            <v>81.7</v>
          </cell>
          <cell r="AO456">
            <v>238</v>
          </cell>
          <cell r="AP456">
            <v>26</v>
          </cell>
          <cell r="AQ456">
            <v>9.1538461538461533</v>
          </cell>
          <cell r="AR456">
            <v>87</v>
          </cell>
          <cell r="AS456">
            <v>428</v>
          </cell>
          <cell r="AT456">
            <v>48</v>
          </cell>
          <cell r="AU456">
            <v>8.9166666666666661</v>
          </cell>
          <cell r="AV456">
            <v>235</v>
          </cell>
          <cell r="AW456">
            <v>25</v>
          </cell>
          <cell r="AX456">
            <v>9.4</v>
          </cell>
          <cell r="AY456">
            <v>93</v>
          </cell>
          <cell r="AZ456">
            <v>257</v>
          </cell>
          <cell r="BA456">
            <v>29</v>
          </cell>
          <cell r="BB456">
            <v>8.862068965517242</v>
          </cell>
          <cell r="BC456">
            <v>95</v>
          </cell>
          <cell r="BD456">
            <v>492</v>
          </cell>
          <cell r="BE456">
            <v>54</v>
          </cell>
          <cell r="BF456">
            <v>9.1111111111111107</v>
          </cell>
          <cell r="BG456">
            <v>214</v>
          </cell>
          <cell r="BH456">
            <v>24</v>
          </cell>
          <cell r="BI456">
            <v>8.9166666666666661</v>
          </cell>
          <cell r="BJ456">
            <v>89.174999999999997</v>
          </cell>
          <cell r="BK456">
            <v>250</v>
          </cell>
          <cell r="BL456">
            <v>29</v>
          </cell>
          <cell r="BM456">
            <v>8.6206896551724146</v>
          </cell>
          <cell r="BN456">
            <v>90</v>
          </cell>
          <cell r="BO456">
            <v>464</v>
          </cell>
          <cell r="BP456">
            <v>53</v>
          </cell>
          <cell r="BQ456">
            <v>8.7547169811320753</v>
          </cell>
          <cell r="BR456">
            <v>196</v>
          </cell>
          <cell r="BS456">
            <v>24</v>
          </cell>
          <cell r="BT456">
            <v>8.1666666666666661</v>
          </cell>
          <cell r="BU456">
            <v>89.3125</v>
          </cell>
          <cell r="BV456">
            <v>196</v>
          </cell>
          <cell r="BW456">
            <v>24</v>
          </cell>
          <cell r="BX456">
            <v>8.1666666666666661</v>
          </cell>
          <cell r="BY456">
            <v>248</v>
          </cell>
          <cell r="BZ456">
            <v>26</v>
          </cell>
          <cell r="CA456">
            <v>9.5384615384615383</v>
          </cell>
          <cell r="CB456">
            <v>1828</v>
          </cell>
          <cell r="CC456">
            <v>205</v>
          </cell>
          <cell r="CD456">
            <v>8.9170731707317081</v>
          </cell>
          <cell r="CE456">
            <v>90</v>
          </cell>
          <cell r="CF456"/>
          <cell r="CG456"/>
          <cell r="CH456"/>
          <cell r="CI456"/>
          <cell r="CJ456"/>
          <cell r="CK456"/>
          <cell r="CL456"/>
          <cell r="CM456"/>
          <cell r="CN456">
            <v>5</v>
          </cell>
          <cell r="CO456">
            <v>60</v>
          </cell>
          <cell r="CP456">
            <v>20</v>
          </cell>
          <cell r="CQ456">
            <v>50</v>
          </cell>
          <cell r="CR456">
            <v>23</v>
          </cell>
          <cell r="CS456">
            <v>1</v>
          </cell>
          <cell r="CT456">
            <v>96</v>
          </cell>
          <cell r="CU456">
            <v>14</v>
          </cell>
          <cell r="CV456">
            <v>2</v>
          </cell>
          <cell r="CW456">
            <v>88</v>
          </cell>
          <cell r="CX456">
            <v>542</v>
          </cell>
          <cell r="CY456">
            <v>54.2</v>
          </cell>
          <cell r="CZ456">
            <v>80.534918276374441</v>
          </cell>
          <cell r="DA456">
            <v>10</v>
          </cell>
          <cell r="DB456">
            <v>0</v>
          </cell>
          <cell r="DC456">
            <v>100</v>
          </cell>
          <cell r="DD456">
            <v>12</v>
          </cell>
          <cell r="DE456">
            <v>10</v>
          </cell>
          <cell r="DF456">
            <v>55</v>
          </cell>
          <cell r="DG456">
            <v>10</v>
          </cell>
          <cell r="DH456">
            <v>100</v>
          </cell>
          <cell r="DI456">
            <v>805</v>
          </cell>
          <cell r="DJ456">
            <v>41</v>
          </cell>
          <cell r="DK456">
            <v>2</v>
          </cell>
          <cell r="DL456">
            <v>0</v>
          </cell>
          <cell r="DM456">
            <v>100</v>
          </cell>
          <cell r="DN456">
            <v>20</v>
          </cell>
          <cell r="DO456" t="str">
            <v>0</v>
          </cell>
          <cell r="DP456">
            <v>0</v>
          </cell>
          <cell r="DQ456">
            <v>0</v>
          </cell>
          <cell r="DR456">
            <v>10</v>
          </cell>
          <cell r="DS456">
            <v>0</v>
          </cell>
          <cell r="DT456">
            <v>48</v>
          </cell>
          <cell r="DU456">
            <v>77</v>
          </cell>
          <cell r="DV456" t="str">
            <v>Capgemini</v>
          </cell>
          <cell r="DW456"/>
          <cell r="DX456"/>
          <cell r="DY456" t="str">
            <v>Placed</v>
          </cell>
          <cell r="DZ456">
            <v>5.75</v>
          </cell>
          <cell r="EA456" t="str">
            <v>Placement</v>
          </cell>
          <cell r="EB456" t="str">
            <v>Placement</v>
          </cell>
          <cell r="EC456"/>
          <cell r="ED456" t="str">
            <v>CAT-1</v>
          </cell>
          <cell r="EE456"/>
          <cell r="EF456"/>
          <cell r="EG456"/>
          <cell r="EH456"/>
          <cell r="EI456"/>
          <cell r="EJ456"/>
          <cell r="EK456"/>
          <cell r="EL456"/>
          <cell r="EM456"/>
          <cell r="EN456">
            <v>5</v>
          </cell>
          <cell r="EO456">
            <v>4</v>
          </cell>
          <cell r="EP456">
            <v>5</v>
          </cell>
          <cell r="EQ456">
            <v>14</v>
          </cell>
          <cell r="ER456">
            <v>93.333333333333329</v>
          </cell>
          <cell r="ES456" t="str">
            <v>Yes</v>
          </cell>
          <cell r="ET456" t="str">
            <v>https://drive.google.com/open?id=1EoaiwxFN8-yHiZUcfrFj-bK6oPHE-kSN</v>
          </cell>
          <cell r="EU456" t="str">
            <v>IT + Core Companies</v>
          </cell>
          <cell r="EV456" t="str">
            <v>Yes</v>
          </cell>
          <cell r="EW456" t="str">
            <v>T2109141504581564342971</v>
          </cell>
          <cell r="EX456" t="str">
            <v>Rajasthan</v>
          </cell>
          <cell r="EY456" t="str">
            <v>Present</v>
          </cell>
          <cell r="EZ456" t="str">
            <v>Batch 1</v>
          </cell>
          <cell r="FA456" t="str">
            <v>19-E&amp;TCB18-23</v>
          </cell>
          <cell r="FB456" t="str">
            <v>E&amp;TC-B</v>
          </cell>
          <cell r="FC456">
            <v>18</v>
          </cell>
        </row>
        <row r="457">
          <cell r="C457" t="str">
            <v>19-E&amp;TCB19-23</v>
          </cell>
          <cell r="D457">
            <v>19</v>
          </cell>
          <cell r="E457" t="str">
            <v>RAHATE JAAEE SUBHASH SNEHLATA</v>
          </cell>
          <cell r="F457" t="str">
            <v>19-E&amp;TCB19-23</v>
          </cell>
          <cell r="G457" t="str">
            <v>Female</v>
          </cell>
          <cell r="H457">
            <v>37238</v>
          </cell>
          <cell r="I457">
            <v>9967132131</v>
          </cell>
          <cell r="J457" t="str">
            <v>9967132131</v>
          </cell>
          <cell r="K457" t="str">
            <v>jrahate53@gmail.com</v>
          </cell>
          <cell r="L457" t="str">
            <v>1032190589@tcetmumbai.in</v>
          </cell>
          <cell r="M457" t="str">
            <v>D 53, SAI PRASAD CHS,GOLIBAR ROAD,SANTACRUZ EAST,NEAR KHAR SUB-WAY ,MUMBAI,400055</v>
          </cell>
          <cell r="N457" t="str">
            <v>Service</v>
          </cell>
          <cell r="O457" t="str">
            <v>10 Lacs to 20Lacs</v>
          </cell>
          <cell r="P457" t="str">
            <v>Normal</v>
          </cell>
          <cell r="Q457" t="str">
            <v>Open</v>
          </cell>
          <cell r="R457">
            <v>2019</v>
          </cell>
          <cell r="S457" t="str">
            <v>FE</v>
          </cell>
          <cell r="T457" t="str">
            <v>MHT-CET 2019</v>
          </cell>
          <cell r="U457" t="str">
            <v>MHT-CET</v>
          </cell>
          <cell r="V457">
            <v>200</v>
          </cell>
          <cell r="W457">
            <v>89.550125600000001</v>
          </cell>
          <cell r="X457" t="str">
            <v>LOPENS</v>
          </cell>
          <cell r="Y457">
            <v>450</v>
          </cell>
          <cell r="Z457">
            <v>500</v>
          </cell>
          <cell r="AA457">
            <v>90</v>
          </cell>
          <cell r="AB457">
            <v>2017</v>
          </cell>
          <cell r="AC457" t="str">
            <v>MAHARASHTRA STATE BOARD OF SECONDARY AND HIGHER SECONDARY EDUCATION</v>
          </cell>
          <cell r="AD457" t="str">
            <v>PARLE TILAK VIDYALAYA MARATHI MEDIUM</v>
          </cell>
          <cell r="AE457">
            <v>494</v>
          </cell>
          <cell r="AF457">
            <v>650</v>
          </cell>
          <cell r="AG457">
            <v>76</v>
          </cell>
          <cell r="AH457">
            <v>2019</v>
          </cell>
          <cell r="AI457" t="str">
            <v>MAHARASHTRA STATE BOARD OF SECONDARY AND HIGHER SECONDARY EDUCATION</v>
          </cell>
          <cell r="AJ457" t="str">
            <v>SATHAYE COLLEGE</v>
          </cell>
          <cell r="AK457">
            <v>220</v>
          </cell>
          <cell r="AL457">
            <v>22</v>
          </cell>
          <cell r="AM457">
            <v>10</v>
          </cell>
          <cell r="AN457">
            <v>80.39</v>
          </cell>
          <cell r="AO457">
            <v>260</v>
          </cell>
          <cell r="AP457">
            <v>26</v>
          </cell>
          <cell r="AQ457">
            <v>10</v>
          </cell>
          <cell r="AR457">
            <v>75</v>
          </cell>
          <cell r="AS457">
            <v>480</v>
          </cell>
          <cell r="AT457">
            <v>48</v>
          </cell>
          <cell r="AU457">
            <v>10</v>
          </cell>
          <cell r="AV457">
            <v>242</v>
          </cell>
          <cell r="AW457">
            <v>25</v>
          </cell>
          <cell r="AX457">
            <v>9.68</v>
          </cell>
          <cell r="AY457">
            <v>99</v>
          </cell>
          <cell r="AZ457">
            <v>277</v>
          </cell>
          <cell r="BA457">
            <v>29</v>
          </cell>
          <cell r="BB457">
            <v>9.5517241379310338</v>
          </cell>
          <cell r="BC457">
            <v>98</v>
          </cell>
          <cell r="BD457">
            <v>519</v>
          </cell>
          <cell r="BE457">
            <v>54</v>
          </cell>
          <cell r="BF457">
            <v>9.6111111111111107</v>
          </cell>
          <cell r="BG457">
            <v>219</v>
          </cell>
          <cell r="BH457">
            <v>24</v>
          </cell>
          <cell r="BI457">
            <v>9.125</v>
          </cell>
          <cell r="BJ457">
            <v>88.097499999999997</v>
          </cell>
          <cell r="BK457">
            <v>268</v>
          </cell>
          <cell r="BL457">
            <v>29</v>
          </cell>
          <cell r="BM457">
            <v>9.2413793103448274</v>
          </cell>
          <cell r="BN457">
            <v>99</v>
          </cell>
          <cell r="BO457">
            <v>487</v>
          </cell>
          <cell r="BP457">
            <v>53</v>
          </cell>
          <cell r="BQ457">
            <v>9.1886792452830193</v>
          </cell>
          <cell r="BR457">
            <v>236</v>
          </cell>
          <cell r="BS457">
            <v>24</v>
          </cell>
          <cell r="BT457">
            <v>9.8333333333333339</v>
          </cell>
          <cell r="BU457">
            <v>89.914583333333326</v>
          </cell>
          <cell r="BV457">
            <v>236</v>
          </cell>
          <cell r="BW457">
            <v>24</v>
          </cell>
          <cell r="BX457">
            <v>9.8333333333333339</v>
          </cell>
          <cell r="BY457">
            <v>260</v>
          </cell>
          <cell r="BZ457">
            <v>26</v>
          </cell>
          <cell r="CA457">
            <v>10</v>
          </cell>
          <cell r="CB457">
            <v>1982</v>
          </cell>
          <cell r="CC457">
            <v>205</v>
          </cell>
          <cell r="CD457">
            <v>9.668292682926829</v>
          </cell>
          <cell r="CE457">
            <v>89</v>
          </cell>
          <cell r="CF457"/>
          <cell r="CG457"/>
          <cell r="CH457"/>
          <cell r="CI457"/>
          <cell r="CJ457"/>
          <cell r="CK457"/>
          <cell r="CL457"/>
          <cell r="CM457"/>
          <cell r="CN457">
            <v>23</v>
          </cell>
          <cell r="CO457">
            <v>60</v>
          </cell>
          <cell r="CP457">
            <v>18</v>
          </cell>
          <cell r="CQ457">
            <v>50</v>
          </cell>
          <cell r="CR457">
            <v>23</v>
          </cell>
          <cell r="CS457">
            <v>1</v>
          </cell>
          <cell r="CT457">
            <v>96</v>
          </cell>
          <cell r="CU457">
            <v>16</v>
          </cell>
          <cell r="CV457">
            <v>0</v>
          </cell>
          <cell r="CW457">
            <v>100</v>
          </cell>
          <cell r="CX457">
            <v>513</v>
          </cell>
          <cell r="CY457">
            <v>51.3</v>
          </cell>
          <cell r="CZ457">
            <v>76.225854383358097</v>
          </cell>
          <cell r="DA457">
            <v>10</v>
          </cell>
          <cell r="DB457">
            <v>0</v>
          </cell>
          <cell r="DC457">
            <v>100</v>
          </cell>
          <cell r="DD457">
            <v>21</v>
          </cell>
          <cell r="DE457">
            <v>1</v>
          </cell>
          <cell r="DF457">
            <v>96</v>
          </cell>
          <cell r="DG457">
            <v>10</v>
          </cell>
          <cell r="DH457">
            <v>100</v>
          </cell>
          <cell r="DI457">
            <v>711</v>
          </cell>
          <cell r="DJ457">
            <v>36</v>
          </cell>
          <cell r="DK457">
            <v>2</v>
          </cell>
          <cell r="DL457">
            <v>0</v>
          </cell>
          <cell r="DM457">
            <v>100</v>
          </cell>
          <cell r="DN457">
            <v>90</v>
          </cell>
          <cell r="DO457" t="str">
            <v>100</v>
          </cell>
          <cell r="DP457">
            <v>80</v>
          </cell>
          <cell r="DQ457" t="str">
            <v>100</v>
          </cell>
          <cell r="DR457">
            <v>85</v>
          </cell>
          <cell r="DS457">
            <v>100</v>
          </cell>
          <cell r="DT457">
            <v>68</v>
          </cell>
          <cell r="DU457">
            <v>99</v>
          </cell>
          <cell r="DV457" t="str">
            <v>DXC.Technology</v>
          </cell>
          <cell r="DW457"/>
          <cell r="DX457"/>
          <cell r="DY457" t="str">
            <v>Placed</v>
          </cell>
          <cell r="DZ457">
            <v>4.2</v>
          </cell>
          <cell r="EA457" t="str">
            <v>Placement</v>
          </cell>
          <cell r="EB457" t="str">
            <v>Placement</v>
          </cell>
          <cell r="EC457"/>
          <cell r="ED457" t="str">
            <v>CAT-1</v>
          </cell>
          <cell r="EE457"/>
          <cell r="EF457"/>
          <cell r="EG457"/>
          <cell r="EH457"/>
          <cell r="EI457"/>
          <cell r="EJ457"/>
          <cell r="EK457"/>
          <cell r="EL457"/>
          <cell r="EM457"/>
          <cell r="EN457">
            <v>5</v>
          </cell>
          <cell r="EO457">
            <v>5</v>
          </cell>
          <cell r="EP457">
            <v>5</v>
          </cell>
          <cell r="EQ457">
            <v>15</v>
          </cell>
          <cell r="ER457">
            <v>100</v>
          </cell>
          <cell r="ES457" t="str">
            <v>Yes</v>
          </cell>
          <cell r="ET457" t="str">
            <v>https://drive.google.com/open?id=1PpCz4Tri2dWNgCjGKd-c-dHbPOnJmREW</v>
          </cell>
          <cell r="EU457" t="str">
            <v>IT + Core Companies</v>
          </cell>
          <cell r="EV457" t="str">
            <v>Yes</v>
          </cell>
          <cell r="EW457" t="str">
            <v>pay_HxExbmQgRFic1W</v>
          </cell>
          <cell r="EX457" t="str">
            <v>MUMBAI</v>
          </cell>
          <cell r="EY457" t="str">
            <v>Present</v>
          </cell>
          <cell r="EZ457" t="str">
            <v>Batch 2</v>
          </cell>
          <cell r="FA457" t="str">
            <v>19-E&amp;TCB19-23</v>
          </cell>
          <cell r="FB457" t="str">
            <v>E&amp;TC-B</v>
          </cell>
          <cell r="FC457">
            <v>19</v>
          </cell>
        </row>
        <row r="458">
          <cell r="C458" t="str">
            <v>19-E&amp;TCB20-23</v>
          </cell>
          <cell r="D458">
            <v>20</v>
          </cell>
          <cell r="E458" t="str">
            <v>RAI AAKASH RAJKUMAR PRATIMA</v>
          </cell>
          <cell r="F458" t="str">
            <v>19-E&amp;TCB20-23</v>
          </cell>
          <cell r="G458" t="str">
            <v>Male</v>
          </cell>
          <cell r="H458">
            <v>37296</v>
          </cell>
          <cell r="I458">
            <v>9167542803</v>
          </cell>
          <cell r="J458">
            <v>8424987563</v>
          </cell>
          <cell r="K458" t="str">
            <v>aakashrai7777@gmail.com</v>
          </cell>
          <cell r="L458" t="str">
            <v>1032190590@tcetmumbai.in</v>
          </cell>
          <cell r="M458" t="str">
            <v>D/2,Suryodaya H.S.G. Society ,90 feet road , L.B.S nagar ,Pachevra,MAHARASHTRA,Mumbai,400072</v>
          </cell>
          <cell r="N458" t="str">
            <v>Service</v>
          </cell>
          <cell r="O458" t="str">
            <v>Below  5 Lacs</v>
          </cell>
          <cell r="P458" t="str">
            <v>Normal</v>
          </cell>
          <cell r="Q458" t="str">
            <v>Open</v>
          </cell>
          <cell r="R458">
            <v>2019</v>
          </cell>
          <cell r="S458" t="str">
            <v>FE</v>
          </cell>
          <cell r="T458" t="str">
            <v>MHT-CET 2019</v>
          </cell>
          <cell r="U458" t="str">
            <v>MHT-CET</v>
          </cell>
          <cell r="V458">
            <v>200</v>
          </cell>
          <cell r="W458">
            <v>75.599096200000005</v>
          </cell>
          <cell r="X458" t="str">
            <v>MI</v>
          </cell>
          <cell r="Y458">
            <v>425</v>
          </cell>
          <cell r="Z458">
            <v>500</v>
          </cell>
          <cell r="AA458">
            <v>85</v>
          </cell>
          <cell r="AB458">
            <v>2017</v>
          </cell>
          <cell r="AC458" t="str">
            <v>MAHARASHTRA STATE BOARD OF SECONDARY AND HIGHER SECONDARY EDUCATION</v>
          </cell>
          <cell r="AD458" t="str">
            <v>EHS</v>
          </cell>
          <cell r="AE458">
            <v>443</v>
          </cell>
          <cell r="AF458">
            <v>650</v>
          </cell>
          <cell r="AG458">
            <v>68.150000000000006</v>
          </cell>
          <cell r="AH458">
            <v>2019</v>
          </cell>
          <cell r="AI458" t="str">
            <v>MAHARASHTRA STATE BOARD OF SECONDARY AND HIGHER SECONDARY EDUCATION</v>
          </cell>
          <cell r="AJ458" t="str">
            <v>RJ COLLEGE</v>
          </cell>
          <cell r="AK458">
            <v>186</v>
          </cell>
          <cell r="AL458">
            <v>22</v>
          </cell>
          <cell r="AM458">
            <v>8.454545454545455</v>
          </cell>
          <cell r="AN458">
            <v>96.73</v>
          </cell>
          <cell r="AO458">
            <v>224</v>
          </cell>
          <cell r="AP458">
            <v>26</v>
          </cell>
          <cell r="AQ458">
            <v>8.615384615384615</v>
          </cell>
          <cell r="AR458">
            <v>96</v>
          </cell>
          <cell r="AS458">
            <v>410</v>
          </cell>
          <cell r="AT458">
            <v>48</v>
          </cell>
          <cell r="AU458">
            <v>8.5416666666666661</v>
          </cell>
          <cell r="AV458">
            <v>210</v>
          </cell>
          <cell r="AW458">
            <v>25</v>
          </cell>
          <cell r="AX458">
            <v>8.4</v>
          </cell>
          <cell r="AY458">
            <v>83</v>
          </cell>
          <cell r="AZ458">
            <v>259</v>
          </cell>
          <cell r="BA458">
            <v>29</v>
          </cell>
          <cell r="BB458">
            <v>8.931034482758621</v>
          </cell>
          <cell r="BC458">
            <v>86</v>
          </cell>
          <cell r="BD458">
            <v>469</v>
          </cell>
          <cell r="BE458">
            <v>54</v>
          </cell>
          <cell r="BF458">
            <v>8.6851851851851851</v>
          </cell>
          <cell r="BG458">
            <v>214</v>
          </cell>
          <cell r="BH458">
            <v>24</v>
          </cell>
          <cell r="BI458">
            <v>8.9166666666666661</v>
          </cell>
          <cell r="BJ458">
            <v>90.432500000000005</v>
          </cell>
          <cell r="BK458">
            <v>255</v>
          </cell>
          <cell r="BL458">
            <v>29</v>
          </cell>
          <cell r="BM458">
            <v>8.7931034482758612</v>
          </cell>
          <cell r="BN458">
            <v>98</v>
          </cell>
          <cell r="BO458">
            <v>469</v>
          </cell>
          <cell r="BP458">
            <v>53</v>
          </cell>
          <cell r="BQ458">
            <v>8.8490566037735849</v>
          </cell>
          <cell r="BR458">
            <v>212</v>
          </cell>
          <cell r="BS458">
            <v>24</v>
          </cell>
          <cell r="BT458">
            <v>8.8333333333333339</v>
          </cell>
          <cell r="BU458">
            <v>91.693750000000009</v>
          </cell>
          <cell r="BV458">
            <v>212</v>
          </cell>
          <cell r="BW458">
            <v>24</v>
          </cell>
          <cell r="BX458">
            <v>8.8333333333333339</v>
          </cell>
          <cell r="BY458">
            <v>239</v>
          </cell>
          <cell r="BZ458">
            <v>26</v>
          </cell>
          <cell r="CA458">
            <v>9.1923076923076916</v>
          </cell>
          <cell r="CB458">
            <v>1799</v>
          </cell>
          <cell r="CC458">
            <v>205</v>
          </cell>
          <cell r="CD458">
            <v>8.7756097560975608</v>
          </cell>
          <cell r="CE458">
            <v>91</v>
          </cell>
          <cell r="CF458"/>
          <cell r="CG458"/>
          <cell r="CH458"/>
          <cell r="CI458"/>
          <cell r="CJ458"/>
          <cell r="CK458"/>
          <cell r="CL458"/>
          <cell r="CM458"/>
          <cell r="CN458"/>
          <cell r="CO458"/>
          <cell r="CP458"/>
          <cell r="CQ458"/>
          <cell r="CR458">
            <v>23</v>
          </cell>
          <cell r="CS458">
            <v>1</v>
          </cell>
          <cell r="CT458">
            <v>96</v>
          </cell>
          <cell r="CU458">
            <v>12</v>
          </cell>
          <cell r="CV458">
            <v>4</v>
          </cell>
          <cell r="CW458">
            <v>75</v>
          </cell>
          <cell r="CX458">
            <v>388</v>
          </cell>
          <cell r="CY458">
            <v>43.111111111111114</v>
          </cell>
          <cell r="CZ458">
            <v>57.652303120356606</v>
          </cell>
          <cell r="DA458">
            <v>9</v>
          </cell>
          <cell r="DB458">
            <v>1</v>
          </cell>
          <cell r="DC458">
            <v>90</v>
          </cell>
          <cell r="DD458">
            <v>11</v>
          </cell>
          <cell r="DE458">
            <v>11</v>
          </cell>
          <cell r="DF458">
            <v>50</v>
          </cell>
          <cell r="DG458">
            <v>8</v>
          </cell>
          <cell r="DH458">
            <v>80</v>
          </cell>
          <cell r="DI458">
            <v>400</v>
          </cell>
          <cell r="DJ458">
            <v>20</v>
          </cell>
          <cell r="DK458">
            <v>2</v>
          </cell>
          <cell r="DL458">
            <v>0</v>
          </cell>
          <cell r="DM458">
            <v>100</v>
          </cell>
          <cell r="DN458">
            <v>60</v>
          </cell>
          <cell r="DO458" t="str">
            <v>100</v>
          </cell>
          <cell r="DP458">
            <v>100</v>
          </cell>
          <cell r="DQ458" t="str">
            <v>100</v>
          </cell>
          <cell r="DR458">
            <v>80</v>
          </cell>
          <cell r="DS458">
            <v>100</v>
          </cell>
          <cell r="DT458">
            <v>46</v>
          </cell>
          <cell r="DU458">
            <v>85</v>
          </cell>
          <cell r="DV458" t="str">
            <v>Reliance Jio</v>
          </cell>
          <cell r="DW458"/>
          <cell r="DX458"/>
          <cell r="DY458" t="str">
            <v>Placed</v>
          </cell>
          <cell r="DZ458">
            <v>5</v>
          </cell>
          <cell r="EA458" t="str">
            <v>Placement</v>
          </cell>
          <cell r="EB458" t="str">
            <v>Placement</v>
          </cell>
          <cell r="EC458"/>
          <cell r="ED458" t="str">
            <v>CAT-1</v>
          </cell>
          <cell r="EE458"/>
          <cell r="EF458"/>
          <cell r="EG458"/>
          <cell r="EH458"/>
          <cell r="EI458"/>
          <cell r="EJ458"/>
          <cell r="EK458"/>
          <cell r="EL458"/>
          <cell r="EM458"/>
          <cell r="EN458">
            <v>5</v>
          </cell>
          <cell r="EO458">
            <v>5</v>
          </cell>
          <cell r="EP458">
            <v>5</v>
          </cell>
          <cell r="EQ458">
            <v>15</v>
          </cell>
          <cell r="ER458">
            <v>100</v>
          </cell>
          <cell r="ES458" t="str">
            <v>Yes</v>
          </cell>
          <cell r="ET458" t="str">
            <v>https://drive.google.com/open?id=1UJ71LSeu5a6nmwR-_-p-kKAyg4lqGaqQ</v>
          </cell>
          <cell r="EU458" t="str">
            <v>IT + Core Companies</v>
          </cell>
          <cell r="EV458" t="str">
            <v>No</v>
          </cell>
          <cell r="EW458"/>
          <cell r="EX458" t="str">
            <v>Jaunpur</v>
          </cell>
          <cell r="EY458" t="str">
            <v>Present</v>
          </cell>
          <cell r="EZ458" t="str">
            <v>Batch 2</v>
          </cell>
          <cell r="FA458" t="str">
            <v>19-E&amp;TCB20-23</v>
          </cell>
          <cell r="FB458" t="str">
            <v>E&amp;TC-B</v>
          </cell>
          <cell r="FC458">
            <v>20</v>
          </cell>
        </row>
        <row r="459">
          <cell r="C459" t="str">
            <v>19-E&amp;TCB21-23</v>
          </cell>
          <cell r="D459">
            <v>21</v>
          </cell>
          <cell r="E459" t="str">
            <v>RAI YASH UMESH SUMAN</v>
          </cell>
          <cell r="F459" t="str">
            <v>19-E&amp;TCB21-23</v>
          </cell>
          <cell r="G459" t="str">
            <v>Male</v>
          </cell>
          <cell r="H459">
            <v>36932</v>
          </cell>
          <cell r="I459">
            <v>7219779177</v>
          </cell>
          <cell r="J459"/>
          <cell r="K459" t="str">
            <v>yrai088@gmail.com</v>
          </cell>
          <cell r="L459" t="str">
            <v>1032190591@tcetmumbai.in</v>
          </cell>
          <cell r="M459" t="str">
            <v>Shingte mala,Shingte nagar, hirapur road,Chalisgaon,Doodh sagar marg,Chalisgaon,424101</v>
          </cell>
          <cell r="N459" t="str">
            <v>Self-employed</v>
          </cell>
          <cell r="O459" t="str">
            <v>Below  5 Lacs</v>
          </cell>
          <cell r="P459" t="str">
            <v>Normal</v>
          </cell>
          <cell r="Q459" t="str">
            <v>Open</v>
          </cell>
          <cell r="R459">
            <v>2019</v>
          </cell>
          <cell r="S459" t="str">
            <v>FE</v>
          </cell>
          <cell r="T459" t="str">
            <v>MHT-CET 2019</v>
          </cell>
          <cell r="U459" t="str">
            <v>MHT-CET</v>
          </cell>
          <cell r="V459">
            <v>200</v>
          </cell>
          <cell r="W459">
            <v>67.467754900000003</v>
          </cell>
          <cell r="X459" t="str">
            <v>MI</v>
          </cell>
          <cell r="Y459">
            <v>451</v>
          </cell>
          <cell r="Z459">
            <v>500</v>
          </cell>
          <cell r="AA459">
            <v>90.2</v>
          </cell>
          <cell r="AB459">
            <v>2017</v>
          </cell>
          <cell r="AC459" t="str">
            <v>MAHARASHTRA STATE BOARD OF SECONDARY AND HIGHER SECONDARY EDUCATION</v>
          </cell>
          <cell r="AD459" t="str">
            <v>GRACE ACADEMY</v>
          </cell>
          <cell r="AE459">
            <v>487</v>
          </cell>
          <cell r="AF459">
            <v>650</v>
          </cell>
          <cell r="AG459">
            <v>74.92</v>
          </cell>
          <cell r="AH459">
            <v>2019</v>
          </cell>
          <cell r="AI459" t="str">
            <v>MAHARASHTRA STATE BOARD OF SECONDARY AND HIGHER SECONDARY EDUCATION</v>
          </cell>
          <cell r="AJ459" t="str">
            <v>BRAHMA VALLEY JR. COLLEGE</v>
          </cell>
          <cell r="AK459">
            <v>168</v>
          </cell>
          <cell r="AL459">
            <v>22</v>
          </cell>
          <cell r="AM459">
            <v>7.6363636363636367</v>
          </cell>
          <cell r="AN459">
            <v>92.48</v>
          </cell>
          <cell r="AO459">
            <v>205</v>
          </cell>
          <cell r="AP459">
            <v>26</v>
          </cell>
          <cell r="AQ459">
            <v>7.884615384615385</v>
          </cell>
          <cell r="AR459">
            <v>100</v>
          </cell>
          <cell r="AS459">
            <v>373</v>
          </cell>
          <cell r="AT459">
            <v>48</v>
          </cell>
          <cell r="AU459">
            <v>7.770833333333333</v>
          </cell>
          <cell r="AV459">
            <v>215</v>
          </cell>
          <cell r="AW459">
            <v>25</v>
          </cell>
          <cell r="AX459">
            <v>8.6</v>
          </cell>
          <cell r="AY459">
            <v>86</v>
          </cell>
          <cell r="AZ459">
            <v>264</v>
          </cell>
          <cell r="BA459">
            <v>29</v>
          </cell>
          <cell r="BB459">
            <v>9.1034482758620694</v>
          </cell>
          <cell r="BC459">
            <v>99</v>
          </cell>
          <cell r="BD459">
            <v>479</v>
          </cell>
          <cell r="BE459">
            <v>54</v>
          </cell>
          <cell r="BF459">
            <v>8.8703703703703702</v>
          </cell>
          <cell r="BG459">
            <v>207</v>
          </cell>
          <cell r="BH459">
            <v>24</v>
          </cell>
          <cell r="BI459">
            <v>8.625</v>
          </cell>
          <cell r="BJ459">
            <v>94.37</v>
          </cell>
          <cell r="BK459">
            <v>266</v>
          </cell>
          <cell r="BL459">
            <v>29</v>
          </cell>
          <cell r="BM459">
            <v>9.1724137931034484</v>
          </cell>
          <cell r="BN459">
            <v>98</v>
          </cell>
          <cell r="BO459">
            <v>473</v>
          </cell>
          <cell r="BP459">
            <v>53</v>
          </cell>
          <cell r="BQ459">
            <v>8.9245283018867916</v>
          </cell>
          <cell r="BR459">
            <v>226</v>
          </cell>
          <cell r="BS459">
            <v>24</v>
          </cell>
          <cell r="BT459">
            <v>9.4166666666666661</v>
          </cell>
          <cell r="BU459">
            <v>94.975000000000009</v>
          </cell>
          <cell r="BV459">
            <v>226</v>
          </cell>
          <cell r="BW459">
            <v>24</v>
          </cell>
          <cell r="BX459">
            <v>9.4166666666666661</v>
          </cell>
          <cell r="BY459">
            <v>260</v>
          </cell>
          <cell r="BZ459">
            <v>26</v>
          </cell>
          <cell r="CA459">
            <v>10</v>
          </cell>
          <cell r="CB459">
            <v>1811</v>
          </cell>
          <cell r="CC459">
            <v>205</v>
          </cell>
          <cell r="CD459">
            <v>8.8341463414634145</v>
          </cell>
          <cell r="CE459">
            <v>95</v>
          </cell>
          <cell r="CF459"/>
          <cell r="CG459"/>
          <cell r="CH459"/>
          <cell r="CI459"/>
          <cell r="CJ459"/>
          <cell r="CK459"/>
          <cell r="CL459"/>
          <cell r="CM459"/>
          <cell r="CN459">
            <v>19</v>
          </cell>
          <cell r="CO459">
            <v>60</v>
          </cell>
          <cell r="CP459">
            <v>18</v>
          </cell>
          <cell r="CQ459">
            <v>50</v>
          </cell>
          <cell r="CR459">
            <v>22</v>
          </cell>
          <cell r="CS459">
            <v>2</v>
          </cell>
          <cell r="CT459">
            <v>92</v>
          </cell>
          <cell r="CU459">
            <v>14</v>
          </cell>
          <cell r="CV459">
            <v>2</v>
          </cell>
          <cell r="CW459">
            <v>88</v>
          </cell>
          <cell r="CX459">
            <v>491</v>
          </cell>
          <cell r="CY459">
            <v>49.1</v>
          </cell>
          <cell r="CZ459">
            <v>72.956909361069833</v>
          </cell>
          <cell r="DA459">
            <v>10</v>
          </cell>
          <cell r="DB459">
            <v>0</v>
          </cell>
          <cell r="DC459">
            <v>100</v>
          </cell>
          <cell r="DD459">
            <v>21</v>
          </cell>
          <cell r="DE459">
            <v>1</v>
          </cell>
          <cell r="DF459">
            <v>96</v>
          </cell>
          <cell r="DG459">
            <v>9</v>
          </cell>
          <cell r="DH459">
            <v>90</v>
          </cell>
          <cell r="DI459">
            <v>730</v>
          </cell>
          <cell r="DJ459">
            <v>37</v>
          </cell>
          <cell r="DK459">
            <v>2</v>
          </cell>
          <cell r="DL459">
            <v>0</v>
          </cell>
          <cell r="DM459">
            <v>100</v>
          </cell>
          <cell r="DN459">
            <v>100</v>
          </cell>
          <cell r="DO459" t="str">
            <v>100</v>
          </cell>
          <cell r="DP459">
            <v>100</v>
          </cell>
          <cell r="DQ459" t="str">
            <v>100</v>
          </cell>
          <cell r="DR459">
            <v>100</v>
          </cell>
          <cell r="DS459">
            <v>100</v>
          </cell>
          <cell r="DT459">
            <v>70</v>
          </cell>
          <cell r="DU459">
            <v>96</v>
          </cell>
          <cell r="DV459" t="str">
            <v>Jio Platform</v>
          </cell>
          <cell r="DW459"/>
          <cell r="DX459"/>
          <cell r="DY459" t="str">
            <v>Placed</v>
          </cell>
          <cell r="DZ459">
            <v>5</v>
          </cell>
          <cell r="EA459" t="str">
            <v>Placement</v>
          </cell>
          <cell r="EB459" t="str">
            <v>Placement</v>
          </cell>
          <cell r="EC459"/>
          <cell r="ED459" t="str">
            <v>CAT-1</v>
          </cell>
          <cell r="EE459"/>
          <cell r="EF459"/>
          <cell r="EG459"/>
          <cell r="EH459"/>
          <cell r="EI459"/>
          <cell r="EJ459"/>
          <cell r="EK459"/>
          <cell r="EL459"/>
          <cell r="EM459"/>
          <cell r="EN459">
            <v>5</v>
          </cell>
          <cell r="EO459">
            <v>5</v>
          </cell>
          <cell r="EP459">
            <v>5</v>
          </cell>
          <cell r="EQ459">
            <v>15</v>
          </cell>
          <cell r="ER459">
            <v>100</v>
          </cell>
          <cell r="ES459" t="str">
            <v>Yes</v>
          </cell>
          <cell r="ET459" t="str">
            <v>https://drive.google.com/open?id=18dHC-R3wmR7Jv-Z88tLZs5SqJhT521md</v>
          </cell>
          <cell r="EU459" t="str">
            <v>IT + Core Companies</v>
          </cell>
          <cell r="EV459" t="str">
            <v>Yes</v>
          </cell>
          <cell r="EW459" t="str">
            <v>pay_HyDPqxhHLQ9T1s</v>
          </cell>
          <cell r="EX459" t="str">
            <v>Azamgarh</v>
          </cell>
          <cell r="EY459" t="str">
            <v>Present</v>
          </cell>
          <cell r="EZ459" t="str">
            <v>Batch 2</v>
          </cell>
          <cell r="FA459" t="str">
            <v>19-E&amp;TCB21-23</v>
          </cell>
          <cell r="FB459" t="str">
            <v>E&amp;TC-B</v>
          </cell>
          <cell r="FC459">
            <v>21</v>
          </cell>
        </row>
        <row r="460">
          <cell r="C460" t="str">
            <v>19-E&amp;TCB22-23</v>
          </cell>
          <cell r="D460">
            <v>22</v>
          </cell>
          <cell r="E460" t="str">
            <v>RANA JASHBEERSINGH ANANDSINGH LEELA</v>
          </cell>
          <cell r="F460" t="str">
            <v>19-E&amp;TCB22-23</v>
          </cell>
          <cell r="G460" t="str">
            <v>Male</v>
          </cell>
          <cell r="H460">
            <v>37132</v>
          </cell>
          <cell r="I460">
            <v>9819682141</v>
          </cell>
          <cell r="J460"/>
          <cell r="K460" t="str">
            <v>ranajasbir.29@gmail.com</v>
          </cell>
          <cell r="L460" t="str">
            <v>1032190592@tcetmumbai.in</v>
          </cell>
          <cell r="M460" t="str">
            <v>Bharat nagar society,Akurli road, Hanuman nagar,Kandivali,Durga mandir,Mumbai,400101</v>
          </cell>
          <cell r="N460" t="str">
            <v>Service</v>
          </cell>
          <cell r="O460" t="str">
            <v>5 Lacs to  10Lacs</v>
          </cell>
          <cell r="P460" t="str">
            <v>Normal</v>
          </cell>
          <cell r="Q460" t="str">
            <v>Open</v>
          </cell>
          <cell r="R460">
            <v>2019</v>
          </cell>
          <cell r="S460" t="str">
            <v>FE</v>
          </cell>
          <cell r="T460" t="str">
            <v>MHT-CET 2019</v>
          </cell>
          <cell r="U460" t="str">
            <v>MHT-CET</v>
          </cell>
          <cell r="V460">
            <v>200</v>
          </cell>
          <cell r="W460">
            <v>69.189907500000004</v>
          </cell>
          <cell r="X460" t="str">
            <v>MI</v>
          </cell>
          <cell r="Y460">
            <v>430</v>
          </cell>
          <cell r="Z460">
            <v>500</v>
          </cell>
          <cell r="AA460">
            <v>86</v>
          </cell>
          <cell r="AB460">
            <v>2017</v>
          </cell>
          <cell r="AC460" t="str">
            <v>MAHARASHTRA STATE BOARD OF SECONDARY AND HIGHER SECONDARY EDUCATION</v>
          </cell>
          <cell r="AD460" t="str">
            <v>SHRI RAGHUBIR ENGLISH HIGH SCHOOL</v>
          </cell>
          <cell r="AE460">
            <v>416</v>
          </cell>
          <cell r="AF460">
            <v>650</v>
          </cell>
          <cell r="AG460">
            <v>64</v>
          </cell>
          <cell r="AH460">
            <v>2019</v>
          </cell>
          <cell r="AI460" t="str">
            <v>MAHARASHTRA STATE BOARD OF SECONDARY AND HIGHER SECONDARY EDUCATION</v>
          </cell>
          <cell r="AJ460" t="str">
            <v>NIRMALA MEMORIAL FOUNDATION COLLEGE OF COMMERCE AND SCIENCE</v>
          </cell>
          <cell r="AK460">
            <v>194</v>
          </cell>
          <cell r="AL460">
            <v>22</v>
          </cell>
          <cell r="AM460">
            <v>8.8181818181818183</v>
          </cell>
          <cell r="AN460">
            <v>91.5</v>
          </cell>
          <cell r="AO460">
            <v>244</v>
          </cell>
          <cell r="AP460">
            <v>26</v>
          </cell>
          <cell r="AQ460">
            <v>9.384615384615385</v>
          </cell>
          <cell r="AR460">
            <v>94</v>
          </cell>
          <cell r="AS460">
            <v>438</v>
          </cell>
          <cell r="AT460">
            <v>48</v>
          </cell>
          <cell r="AU460">
            <v>9.125</v>
          </cell>
          <cell r="AV460">
            <v>227</v>
          </cell>
          <cell r="AW460">
            <v>25</v>
          </cell>
          <cell r="AX460">
            <v>9.08</v>
          </cell>
          <cell r="AY460">
            <v>96</v>
          </cell>
          <cell r="AZ460">
            <v>261</v>
          </cell>
          <cell r="BA460">
            <v>29</v>
          </cell>
          <cell r="BB460">
            <v>9</v>
          </cell>
          <cell r="BC460">
            <v>95</v>
          </cell>
          <cell r="BD460">
            <v>488</v>
          </cell>
          <cell r="BE460">
            <v>54</v>
          </cell>
          <cell r="BF460">
            <v>9.0370370370370363</v>
          </cell>
          <cell r="BG460">
            <v>221</v>
          </cell>
          <cell r="BH460">
            <v>24</v>
          </cell>
          <cell r="BI460">
            <v>9.2083333333333339</v>
          </cell>
          <cell r="BJ460">
            <v>94.125</v>
          </cell>
          <cell r="BK460">
            <v>262</v>
          </cell>
          <cell r="BL460">
            <v>29</v>
          </cell>
          <cell r="BM460">
            <v>9.0344827586206904</v>
          </cell>
          <cell r="BN460">
            <v>98</v>
          </cell>
          <cell r="BO460">
            <v>483</v>
          </cell>
          <cell r="BP460">
            <v>53</v>
          </cell>
          <cell r="BQ460">
            <v>9.1132075471698109</v>
          </cell>
          <cell r="BR460">
            <v>214</v>
          </cell>
          <cell r="BS460">
            <v>24</v>
          </cell>
          <cell r="BT460">
            <v>8.9166666666666661</v>
          </cell>
          <cell r="BU460">
            <v>94.770833333333329</v>
          </cell>
          <cell r="BV460">
            <v>214</v>
          </cell>
          <cell r="BW460">
            <v>24</v>
          </cell>
          <cell r="BX460">
            <v>8.9166666666666661</v>
          </cell>
          <cell r="BY460">
            <v>231</v>
          </cell>
          <cell r="BZ460">
            <v>26</v>
          </cell>
          <cell r="CA460">
            <v>8.884615384615385</v>
          </cell>
          <cell r="CB460">
            <v>1854</v>
          </cell>
          <cell r="CC460">
            <v>205</v>
          </cell>
          <cell r="CD460">
            <v>9.0439024390243894</v>
          </cell>
          <cell r="CE460">
            <v>95</v>
          </cell>
          <cell r="CF460"/>
          <cell r="CG460"/>
          <cell r="CH460"/>
          <cell r="CI460"/>
          <cell r="CJ460"/>
          <cell r="CK460"/>
          <cell r="CL460"/>
          <cell r="CM460"/>
          <cell r="CN460">
            <v>20</v>
          </cell>
          <cell r="CO460">
            <v>60</v>
          </cell>
          <cell r="CP460">
            <v>20</v>
          </cell>
          <cell r="CQ460">
            <v>50</v>
          </cell>
          <cell r="CR460">
            <v>22</v>
          </cell>
          <cell r="CS460">
            <v>2</v>
          </cell>
          <cell r="CT460">
            <v>92</v>
          </cell>
          <cell r="CU460">
            <v>16</v>
          </cell>
          <cell r="CV460">
            <v>0</v>
          </cell>
          <cell r="CW460">
            <v>100</v>
          </cell>
          <cell r="CX460">
            <v>525</v>
          </cell>
          <cell r="CY460">
            <v>52.5</v>
          </cell>
          <cell r="CZ460">
            <v>78.008915304606248</v>
          </cell>
          <cell r="DA460">
            <v>10</v>
          </cell>
          <cell r="DB460">
            <v>0</v>
          </cell>
          <cell r="DC460">
            <v>100</v>
          </cell>
          <cell r="DD460">
            <v>12</v>
          </cell>
          <cell r="DE460">
            <v>10</v>
          </cell>
          <cell r="DF460">
            <v>55</v>
          </cell>
          <cell r="DG460">
            <v>10</v>
          </cell>
          <cell r="DH460">
            <v>100</v>
          </cell>
          <cell r="DI460">
            <v>316</v>
          </cell>
          <cell r="DJ460">
            <v>16</v>
          </cell>
          <cell r="DK460">
            <v>2</v>
          </cell>
          <cell r="DL460">
            <v>0</v>
          </cell>
          <cell r="DM460">
            <v>100</v>
          </cell>
          <cell r="DN460">
            <v>50</v>
          </cell>
          <cell r="DO460" t="str">
            <v>100</v>
          </cell>
          <cell r="DP460">
            <v>80</v>
          </cell>
          <cell r="DQ460" t="str">
            <v>100</v>
          </cell>
          <cell r="DR460">
            <v>65</v>
          </cell>
          <cell r="DS460">
            <v>100</v>
          </cell>
          <cell r="DT460">
            <v>49</v>
          </cell>
          <cell r="DU460">
            <v>93</v>
          </cell>
          <cell r="DV460" t="str">
            <v>LTI</v>
          </cell>
          <cell r="DW460"/>
          <cell r="DX460"/>
          <cell r="DY460" t="str">
            <v>Placed</v>
          </cell>
          <cell r="DZ460">
            <v>4</v>
          </cell>
          <cell r="EA460" t="str">
            <v>Placement</v>
          </cell>
          <cell r="EB460" t="str">
            <v>Placement</v>
          </cell>
          <cell r="EC460"/>
          <cell r="ED460" t="str">
            <v>CAT-1</v>
          </cell>
          <cell r="EE460"/>
          <cell r="EF460"/>
          <cell r="EG460"/>
          <cell r="EH460"/>
          <cell r="EI460"/>
          <cell r="EJ460"/>
          <cell r="EK460"/>
          <cell r="EL460"/>
          <cell r="EM460"/>
          <cell r="EN460">
            <v>5</v>
          </cell>
          <cell r="EO460">
            <v>5</v>
          </cell>
          <cell r="EP460">
            <v>5</v>
          </cell>
          <cell r="EQ460">
            <v>15</v>
          </cell>
          <cell r="ER460">
            <v>100</v>
          </cell>
          <cell r="ES460" t="str">
            <v>Yes</v>
          </cell>
          <cell r="ET460" t="str">
            <v>https://drive.google.com/open?id=1ze3mmdffzteFl4iToQJWqozlFtOFhNz_</v>
          </cell>
          <cell r="EU460" t="str">
            <v>IT + Core Companies</v>
          </cell>
          <cell r="EV460" t="str">
            <v>Yes</v>
          </cell>
          <cell r="EW460">
            <v>126022908626</v>
          </cell>
          <cell r="EX460" t="str">
            <v>Maharashtra</v>
          </cell>
          <cell r="EY460" t="str">
            <v>Present</v>
          </cell>
          <cell r="EZ460" t="str">
            <v>Batch 1</v>
          </cell>
          <cell r="FA460" t="str">
            <v>19-E&amp;TCB22-23</v>
          </cell>
          <cell r="FB460" t="str">
            <v>E&amp;TC-B</v>
          </cell>
          <cell r="FC460">
            <v>22</v>
          </cell>
        </row>
        <row r="461">
          <cell r="C461" t="str">
            <v>19-E&amp;TCB23-23</v>
          </cell>
          <cell r="D461">
            <v>23</v>
          </cell>
          <cell r="E461" t="str">
            <v>RANE SARVESH MANGESH VRISHALI</v>
          </cell>
          <cell r="F461" t="str">
            <v>19-E&amp;TCB23-23</v>
          </cell>
          <cell r="G461" t="str">
            <v>Male</v>
          </cell>
          <cell r="H461">
            <v>36985</v>
          </cell>
          <cell r="I461">
            <v>8450952534</v>
          </cell>
          <cell r="J461"/>
          <cell r="K461" t="str">
            <v>sarveshrane431@gmail.com</v>
          </cell>
          <cell r="L461" t="str">
            <v>1032190593@tcetmumbai.in</v>
          </cell>
          <cell r="M461" t="str">
            <v>B-307,Narmada CHS. Ltd,Ganga Nagar, MIDC Road, Royal Park,Mira Road,Krishna Garden Complex,Mira Road,401107</v>
          </cell>
          <cell r="N461" t="str">
            <v>Service</v>
          </cell>
          <cell r="O461" t="str">
            <v>10 Lacs to 20Lacs</v>
          </cell>
          <cell r="P461" t="str">
            <v>Normal</v>
          </cell>
          <cell r="Q461" t="str">
            <v>Open</v>
          </cell>
          <cell r="R461">
            <v>2019</v>
          </cell>
          <cell r="S461" t="str">
            <v>FE</v>
          </cell>
          <cell r="T461" t="str">
            <v>MHT-CET 2019</v>
          </cell>
          <cell r="U461" t="str">
            <v>MHT-CET</v>
          </cell>
          <cell r="V461">
            <v>200</v>
          </cell>
          <cell r="W461">
            <v>96.609285700000001</v>
          </cell>
          <cell r="X461" t="str">
            <v>GOPENS</v>
          </cell>
          <cell r="Y461">
            <v>557</v>
          </cell>
          <cell r="Z461">
            <v>600</v>
          </cell>
          <cell r="AA461">
            <v>92.83</v>
          </cell>
          <cell r="AB461">
            <v>2017</v>
          </cell>
          <cell r="AC461" t="str">
            <v>COUNCIL FOR THE INDIAN SCHOOL CERTIFICATE EXAMINATIONS</v>
          </cell>
          <cell r="AD461" t="str">
            <v>N L DALMIA HIGH SCHOOL MIRA ROAD</v>
          </cell>
          <cell r="AE461">
            <v>506</v>
          </cell>
          <cell r="AF461">
            <v>650</v>
          </cell>
          <cell r="AG461">
            <v>77.849999999999994</v>
          </cell>
          <cell r="AH461">
            <v>2019</v>
          </cell>
          <cell r="AI461" t="str">
            <v>MAHARASHTRA STATE BOARD OF SECONDARY AND HIGHER SECONDARY EDUCATION</v>
          </cell>
          <cell r="AJ461" t="str">
            <v>HOLY FAMILY DAY SCHOOL AND JUNIOR COLLEGE OF SCIENCE AND COMMERCE</v>
          </cell>
          <cell r="AK461">
            <v>211</v>
          </cell>
          <cell r="AL461">
            <v>22</v>
          </cell>
          <cell r="AM461">
            <v>9.5909090909090917</v>
          </cell>
          <cell r="AN461">
            <v>94.12</v>
          </cell>
          <cell r="AO461">
            <v>259</v>
          </cell>
          <cell r="AP461">
            <v>26</v>
          </cell>
          <cell r="AQ461">
            <v>9.9615384615384617</v>
          </cell>
          <cell r="AR461">
            <v>100</v>
          </cell>
          <cell r="AS461">
            <v>470</v>
          </cell>
          <cell r="AT461">
            <v>48</v>
          </cell>
          <cell r="AU461">
            <v>9.7916666666666661</v>
          </cell>
          <cell r="AV461">
            <v>221</v>
          </cell>
          <cell r="AW461">
            <v>25</v>
          </cell>
          <cell r="AX461">
            <v>8.84</v>
          </cell>
          <cell r="AY461">
            <v>95</v>
          </cell>
          <cell r="AZ461">
            <v>276</v>
          </cell>
          <cell r="BA461">
            <v>29</v>
          </cell>
          <cell r="BB461">
            <v>9.5172413793103452</v>
          </cell>
          <cell r="BC461">
            <v>100</v>
          </cell>
          <cell r="BD461">
            <v>497</v>
          </cell>
          <cell r="BE461">
            <v>54</v>
          </cell>
          <cell r="BF461">
            <v>9.2037037037037042</v>
          </cell>
          <cell r="BG461">
            <v>227</v>
          </cell>
          <cell r="BH461">
            <v>24</v>
          </cell>
          <cell r="BI461">
            <v>9.4583333333333339</v>
          </cell>
          <cell r="BJ461">
            <v>97.28</v>
          </cell>
          <cell r="BK461">
            <v>273</v>
          </cell>
          <cell r="BL461">
            <v>29</v>
          </cell>
          <cell r="BM461">
            <v>9.4137931034482758</v>
          </cell>
          <cell r="BN461">
            <v>98</v>
          </cell>
          <cell r="BO461">
            <v>500</v>
          </cell>
          <cell r="BP461">
            <v>53</v>
          </cell>
          <cell r="BQ461">
            <v>9.433962264150944</v>
          </cell>
          <cell r="BR461">
            <v>238</v>
          </cell>
          <cell r="BS461">
            <v>24</v>
          </cell>
          <cell r="BT461">
            <v>9.9166666666666661</v>
          </cell>
          <cell r="BU461">
            <v>97.399999999999991</v>
          </cell>
          <cell r="BV461">
            <v>238</v>
          </cell>
          <cell r="BW461">
            <v>24</v>
          </cell>
          <cell r="BX461">
            <v>9.9166666666666661</v>
          </cell>
          <cell r="BY461">
            <v>257</v>
          </cell>
          <cell r="BZ461">
            <v>26</v>
          </cell>
          <cell r="CA461">
            <v>9.884615384615385</v>
          </cell>
          <cell r="CB461">
            <v>1962</v>
          </cell>
          <cell r="CC461">
            <v>205</v>
          </cell>
          <cell r="CD461">
            <v>9.5707317073170728</v>
          </cell>
          <cell r="CE461">
            <v>98</v>
          </cell>
          <cell r="CF461"/>
          <cell r="CG461"/>
          <cell r="CH461"/>
          <cell r="CI461"/>
          <cell r="CJ461"/>
          <cell r="CK461"/>
          <cell r="CL461"/>
          <cell r="CM461"/>
          <cell r="CN461">
            <v>15</v>
          </cell>
          <cell r="CO461">
            <v>60</v>
          </cell>
          <cell r="CP461">
            <v>17</v>
          </cell>
          <cell r="CQ461">
            <v>50</v>
          </cell>
          <cell r="CR461">
            <v>24</v>
          </cell>
          <cell r="CS461">
            <v>0</v>
          </cell>
          <cell r="CT461">
            <v>100</v>
          </cell>
          <cell r="CU461">
            <v>14</v>
          </cell>
          <cell r="CV461">
            <v>2</v>
          </cell>
          <cell r="CW461">
            <v>88</v>
          </cell>
          <cell r="CX461">
            <v>443</v>
          </cell>
          <cell r="CY461">
            <v>44.3</v>
          </cell>
          <cell r="CZ461">
            <v>65.824665676077259</v>
          </cell>
          <cell r="DA461">
            <v>10</v>
          </cell>
          <cell r="DB461">
            <v>0</v>
          </cell>
          <cell r="DC461">
            <v>100</v>
          </cell>
          <cell r="DD461">
            <v>21</v>
          </cell>
          <cell r="DE461">
            <v>1</v>
          </cell>
          <cell r="DF461">
            <v>96</v>
          </cell>
          <cell r="DG461">
            <v>10</v>
          </cell>
          <cell r="DH461">
            <v>100</v>
          </cell>
          <cell r="DI461">
            <v>335</v>
          </cell>
          <cell r="DJ461">
            <v>17</v>
          </cell>
          <cell r="DK461">
            <v>2</v>
          </cell>
          <cell r="DL461">
            <v>0</v>
          </cell>
          <cell r="DM461">
            <v>100</v>
          </cell>
          <cell r="DN461">
            <v>60</v>
          </cell>
          <cell r="DO461" t="str">
            <v>100</v>
          </cell>
          <cell r="DP461">
            <v>90</v>
          </cell>
          <cell r="DQ461" t="str">
            <v>100</v>
          </cell>
          <cell r="DR461">
            <v>75</v>
          </cell>
          <cell r="DS461">
            <v>100</v>
          </cell>
          <cell r="DT461">
            <v>48</v>
          </cell>
          <cell r="DU461">
            <v>98</v>
          </cell>
          <cell r="DV461" t="str">
            <v>TCS-Ninja</v>
          </cell>
          <cell r="DW461"/>
          <cell r="DX461"/>
          <cell r="DY461" t="str">
            <v>Placed</v>
          </cell>
          <cell r="DZ461">
            <v>3.36</v>
          </cell>
          <cell r="EA461" t="str">
            <v>Placement</v>
          </cell>
          <cell r="EB461" t="str">
            <v>Placement</v>
          </cell>
          <cell r="EC461"/>
          <cell r="ED461" t="str">
            <v>CAT-1</v>
          </cell>
          <cell r="EE461"/>
          <cell r="EF461"/>
          <cell r="EG461"/>
          <cell r="EH461"/>
          <cell r="EI461"/>
          <cell r="EJ461"/>
          <cell r="EK461"/>
          <cell r="EL461"/>
          <cell r="EM461"/>
          <cell r="EN461">
            <v>5</v>
          </cell>
          <cell r="EO461">
            <v>5</v>
          </cell>
          <cell r="EP461">
            <v>5</v>
          </cell>
          <cell r="EQ461">
            <v>15</v>
          </cell>
          <cell r="ER461">
            <v>100</v>
          </cell>
          <cell r="ES461" t="str">
            <v>Yes</v>
          </cell>
          <cell r="ET461" t="str">
            <v>https://drive.google.com/open?id=1iugcKJ2VVu7QBWqnhsdWog4srCbtxNwT</v>
          </cell>
          <cell r="EU461" t="str">
            <v>IT + Core Companies</v>
          </cell>
          <cell r="EV461" t="str">
            <v>Yes</v>
          </cell>
          <cell r="EW461" t="str">
            <v>pay_HyWh7HCPBVrqSM</v>
          </cell>
          <cell r="EX461" t="str">
            <v>Dombivali</v>
          </cell>
          <cell r="EY461" t="str">
            <v>Present</v>
          </cell>
          <cell r="EZ461" t="str">
            <v>Batch 2</v>
          </cell>
          <cell r="FA461" t="str">
            <v>19-E&amp;TCB23-23</v>
          </cell>
          <cell r="FB461" t="str">
            <v>E&amp;TC-B</v>
          </cell>
          <cell r="FC461">
            <v>23</v>
          </cell>
        </row>
        <row r="462">
          <cell r="C462" t="str">
            <v>19-E&amp;TCB24-23</v>
          </cell>
          <cell r="D462">
            <v>24</v>
          </cell>
          <cell r="E462" t="str">
            <v>RAO AVYAY LAXMISH PRASANNA</v>
          </cell>
          <cell r="F462" t="str">
            <v>19-E&amp;TCB24-23</v>
          </cell>
          <cell r="G462" t="str">
            <v>Male</v>
          </cell>
          <cell r="H462">
            <v>36920</v>
          </cell>
          <cell r="I462">
            <v>7900135667</v>
          </cell>
          <cell r="J462"/>
          <cell r="K462" t="str">
            <v>avyayrao4@gmail.com</v>
          </cell>
          <cell r="L462" t="str">
            <v>1032190594@tcetmumbai.in</v>
          </cell>
          <cell r="M462" t="str">
            <v>A-302, Olympia,Royal Complex,Mira Road,Nr. Municipal hospital,Mumbai,400007</v>
          </cell>
          <cell r="N462" t="str">
            <v>Service</v>
          </cell>
          <cell r="O462" t="str">
            <v>5 Lacs to  10Lacs</v>
          </cell>
          <cell r="P462" t="str">
            <v>Normal</v>
          </cell>
          <cell r="Q462" t="str">
            <v>Open</v>
          </cell>
          <cell r="R462">
            <v>2019</v>
          </cell>
          <cell r="S462" t="str">
            <v>FE</v>
          </cell>
          <cell r="T462" t="str">
            <v>MHT-CET 2019</v>
          </cell>
          <cell r="U462" t="str">
            <v>MHT-CET</v>
          </cell>
          <cell r="V462">
            <v>200</v>
          </cell>
          <cell r="W462">
            <v>91.496780900000005</v>
          </cell>
          <cell r="X462" t="str">
            <v>GOPENS</v>
          </cell>
          <cell r="Y462">
            <v>441</v>
          </cell>
          <cell r="Z462">
            <v>500</v>
          </cell>
          <cell r="AA462">
            <v>88.2</v>
          </cell>
          <cell r="AB462">
            <v>2017</v>
          </cell>
          <cell r="AC462" t="str">
            <v>MAHARASHTRA STATE BOARD OF SECONDARY AND HIGHER SECONDARY EDUCATION</v>
          </cell>
          <cell r="AD462" t="str">
            <v>HOLY CROSS CONVENT SCHOOL</v>
          </cell>
          <cell r="AE462">
            <v>400</v>
          </cell>
          <cell r="AF462">
            <v>650</v>
          </cell>
          <cell r="AG462">
            <v>61.54</v>
          </cell>
          <cell r="AH462">
            <v>2019</v>
          </cell>
          <cell r="AI462" t="str">
            <v>MAHARASHTRA STATE BOARD OF SECONDARY AND HIGHER SECONDARY EDUCATION</v>
          </cell>
          <cell r="AJ462" t="str">
            <v>ST. FRANCIS DA'AAISIS JUNIOR COLLEGE</v>
          </cell>
          <cell r="AK462">
            <v>191</v>
          </cell>
          <cell r="AL462">
            <v>22</v>
          </cell>
          <cell r="AM462">
            <v>8.6818181818181817</v>
          </cell>
          <cell r="AN462">
            <v>87.58</v>
          </cell>
          <cell r="AO462">
            <v>223</v>
          </cell>
          <cell r="AP462">
            <v>26</v>
          </cell>
          <cell r="AQ462">
            <v>8.5769230769230766</v>
          </cell>
          <cell r="AR462">
            <v>96</v>
          </cell>
          <cell r="AS462">
            <v>414</v>
          </cell>
          <cell r="AT462">
            <v>48</v>
          </cell>
          <cell r="AU462">
            <v>8.625</v>
          </cell>
          <cell r="AV462">
            <v>224</v>
          </cell>
          <cell r="AW462">
            <v>25</v>
          </cell>
          <cell r="AX462">
            <v>8.9600000000000009</v>
          </cell>
          <cell r="AY462">
            <v>93</v>
          </cell>
          <cell r="AZ462">
            <v>267</v>
          </cell>
          <cell r="BA462">
            <v>29</v>
          </cell>
          <cell r="BB462">
            <v>9.2068965517241388</v>
          </cell>
          <cell r="BC462">
            <v>96</v>
          </cell>
          <cell r="BD462">
            <v>491</v>
          </cell>
          <cell r="BE462">
            <v>54</v>
          </cell>
          <cell r="BF462">
            <v>9.0925925925925934</v>
          </cell>
          <cell r="BG462">
            <v>224</v>
          </cell>
          <cell r="BH462">
            <v>24</v>
          </cell>
          <cell r="BI462">
            <v>9.3333333333333339</v>
          </cell>
          <cell r="BJ462">
            <v>93.144999999999996</v>
          </cell>
          <cell r="BK462">
            <v>250</v>
          </cell>
          <cell r="BL462">
            <v>29</v>
          </cell>
          <cell r="BM462">
            <v>8.6206896551724146</v>
          </cell>
          <cell r="BN462">
            <v>97</v>
          </cell>
          <cell r="BO462">
            <v>474</v>
          </cell>
          <cell r="BP462">
            <v>53</v>
          </cell>
          <cell r="BQ462">
            <v>8.9433962264150946</v>
          </cell>
          <cell r="BR462">
            <v>198</v>
          </cell>
          <cell r="BS462">
            <v>24</v>
          </cell>
          <cell r="BT462">
            <v>8.25</v>
          </cell>
          <cell r="BU462">
            <v>93.78749999999998</v>
          </cell>
          <cell r="BV462">
            <v>198</v>
          </cell>
          <cell r="BW462">
            <v>24</v>
          </cell>
          <cell r="BX462">
            <v>8.25</v>
          </cell>
          <cell r="BY462">
            <v>233</v>
          </cell>
          <cell r="BZ462">
            <v>26</v>
          </cell>
          <cell r="CA462">
            <v>8.9615384615384617</v>
          </cell>
          <cell r="CB462">
            <v>1810</v>
          </cell>
          <cell r="CC462">
            <v>205</v>
          </cell>
          <cell r="CD462">
            <v>8.8292682926829276</v>
          </cell>
          <cell r="CE462">
            <v>94</v>
          </cell>
          <cell r="CF462"/>
          <cell r="CG462"/>
          <cell r="CH462"/>
          <cell r="CI462"/>
          <cell r="CJ462"/>
          <cell r="CK462"/>
          <cell r="CL462"/>
          <cell r="CM462"/>
          <cell r="CN462">
            <v>7</v>
          </cell>
          <cell r="CO462">
            <v>60</v>
          </cell>
          <cell r="CP462" t="str">
            <v>ABSENT</v>
          </cell>
          <cell r="CQ462">
            <v>50</v>
          </cell>
          <cell r="CR462">
            <v>20</v>
          </cell>
          <cell r="CS462">
            <v>4</v>
          </cell>
          <cell r="CT462">
            <v>84</v>
          </cell>
          <cell r="CU462">
            <v>7</v>
          </cell>
          <cell r="CV462">
            <v>9</v>
          </cell>
          <cell r="CW462">
            <v>44</v>
          </cell>
          <cell r="CX462">
            <v>237</v>
          </cell>
          <cell r="CY462">
            <v>59.25</v>
          </cell>
          <cell r="CZ462">
            <v>35.21545319465082</v>
          </cell>
          <cell r="DA462">
            <v>4</v>
          </cell>
          <cell r="DB462">
            <v>6</v>
          </cell>
          <cell r="DC462">
            <v>40</v>
          </cell>
          <cell r="DD462">
            <v>14</v>
          </cell>
          <cell r="DE462">
            <v>8</v>
          </cell>
          <cell r="DF462">
            <v>64</v>
          </cell>
          <cell r="DG462">
            <v>1</v>
          </cell>
          <cell r="DH462">
            <v>10</v>
          </cell>
          <cell r="DI462">
            <v>0</v>
          </cell>
          <cell r="DJ462">
            <v>0</v>
          </cell>
          <cell r="DK462">
            <v>1</v>
          </cell>
          <cell r="DL462">
            <v>1</v>
          </cell>
          <cell r="DM462">
            <v>50</v>
          </cell>
          <cell r="DN462">
            <v>10</v>
          </cell>
          <cell r="DO462" t="str">
            <v>0</v>
          </cell>
          <cell r="DP462">
            <v>70</v>
          </cell>
          <cell r="DQ462" t="str">
            <v>100</v>
          </cell>
          <cell r="DR462">
            <v>40</v>
          </cell>
          <cell r="DS462">
            <v>50</v>
          </cell>
          <cell r="DT462">
            <v>16</v>
          </cell>
          <cell r="DU462">
            <v>49</v>
          </cell>
          <cell r="DV462" t="str">
            <v xml:space="preserve">NTT Global </v>
          </cell>
          <cell r="DW462"/>
          <cell r="DX462"/>
          <cell r="DY462" t="str">
            <v>Placed</v>
          </cell>
          <cell r="DZ462"/>
          <cell r="EA462" t="str">
            <v>Placement</v>
          </cell>
          <cell r="EB462" t="str">
            <v>Placement</v>
          </cell>
          <cell r="EC462"/>
          <cell r="ED462" t="str">
            <v>CAT-3</v>
          </cell>
          <cell r="EE462"/>
          <cell r="EF462"/>
          <cell r="EG462"/>
          <cell r="EH462"/>
          <cell r="EI462"/>
          <cell r="EJ462"/>
          <cell r="EK462"/>
          <cell r="EL462"/>
          <cell r="EM462"/>
          <cell r="EN462">
            <v>5</v>
          </cell>
          <cell r="EO462">
            <v>1</v>
          </cell>
          <cell r="EP462">
            <v>5</v>
          </cell>
          <cell r="EQ462">
            <v>11</v>
          </cell>
          <cell r="ER462">
            <v>73.333333333333329</v>
          </cell>
          <cell r="ES462" t="str">
            <v>Yes</v>
          </cell>
          <cell r="ET462" t="str">
            <v>https://drive.google.com/open?id=1jLvLM50_0Ej1FTSKAo5fCXQZRwgrEQYl</v>
          </cell>
          <cell r="EU462" t="str">
            <v>IT + Core Companies</v>
          </cell>
          <cell r="EV462" t="str">
            <v>Yes</v>
          </cell>
          <cell r="EW462" t="str">
            <v>pay_Hy7aLrARlAHfoJ</v>
          </cell>
          <cell r="EX462" t="str">
            <v>Mira Road</v>
          </cell>
          <cell r="EY462" t="str">
            <v>Present</v>
          </cell>
          <cell r="EZ462" t="str">
            <v>Batch 2</v>
          </cell>
          <cell r="FA462" t="str">
            <v>19-E&amp;TCB24-23</v>
          </cell>
          <cell r="FB462" t="str">
            <v>E&amp;TC-B</v>
          </cell>
          <cell r="FC462">
            <v>24</v>
          </cell>
        </row>
        <row r="463">
          <cell r="C463" t="str">
            <v>19-E&amp;TCB25-23</v>
          </cell>
          <cell r="D463">
            <v>25</v>
          </cell>
          <cell r="E463" t="str">
            <v>RATHOD AKSHAT PRAMODKUMAR UMA</v>
          </cell>
          <cell r="F463" t="str">
            <v>19-E&amp;TCB25-23</v>
          </cell>
          <cell r="G463" t="str">
            <v>Male</v>
          </cell>
          <cell r="H463">
            <v>37223</v>
          </cell>
          <cell r="I463">
            <v>7045208487</v>
          </cell>
          <cell r="J463"/>
          <cell r="K463" t="str">
            <v>akshatrathod28@gmail.com</v>
          </cell>
          <cell r="L463" t="str">
            <v>1032190595@tcetmumbai.in</v>
          </cell>
          <cell r="M463" t="str">
            <v>D/402,DOLPHINN GARDEN CHS,POONAM SAGAR COMPLEX,MIRA-BHAYANDER, MIRA ROAD, THANE,Maharashtra,THANE,401107</v>
          </cell>
          <cell r="N463" t="str">
            <v>Any other</v>
          </cell>
          <cell r="O463" t="str">
            <v>Below  5 Lacs</v>
          </cell>
          <cell r="P463" t="str">
            <v>Normal</v>
          </cell>
          <cell r="Q463" t="str">
            <v>Open</v>
          </cell>
          <cell r="R463">
            <v>2019</v>
          </cell>
          <cell r="S463" t="str">
            <v>FE</v>
          </cell>
          <cell r="T463" t="str">
            <v>MHT-CET 2019</v>
          </cell>
          <cell r="U463" t="str">
            <v>MHT-CET</v>
          </cell>
          <cell r="V463">
            <v>200</v>
          </cell>
          <cell r="W463">
            <v>81.3615724</v>
          </cell>
          <cell r="X463" t="str">
            <v>IL</v>
          </cell>
          <cell r="Y463">
            <v>557</v>
          </cell>
          <cell r="Z463">
            <v>600</v>
          </cell>
          <cell r="AA463">
            <v>92.83</v>
          </cell>
          <cell r="AB463">
            <v>2017</v>
          </cell>
          <cell r="AC463" t="str">
            <v>COUNCIL FOR THE INDIAN SCHOOL CERTIFICATE EXAMINATIONS</v>
          </cell>
          <cell r="AD463" t="str">
            <v>N. L. DALMIA HIGH SCHOOL</v>
          </cell>
          <cell r="AE463">
            <v>449</v>
          </cell>
          <cell r="AF463">
            <v>500</v>
          </cell>
          <cell r="AG463">
            <v>89.8</v>
          </cell>
          <cell r="AH463">
            <v>2019</v>
          </cell>
          <cell r="AI463" t="str">
            <v>COUNCIL FOR THE INDIAN SCHOOL CERTIFICATE EXAMINATIONS</v>
          </cell>
          <cell r="AJ463" t="str">
            <v>N. L. DALMIA HIGH SCHOOL</v>
          </cell>
          <cell r="AK463">
            <v>215</v>
          </cell>
          <cell r="AL463">
            <v>22</v>
          </cell>
          <cell r="AM463">
            <v>9.7727272727272734</v>
          </cell>
          <cell r="AN463">
            <v>87.58</v>
          </cell>
          <cell r="AO463">
            <v>253</v>
          </cell>
          <cell r="AP463">
            <v>26</v>
          </cell>
          <cell r="AQ463">
            <v>9.7307692307692299</v>
          </cell>
          <cell r="AR463">
            <v>85</v>
          </cell>
          <cell r="AS463">
            <v>468</v>
          </cell>
          <cell r="AT463">
            <v>48</v>
          </cell>
          <cell r="AU463">
            <v>9.75</v>
          </cell>
          <cell r="AV463">
            <v>241</v>
          </cell>
          <cell r="AW463">
            <v>25</v>
          </cell>
          <cell r="AX463">
            <v>9.64</v>
          </cell>
          <cell r="AY463">
            <v>98</v>
          </cell>
          <cell r="AZ463">
            <v>275</v>
          </cell>
          <cell r="BA463">
            <v>29</v>
          </cell>
          <cell r="BB463">
            <v>9.4827586206896548</v>
          </cell>
          <cell r="BC463">
            <v>98</v>
          </cell>
          <cell r="BD463">
            <v>516</v>
          </cell>
          <cell r="BE463">
            <v>54</v>
          </cell>
          <cell r="BF463">
            <v>9.5555555555555554</v>
          </cell>
          <cell r="BG463">
            <v>224</v>
          </cell>
          <cell r="BH463">
            <v>24</v>
          </cell>
          <cell r="BI463">
            <v>9.3333333333333339</v>
          </cell>
          <cell r="BJ463">
            <v>92.144999999999996</v>
          </cell>
          <cell r="BK463">
            <v>263</v>
          </cell>
          <cell r="BL463">
            <v>29</v>
          </cell>
          <cell r="BM463">
            <v>9.068965517241379</v>
          </cell>
          <cell r="BN463">
            <v>98</v>
          </cell>
          <cell r="BO463">
            <v>487</v>
          </cell>
          <cell r="BP463">
            <v>53</v>
          </cell>
          <cell r="BQ463">
            <v>9.1886792452830193</v>
          </cell>
          <cell r="BR463">
            <v>230</v>
          </cell>
          <cell r="BS463">
            <v>24</v>
          </cell>
          <cell r="BT463">
            <v>9.5833333333333339</v>
          </cell>
          <cell r="BU463">
            <v>93.120833333333323</v>
          </cell>
          <cell r="BV463">
            <v>230</v>
          </cell>
          <cell r="BW463">
            <v>24</v>
          </cell>
          <cell r="BX463">
            <v>9.5833333333333339</v>
          </cell>
          <cell r="BY463">
            <v>254</v>
          </cell>
          <cell r="BZ463">
            <v>26</v>
          </cell>
          <cell r="CA463">
            <v>9.7692307692307701</v>
          </cell>
          <cell r="CB463">
            <v>1955</v>
          </cell>
          <cell r="CC463">
            <v>205</v>
          </cell>
          <cell r="CD463">
            <v>9.536585365853659</v>
          </cell>
          <cell r="CE463">
            <v>93</v>
          </cell>
          <cell r="CF463"/>
          <cell r="CG463"/>
          <cell r="CH463"/>
          <cell r="CI463"/>
          <cell r="CJ463"/>
          <cell r="CK463"/>
          <cell r="CL463"/>
          <cell r="CM463"/>
          <cell r="CN463">
            <v>25</v>
          </cell>
          <cell r="CO463">
            <v>60</v>
          </cell>
          <cell r="CP463">
            <v>26</v>
          </cell>
          <cell r="CQ463">
            <v>50</v>
          </cell>
          <cell r="CR463">
            <v>24</v>
          </cell>
          <cell r="CS463">
            <v>0</v>
          </cell>
          <cell r="CT463">
            <v>100</v>
          </cell>
          <cell r="CU463">
            <v>16</v>
          </cell>
          <cell r="CV463">
            <v>0</v>
          </cell>
          <cell r="CW463">
            <v>100</v>
          </cell>
          <cell r="CX463">
            <v>630</v>
          </cell>
          <cell r="CY463">
            <v>63</v>
          </cell>
          <cell r="CZ463">
            <v>93.610698365527483</v>
          </cell>
          <cell r="DA463">
            <v>10</v>
          </cell>
          <cell r="DB463">
            <v>0</v>
          </cell>
          <cell r="DC463">
            <v>100</v>
          </cell>
          <cell r="DD463">
            <v>22</v>
          </cell>
          <cell r="DE463">
            <v>0</v>
          </cell>
          <cell r="DF463">
            <v>100</v>
          </cell>
          <cell r="DG463">
            <v>10</v>
          </cell>
          <cell r="DH463">
            <v>100</v>
          </cell>
          <cell r="DI463">
            <v>190</v>
          </cell>
          <cell r="DJ463">
            <v>10</v>
          </cell>
          <cell r="DK463">
            <v>2</v>
          </cell>
          <cell r="DL463">
            <v>0</v>
          </cell>
          <cell r="DM463">
            <v>100</v>
          </cell>
          <cell r="DN463">
            <v>100</v>
          </cell>
          <cell r="DO463" t="str">
            <v>100</v>
          </cell>
          <cell r="DP463">
            <v>100</v>
          </cell>
          <cell r="DQ463" t="str">
            <v>100</v>
          </cell>
          <cell r="DR463">
            <v>100</v>
          </cell>
          <cell r="DS463">
            <v>100</v>
          </cell>
          <cell r="DT463">
            <v>68</v>
          </cell>
          <cell r="DU463">
            <v>100</v>
          </cell>
          <cell r="DV463" t="str">
            <v>Jio Platform</v>
          </cell>
          <cell r="DW463"/>
          <cell r="DX463"/>
          <cell r="DY463" t="str">
            <v>Placed</v>
          </cell>
          <cell r="DZ463">
            <v>5</v>
          </cell>
          <cell r="EA463" t="str">
            <v>Placement</v>
          </cell>
          <cell r="EB463" t="str">
            <v>Placement</v>
          </cell>
          <cell r="EC463"/>
          <cell r="ED463" t="str">
            <v>CAT-1</v>
          </cell>
          <cell r="EE463"/>
          <cell r="EF463"/>
          <cell r="EG463"/>
          <cell r="EH463"/>
          <cell r="EI463"/>
          <cell r="EJ463"/>
          <cell r="EK463"/>
          <cell r="EL463"/>
          <cell r="EM463"/>
          <cell r="EN463">
            <v>5</v>
          </cell>
          <cell r="EO463">
            <v>5</v>
          </cell>
          <cell r="EP463">
            <v>5</v>
          </cell>
          <cell r="EQ463">
            <v>15</v>
          </cell>
          <cell r="ER463">
            <v>100</v>
          </cell>
          <cell r="ES463" t="str">
            <v>Yes</v>
          </cell>
          <cell r="ET463" t="str">
            <v>https://drive.google.com/open?id=1Mf4zdRrEsuFy6rmw3XEcDXq18V8u9FPV</v>
          </cell>
          <cell r="EU463" t="str">
            <v>IT + Core Companies</v>
          </cell>
          <cell r="EV463" t="str">
            <v>Yes</v>
          </cell>
          <cell r="EW463" t="str">
            <v>pay_Hy6uLpukzXQlpU</v>
          </cell>
          <cell r="EX463" t="str">
            <v>MUMBAI</v>
          </cell>
          <cell r="EY463" t="str">
            <v>Present</v>
          </cell>
          <cell r="EZ463" t="str">
            <v>Golden Batch 2</v>
          </cell>
          <cell r="FA463" t="str">
            <v>19-E&amp;TCB25-23</v>
          </cell>
          <cell r="FB463" t="str">
            <v>E&amp;TC-B</v>
          </cell>
          <cell r="FC463">
            <v>25</v>
          </cell>
        </row>
        <row r="464">
          <cell r="C464" t="str">
            <v>19-E&amp;TCB26-23</v>
          </cell>
          <cell r="D464">
            <v>26</v>
          </cell>
          <cell r="E464" t="str">
            <v>RAWAT AMAN YATENDRA MEENA</v>
          </cell>
          <cell r="F464" t="str">
            <v>19-E&amp;TCB26-23</v>
          </cell>
          <cell r="G464" t="str">
            <v>Male</v>
          </cell>
          <cell r="H464">
            <v>37022</v>
          </cell>
          <cell r="I464">
            <v>8779777730</v>
          </cell>
          <cell r="J464"/>
          <cell r="K464" t="str">
            <v>amanrawat11.ar@gmail.com</v>
          </cell>
          <cell r="L464" t="str">
            <v>1032190596@tcetmumbai.in</v>
          </cell>
          <cell r="M464" t="str">
            <v>B-502/503, Gokul Residency (A-G),Thakur Village, Kandivali East,Mumbai,400101</v>
          </cell>
          <cell r="N464" t="str">
            <v>Service</v>
          </cell>
          <cell r="O464" t="str">
            <v>10 Lacs to 20Lacs</v>
          </cell>
          <cell r="P464" t="str">
            <v>Normal</v>
          </cell>
          <cell r="Q464" t="str">
            <v>Open</v>
          </cell>
          <cell r="R464">
            <v>2019</v>
          </cell>
          <cell r="S464" t="str">
            <v>FE</v>
          </cell>
          <cell r="T464" t="str">
            <v>MHT-CET 2019</v>
          </cell>
          <cell r="U464" t="str">
            <v>MHT-CET</v>
          </cell>
          <cell r="V464">
            <v>200</v>
          </cell>
          <cell r="W464">
            <v>74.264391700000004</v>
          </cell>
          <cell r="X464" t="str">
            <v>MI</v>
          </cell>
          <cell r="Y464">
            <v>772</v>
          </cell>
          <cell r="Z464">
            <v>900</v>
          </cell>
          <cell r="AA464">
            <v>85.78</v>
          </cell>
          <cell r="AB464">
            <v>2017</v>
          </cell>
          <cell r="AC464" t="str">
            <v>University of Cambridge for Secondary Education</v>
          </cell>
          <cell r="AD464" t="str">
            <v>GUNDECHA EDUCATION ACADEMY</v>
          </cell>
          <cell r="AE464">
            <v>197</v>
          </cell>
          <cell r="AF464">
            <v>300</v>
          </cell>
          <cell r="AG464">
            <v>65.67</v>
          </cell>
          <cell r="AH464">
            <v>2019</v>
          </cell>
          <cell r="AI464" t="str">
            <v>International Board</v>
          </cell>
          <cell r="AJ464" t="str">
            <v>B.K. GADIA A LEVEL JUNIOR COLLEGE</v>
          </cell>
          <cell r="AK464">
            <v>201</v>
          </cell>
          <cell r="AL464">
            <v>22</v>
          </cell>
          <cell r="AM464">
            <v>9.1363636363636367</v>
          </cell>
          <cell r="AN464">
            <v>98.37</v>
          </cell>
          <cell r="AO464">
            <v>234</v>
          </cell>
          <cell r="AP464">
            <v>26</v>
          </cell>
          <cell r="AQ464">
            <v>9</v>
          </cell>
          <cell r="AR464">
            <v>75</v>
          </cell>
          <cell r="AS464">
            <v>435</v>
          </cell>
          <cell r="AT464">
            <v>48</v>
          </cell>
          <cell r="AU464">
            <v>9.0625</v>
          </cell>
          <cell r="AV464">
            <v>235</v>
          </cell>
          <cell r="AW464">
            <v>25</v>
          </cell>
          <cell r="AX464">
            <v>9.4</v>
          </cell>
          <cell r="AY464">
            <v>100</v>
          </cell>
          <cell r="AZ464">
            <v>276</v>
          </cell>
          <cell r="BA464">
            <v>29</v>
          </cell>
          <cell r="BB464">
            <v>9.5172413793103452</v>
          </cell>
          <cell r="BC464">
            <v>100</v>
          </cell>
          <cell r="BD464">
            <v>511</v>
          </cell>
          <cell r="BE464">
            <v>54</v>
          </cell>
          <cell r="BF464">
            <v>9.4629629629629637</v>
          </cell>
          <cell r="BG464">
            <v>220</v>
          </cell>
          <cell r="BH464">
            <v>24</v>
          </cell>
          <cell r="BI464">
            <v>9.1666666666666661</v>
          </cell>
          <cell r="BJ464">
            <v>93.342500000000001</v>
          </cell>
          <cell r="BK464">
            <v>245</v>
          </cell>
          <cell r="BL464">
            <v>29</v>
          </cell>
          <cell r="BM464">
            <v>8.4482758620689662</v>
          </cell>
          <cell r="BN464">
            <v>100</v>
          </cell>
          <cell r="BO464">
            <v>465</v>
          </cell>
          <cell r="BP464">
            <v>53</v>
          </cell>
          <cell r="BQ464">
            <v>8.7735849056603765</v>
          </cell>
          <cell r="BR464">
            <v>191</v>
          </cell>
          <cell r="BS464">
            <v>24</v>
          </cell>
          <cell r="BT464">
            <v>7.958333333333333</v>
          </cell>
          <cell r="BU464">
            <v>94.452083333333334</v>
          </cell>
          <cell r="BV464">
            <v>191</v>
          </cell>
          <cell r="BW464">
            <v>24</v>
          </cell>
          <cell r="BX464">
            <v>7.958333333333333</v>
          </cell>
          <cell r="BY464">
            <v>231</v>
          </cell>
          <cell r="BZ464">
            <v>26</v>
          </cell>
          <cell r="CA464">
            <v>8.884615384615385</v>
          </cell>
          <cell r="CB464">
            <v>1833</v>
          </cell>
          <cell r="CC464">
            <v>205</v>
          </cell>
          <cell r="CD464">
            <v>8.9414634146341463</v>
          </cell>
          <cell r="CE464">
            <v>94</v>
          </cell>
          <cell r="CF464"/>
          <cell r="CG464"/>
          <cell r="CH464"/>
          <cell r="CI464"/>
          <cell r="CJ464"/>
          <cell r="CK464"/>
          <cell r="CL464"/>
          <cell r="CM464"/>
          <cell r="CN464"/>
          <cell r="CO464"/>
          <cell r="CP464"/>
          <cell r="CQ464"/>
          <cell r="CR464"/>
          <cell r="CS464"/>
          <cell r="CT464"/>
          <cell r="CU464"/>
          <cell r="CV464"/>
          <cell r="CW464"/>
          <cell r="CX464"/>
          <cell r="CY464"/>
          <cell r="CZ464"/>
          <cell r="DA464"/>
          <cell r="DB464"/>
          <cell r="DC464"/>
          <cell r="DD464"/>
          <cell r="DE464"/>
          <cell r="DF464"/>
          <cell r="DG464"/>
          <cell r="DH464"/>
          <cell r="DI464"/>
          <cell r="DJ464">
            <v>0</v>
          </cell>
          <cell r="DK464">
            <v>0</v>
          </cell>
          <cell r="DL464">
            <v>2</v>
          </cell>
          <cell r="DM464">
            <v>0</v>
          </cell>
          <cell r="DN464">
            <v>0</v>
          </cell>
          <cell r="DO464">
            <v>0</v>
          </cell>
          <cell r="DP464">
            <v>0</v>
          </cell>
          <cell r="DQ464">
            <v>0</v>
          </cell>
          <cell r="DR464">
            <v>0</v>
          </cell>
          <cell r="DS464">
            <v>0</v>
          </cell>
          <cell r="DT464">
            <v>0</v>
          </cell>
          <cell r="DU464">
            <v>0</v>
          </cell>
          <cell r="DV464"/>
          <cell r="DW464"/>
          <cell r="DX464"/>
          <cell r="DY464"/>
          <cell r="DZ464"/>
          <cell r="EA464" t="str">
            <v>Higher Studies</v>
          </cell>
          <cell r="EB464" t="str">
            <v>Higher Studies</v>
          </cell>
          <cell r="EC464" t="str">
            <v>Transcript</v>
          </cell>
          <cell r="ED464" t="str">
            <v>CAT-3</v>
          </cell>
          <cell r="EE464"/>
          <cell r="EF464"/>
          <cell r="EG464"/>
          <cell r="EH464"/>
          <cell r="EI464"/>
          <cell r="EJ464"/>
          <cell r="EK464"/>
          <cell r="EL464"/>
          <cell r="EM464"/>
          <cell r="EN464">
            <v>5</v>
          </cell>
          <cell r="EO464">
            <v>0</v>
          </cell>
          <cell r="EP464">
            <v>5</v>
          </cell>
          <cell r="EQ464">
            <v>10</v>
          </cell>
          <cell r="ER464">
            <v>66.666666666666657</v>
          </cell>
          <cell r="ES464" t="str">
            <v>Yes</v>
          </cell>
          <cell r="ET464" t="str">
            <v>https://drive.google.com/open?id=1t_QBYH_GEKpJHdrsbLrl0uCvGWOAdq0E</v>
          </cell>
          <cell r="EU464" t="str">
            <v>NA</v>
          </cell>
          <cell r="EV464" t="str">
            <v>No</v>
          </cell>
          <cell r="EW464"/>
          <cell r="EX464" t="str">
            <v>Mumbai</v>
          </cell>
          <cell r="EY464" t="str">
            <v>Present</v>
          </cell>
          <cell r="EZ464"/>
          <cell r="FA464" t="str">
            <v>19-E&amp;TCB26-23</v>
          </cell>
          <cell r="FB464" t="str">
            <v>E&amp;TC-B</v>
          </cell>
          <cell r="FC464">
            <v>26</v>
          </cell>
        </row>
        <row r="465">
          <cell r="C465" t="str">
            <v>19-E&amp;TCA52-23</v>
          </cell>
          <cell r="D465">
            <v>52</v>
          </cell>
          <cell r="E465" t="str">
            <v>ROSHAN ISHA KUNJUMON KALPANA</v>
          </cell>
          <cell r="F465" t="str">
            <v>19-E&amp;TCA52-23</v>
          </cell>
          <cell r="G465" t="str">
            <v>Female</v>
          </cell>
          <cell r="H465">
            <v>37023</v>
          </cell>
          <cell r="I465">
            <v>9769303862</v>
          </cell>
          <cell r="J465" t="str">
            <v>9769303862</v>
          </cell>
          <cell r="K465" t="str">
            <v>isharoshan2001@gmail.com</v>
          </cell>
          <cell r="L465" t="str">
            <v>1032190560@tcetmumbai.in</v>
          </cell>
          <cell r="M465" t="str">
            <v>B-503 Uphar society,Ashokvan,Maharashtra,Mumbai,400068</v>
          </cell>
          <cell r="N465" t="str">
            <v>Family Business</v>
          </cell>
          <cell r="O465" t="str">
            <v>10 Lacs to 20Lacs</v>
          </cell>
          <cell r="P465" t="str">
            <v>Normal</v>
          </cell>
          <cell r="Q465" t="str">
            <v>Open</v>
          </cell>
          <cell r="R465">
            <v>2019</v>
          </cell>
          <cell r="S465" t="str">
            <v>FE</v>
          </cell>
          <cell r="T465" t="str">
            <v>MHT-CET 2019</v>
          </cell>
          <cell r="U465" t="str">
            <v>MHT-CET</v>
          </cell>
          <cell r="V465">
            <v>200</v>
          </cell>
          <cell r="W465">
            <v>86.327064199999995</v>
          </cell>
          <cell r="X465" t="str">
            <v>IL</v>
          </cell>
          <cell r="Y465">
            <v>450</v>
          </cell>
          <cell r="Z465">
            <v>500</v>
          </cell>
          <cell r="AA465">
            <v>90</v>
          </cell>
          <cell r="AB465">
            <v>2017</v>
          </cell>
          <cell r="AC465" t="str">
            <v>COUNCIL FOR THE INDIAN SCHOOL CERTIFICATE EXAMINATIONS</v>
          </cell>
          <cell r="AD465" t="str">
            <v>UNIVERSAL HIGH</v>
          </cell>
          <cell r="AE465">
            <v>470</v>
          </cell>
          <cell r="AF465">
            <v>650</v>
          </cell>
          <cell r="AG465">
            <v>72.31</v>
          </cell>
          <cell r="AH465">
            <v>2019</v>
          </cell>
          <cell r="AI465" t="str">
            <v>MAHARASHTRA STATE BOARD OF SECONDARY AND HIGHER SECONDARY EDUCATION</v>
          </cell>
          <cell r="AJ465" t="str">
            <v>NIRMALA</v>
          </cell>
          <cell r="AK465">
            <v>195</v>
          </cell>
          <cell r="AL465">
            <v>22</v>
          </cell>
          <cell r="AM465">
            <v>8.8636363636363633</v>
          </cell>
          <cell r="AN465">
            <v>90.29</v>
          </cell>
          <cell r="AO465">
            <v>242</v>
          </cell>
          <cell r="AP465">
            <v>26</v>
          </cell>
          <cell r="AQ465">
            <v>9.3076923076923084</v>
          </cell>
          <cell r="AR465">
            <v>97.94</v>
          </cell>
          <cell r="AS465">
            <v>437</v>
          </cell>
          <cell r="AT465">
            <v>48</v>
          </cell>
          <cell r="AU465">
            <v>9.1041666666666661</v>
          </cell>
          <cell r="AV465">
            <v>224</v>
          </cell>
          <cell r="AW465">
            <v>25</v>
          </cell>
          <cell r="AX465">
            <v>8.9600000000000009</v>
          </cell>
          <cell r="AY465">
            <v>99</v>
          </cell>
          <cell r="AZ465">
            <v>274</v>
          </cell>
          <cell r="BA465">
            <v>29</v>
          </cell>
          <cell r="BB465">
            <v>9.4482758620689662</v>
          </cell>
          <cell r="BC465">
            <v>100</v>
          </cell>
          <cell r="BD465">
            <v>498</v>
          </cell>
          <cell r="BE465">
            <v>54</v>
          </cell>
          <cell r="BF465">
            <v>9.2222222222222214</v>
          </cell>
          <cell r="BG465">
            <v>212</v>
          </cell>
          <cell r="BH465">
            <v>24</v>
          </cell>
          <cell r="BI465">
            <v>8.8333333333333339</v>
          </cell>
          <cell r="BJ465">
            <v>96.807500000000005</v>
          </cell>
          <cell r="BK465">
            <v>257</v>
          </cell>
          <cell r="BL465">
            <v>29</v>
          </cell>
          <cell r="BM465">
            <v>8.862068965517242</v>
          </cell>
          <cell r="BN465">
            <v>99</v>
          </cell>
          <cell r="BO465">
            <v>469</v>
          </cell>
          <cell r="BP465">
            <v>53</v>
          </cell>
          <cell r="BQ465">
            <v>8.8490566037735849</v>
          </cell>
          <cell r="BR465">
            <v>225</v>
          </cell>
          <cell r="BS465">
            <v>24</v>
          </cell>
          <cell r="BT465">
            <v>9.375</v>
          </cell>
          <cell r="BU465">
            <v>97.172916666666666</v>
          </cell>
          <cell r="BV465">
            <v>225</v>
          </cell>
          <cell r="BW465">
            <v>24</v>
          </cell>
          <cell r="BX465">
            <v>9.375</v>
          </cell>
          <cell r="BY465">
            <v>247</v>
          </cell>
          <cell r="BZ465">
            <v>26</v>
          </cell>
          <cell r="CA465">
            <v>9.5</v>
          </cell>
          <cell r="CB465">
            <v>1876</v>
          </cell>
          <cell r="CC465">
            <v>205</v>
          </cell>
          <cell r="CD465">
            <v>9.1512195121951212</v>
          </cell>
          <cell r="CE465">
            <v>97</v>
          </cell>
          <cell r="CF465"/>
          <cell r="CG465"/>
          <cell r="CH465"/>
          <cell r="CI465"/>
          <cell r="CJ465"/>
          <cell r="CK465"/>
          <cell r="CL465"/>
          <cell r="CM465"/>
          <cell r="CN465">
            <v>18</v>
          </cell>
          <cell r="CO465">
            <v>60</v>
          </cell>
          <cell r="CP465">
            <v>19</v>
          </cell>
          <cell r="CQ465">
            <v>50</v>
          </cell>
          <cell r="CR465">
            <v>24</v>
          </cell>
          <cell r="CS465">
            <v>0</v>
          </cell>
          <cell r="CT465">
            <v>100</v>
          </cell>
          <cell r="CU465">
            <v>13</v>
          </cell>
          <cell r="CV465">
            <v>3</v>
          </cell>
          <cell r="CW465">
            <v>82</v>
          </cell>
          <cell r="CX465">
            <v>543</v>
          </cell>
          <cell r="CY465">
            <v>54.3</v>
          </cell>
          <cell r="CZ465">
            <v>80.683506686478452</v>
          </cell>
          <cell r="DA465">
            <v>10</v>
          </cell>
          <cell r="DB465">
            <v>0</v>
          </cell>
          <cell r="DC465">
            <v>100</v>
          </cell>
          <cell r="DD465">
            <v>22</v>
          </cell>
          <cell r="DE465">
            <v>0</v>
          </cell>
          <cell r="DF465">
            <v>100</v>
          </cell>
          <cell r="DG465">
            <v>10</v>
          </cell>
          <cell r="DH465">
            <v>100</v>
          </cell>
          <cell r="DI465">
            <v>830</v>
          </cell>
          <cell r="DJ465">
            <v>42</v>
          </cell>
          <cell r="DK465">
            <v>2</v>
          </cell>
          <cell r="DL465">
            <v>0</v>
          </cell>
          <cell r="DM465">
            <v>100</v>
          </cell>
          <cell r="DN465">
            <v>90</v>
          </cell>
          <cell r="DO465" t="str">
            <v>100</v>
          </cell>
          <cell r="DP465">
            <v>80</v>
          </cell>
          <cell r="DQ465" t="str">
            <v>100</v>
          </cell>
          <cell r="DR465">
            <v>85</v>
          </cell>
          <cell r="DS465">
            <v>100</v>
          </cell>
          <cell r="DT465">
            <v>71</v>
          </cell>
          <cell r="DU465">
            <v>98</v>
          </cell>
          <cell r="DV465" t="str">
            <v>Jio Platform</v>
          </cell>
          <cell r="DW465"/>
          <cell r="DX465"/>
          <cell r="DY465" t="str">
            <v>Placed</v>
          </cell>
          <cell r="DZ465">
            <v>5</v>
          </cell>
          <cell r="EA465" t="str">
            <v>Placement</v>
          </cell>
          <cell r="EB465" t="str">
            <v>Placement</v>
          </cell>
          <cell r="EC465"/>
          <cell r="ED465" t="str">
            <v>CAT-1</v>
          </cell>
          <cell r="EE465"/>
          <cell r="EF465"/>
          <cell r="EG465"/>
          <cell r="EH465"/>
          <cell r="EI465"/>
          <cell r="EJ465"/>
          <cell r="EK465"/>
          <cell r="EL465"/>
          <cell r="EM465"/>
          <cell r="EN465">
            <v>5</v>
          </cell>
          <cell r="EO465">
            <v>5</v>
          </cell>
          <cell r="EP465">
            <v>5</v>
          </cell>
          <cell r="EQ465">
            <v>15</v>
          </cell>
          <cell r="ER465">
            <v>100</v>
          </cell>
          <cell r="ES465" t="str">
            <v>Yes</v>
          </cell>
          <cell r="ET465" t="str">
            <v>https://drive.google.com/open?id=1BhPBuBNTYv_OsK0ijwqxp0il3UorqtjI</v>
          </cell>
          <cell r="EU465" t="str">
            <v>IT + Core Companies</v>
          </cell>
          <cell r="EV465" t="str">
            <v>Yes</v>
          </cell>
          <cell r="EW465" t="str">
            <v>pay_HyEOKXqXt5lPWD</v>
          </cell>
          <cell r="EX465" t="str">
            <v>Maharashtra</v>
          </cell>
          <cell r="EY465" t="str">
            <v>Present</v>
          </cell>
          <cell r="EZ465" t="str">
            <v>Batch 1</v>
          </cell>
          <cell r="FA465" t="str">
            <v>19-E&amp;TCA52-23</v>
          </cell>
          <cell r="FB465" t="str">
            <v>E&amp;TC-A</v>
          </cell>
          <cell r="FC465">
            <v>52</v>
          </cell>
        </row>
        <row r="466">
          <cell r="C466" t="str">
            <v>19-E&amp;TCB27-23</v>
          </cell>
          <cell r="D466">
            <v>27</v>
          </cell>
          <cell r="E466" t="str">
            <v>SAKPAL ABHISHEK SAKHARAM ANITA</v>
          </cell>
          <cell r="F466" t="str">
            <v>19-E&amp;TCB27-23</v>
          </cell>
          <cell r="G466" t="str">
            <v>Male</v>
          </cell>
          <cell r="H466">
            <v>36804</v>
          </cell>
          <cell r="I466">
            <v>9920636302</v>
          </cell>
          <cell r="J466"/>
          <cell r="K466" t="str">
            <v>abhisakpal0510@gmail.com</v>
          </cell>
          <cell r="L466" t="str">
            <v>1032190597@tcetmumbai.in</v>
          </cell>
          <cell r="M466" t="str">
            <v>Shivneri rahivashi sangh,Saibai nagar,appapada,Malad,Maharani saibai vidyamandir ,MUMBAI,400097</v>
          </cell>
          <cell r="N466" t="str">
            <v>Service</v>
          </cell>
          <cell r="O466" t="str">
            <v>Below  5 Lacs</v>
          </cell>
          <cell r="P466" t="str">
            <v>Normal</v>
          </cell>
          <cell r="Q466" t="str">
            <v>Open</v>
          </cell>
          <cell r="R466">
            <v>2019</v>
          </cell>
          <cell r="S466" t="str">
            <v>FE</v>
          </cell>
          <cell r="T466" t="str">
            <v>MHT-CET 2019</v>
          </cell>
          <cell r="U466" t="str">
            <v>MHT-CET</v>
          </cell>
          <cell r="V466">
            <v>200</v>
          </cell>
          <cell r="W466">
            <v>91.278800000000004</v>
          </cell>
          <cell r="X466" t="str">
            <v>GOPENS</v>
          </cell>
          <cell r="Y466">
            <v>469</v>
          </cell>
          <cell r="Z466">
            <v>500</v>
          </cell>
          <cell r="AA466">
            <v>93.8</v>
          </cell>
          <cell r="AB466">
            <v>2016</v>
          </cell>
          <cell r="AC466" t="str">
            <v>MAHARASHTRA STATE BOARD OF SECONDARY AND HIGHER SECONDARY EDUCATION</v>
          </cell>
          <cell r="AD466" t="str">
            <v>MAHARANI SAIBAI VIDYAMANDIR</v>
          </cell>
          <cell r="AE466">
            <v>474</v>
          </cell>
          <cell r="AF466">
            <v>650</v>
          </cell>
          <cell r="AG466">
            <v>72.92</v>
          </cell>
          <cell r="AH466">
            <v>2019</v>
          </cell>
          <cell r="AI466" t="str">
            <v>MAHARASHTRA STATE BOARD OF SECONDARY AND HIGHER SECONDARY EDUCATION</v>
          </cell>
          <cell r="AJ466" t="str">
            <v>PATKAR COLLEGE</v>
          </cell>
          <cell r="AK466">
            <v>197</v>
          </cell>
          <cell r="AL466">
            <v>22</v>
          </cell>
          <cell r="AM466">
            <v>8.954545454545455</v>
          </cell>
          <cell r="AN466">
            <v>97.39</v>
          </cell>
          <cell r="AO466">
            <v>239</v>
          </cell>
          <cell r="AP466">
            <v>26</v>
          </cell>
          <cell r="AQ466">
            <v>9.1923076923076916</v>
          </cell>
          <cell r="AR466">
            <v>98</v>
          </cell>
          <cell r="AS466">
            <v>436</v>
          </cell>
          <cell r="AT466">
            <v>48</v>
          </cell>
          <cell r="AU466">
            <v>9.0833333333333339</v>
          </cell>
          <cell r="AV466">
            <v>204</v>
          </cell>
          <cell r="AW466">
            <v>25</v>
          </cell>
          <cell r="AX466">
            <v>8.16</v>
          </cell>
          <cell r="AY466">
            <v>81</v>
          </cell>
          <cell r="AZ466">
            <v>274</v>
          </cell>
          <cell r="BA466">
            <v>29</v>
          </cell>
          <cell r="BB466">
            <v>9.4482758620689662</v>
          </cell>
          <cell r="BC466">
            <v>94</v>
          </cell>
          <cell r="BD466">
            <v>478</v>
          </cell>
          <cell r="BE466">
            <v>54</v>
          </cell>
          <cell r="BF466">
            <v>8.8518518518518512</v>
          </cell>
          <cell r="BG466">
            <v>217</v>
          </cell>
          <cell r="BH466">
            <v>24</v>
          </cell>
          <cell r="BI466">
            <v>9.0416666666666661</v>
          </cell>
          <cell r="BJ466">
            <v>92.597499999999997</v>
          </cell>
          <cell r="BK466">
            <v>247</v>
          </cell>
          <cell r="BL466">
            <v>29</v>
          </cell>
          <cell r="BM466">
            <v>8.5172413793103452</v>
          </cell>
          <cell r="BN466">
            <v>90</v>
          </cell>
          <cell r="BO466">
            <v>464</v>
          </cell>
          <cell r="BP466">
            <v>53</v>
          </cell>
          <cell r="BQ466">
            <v>8.7547169811320753</v>
          </cell>
          <cell r="BR466">
            <v>187</v>
          </cell>
          <cell r="BS466">
            <v>24</v>
          </cell>
          <cell r="BT466">
            <v>7.791666666666667</v>
          </cell>
          <cell r="BU466">
            <v>92.164583333333326</v>
          </cell>
          <cell r="BV466">
            <v>187</v>
          </cell>
          <cell r="BW466">
            <v>24</v>
          </cell>
          <cell r="BX466">
            <v>7.791666666666667</v>
          </cell>
          <cell r="BY466">
            <v>233</v>
          </cell>
          <cell r="BZ466">
            <v>26</v>
          </cell>
          <cell r="CA466">
            <v>8.9615384615384617</v>
          </cell>
          <cell r="CB466">
            <v>1798</v>
          </cell>
          <cell r="CC466">
            <v>205</v>
          </cell>
          <cell r="CD466">
            <v>8.7707317073170739</v>
          </cell>
          <cell r="CE466">
            <v>93</v>
          </cell>
          <cell r="CF466"/>
          <cell r="CG466"/>
          <cell r="CH466"/>
          <cell r="CI466"/>
          <cell r="CJ466"/>
          <cell r="CK466"/>
          <cell r="CL466"/>
          <cell r="CM466"/>
          <cell r="CN466">
            <v>28</v>
          </cell>
          <cell r="CO466">
            <v>60</v>
          </cell>
          <cell r="CP466">
            <v>19</v>
          </cell>
          <cell r="CQ466">
            <v>50</v>
          </cell>
          <cell r="CR466">
            <v>21</v>
          </cell>
          <cell r="CS466">
            <v>3</v>
          </cell>
          <cell r="CT466">
            <v>88</v>
          </cell>
          <cell r="CU466">
            <v>11</v>
          </cell>
          <cell r="CV466">
            <v>5</v>
          </cell>
          <cell r="CW466">
            <v>69</v>
          </cell>
          <cell r="CX466">
            <v>626</v>
          </cell>
          <cell r="CY466">
            <v>62.6</v>
          </cell>
          <cell r="CZ466">
            <v>93.016344725111438</v>
          </cell>
          <cell r="DA466">
            <v>10</v>
          </cell>
          <cell r="DB466">
            <v>0</v>
          </cell>
          <cell r="DC466">
            <v>100</v>
          </cell>
          <cell r="DD466">
            <v>19</v>
          </cell>
          <cell r="DE466">
            <v>3</v>
          </cell>
          <cell r="DF466">
            <v>87</v>
          </cell>
          <cell r="DG466">
            <v>10</v>
          </cell>
          <cell r="DH466">
            <v>100</v>
          </cell>
          <cell r="DI466">
            <v>500</v>
          </cell>
          <cell r="DJ466">
            <v>25</v>
          </cell>
          <cell r="DK466">
            <v>1</v>
          </cell>
          <cell r="DL466">
            <v>1</v>
          </cell>
          <cell r="DM466">
            <v>50</v>
          </cell>
          <cell r="DN466">
            <v>0</v>
          </cell>
          <cell r="DO466" t="str">
            <v>0</v>
          </cell>
          <cell r="DP466">
            <v>90</v>
          </cell>
          <cell r="DQ466" t="str">
            <v>100</v>
          </cell>
          <cell r="DR466">
            <v>45</v>
          </cell>
          <cell r="DS466">
            <v>50</v>
          </cell>
          <cell r="DT466">
            <v>40</v>
          </cell>
          <cell r="DU466">
            <v>78</v>
          </cell>
          <cell r="DV466" t="str">
            <v>Capgemini (Allow if Eligible)</v>
          </cell>
          <cell r="DW466"/>
          <cell r="DX466"/>
          <cell r="DY466" t="str">
            <v>Placed</v>
          </cell>
          <cell r="DZ466">
            <v>4.25</v>
          </cell>
          <cell r="EA466" t="str">
            <v>Placement</v>
          </cell>
          <cell r="EB466" t="str">
            <v>Placement</v>
          </cell>
          <cell r="EC466"/>
          <cell r="ED466" t="str">
            <v>CAT-1</v>
          </cell>
          <cell r="EE466"/>
          <cell r="EF466"/>
          <cell r="EG466"/>
          <cell r="EH466"/>
          <cell r="EI466"/>
          <cell r="EJ466"/>
          <cell r="EK466"/>
          <cell r="EL466"/>
          <cell r="EM466"/>
          <cell r="EN466">
            <v>5</v>
          </cell>
          <cell r="EO466">
            <v>4</v>
          </cell>
          <cell r="EP466">
            <v>5</v>
          </cell>
          <cell r="EQ466">
            <v>14</v>
          </cell>
          <cell r="ER466">
            <v>93.333333333333329</v>
          </cell>
          <cell r="ES466" t="str">
            <v>Yes</v>
          </cell>
          <cell r="ET466" t="str">
            <v>https://drive.google.com/open?id=1udTR0h6OQKwN0-9gTTWQCPy43V_luWvN</v>
          </cell>
          <cell r="EU466" t="str">
            <v>IT + Core Companies</v>
          </cell>
          <cell r="EV466" t="str">
            <v>Yes</v>
          </cell>
          <cell r="EW466" t="str">
            <v>pay_HyUyLcDOVKIJvm</v>
          </cell>
          <cell r="EX466" t="str">
            <v>MUMBAI</v>
          </cell>
          <cell r="EY466" t="str">
            <v>Present</v>
          </cell>
          <cell r="EZ466" t="str">
            <v>Batch 1</v>
          </cell>
          <cell r="FA466" t="str">
            <v>19-E&amp;TCB27-23</v>
          </cell>
          <cell r="FB466" t="str">
            <v>E&amp;TC-B</v>
          </cell>
          <cell r="FC466">
            <v>27</v>
          </cell>
        </row>
        <row r="467">
          <cell r="C467" t="str">
            <v>19-E&amp;TCB28-23</v>
          </cell>
          <cell r="D467">
            <v>28</v>
          </cell>
          <cell r="E467" t="str">
            <v>SAW PARVIN PUNIT SANGEETA</v>
          </cell>
          <cell r="F467" t="str">
            <v>19-E&amp;TCB28-23</v>
          </cell>
          <cell r="G467" t="str">
            <v>Male</v>
          </cell>
          <cell r="H467">
            <v>36944</v>
          </cell>
          <cell r="I467">
            <v>9987186676</v>
          </cell>
          <cell r="J467" t="str">
            <v>9987186676</v>
          </cell>
          <cell r="K467" t="str">
            <v>praveensaw35@gmail.com</v>
          </cell>
          <cell r="L467" t="str">
            <v>1032190795@tcetmumbai.in</v>
          </cell>
          <cell r="M467" t="str">
            <v>Room no 2   ,babhali bhat chawl ,western express highway kashimira,sbi kashimira,thane,401107</v>
          </cell>
          <cell r="N467" t="str">
            <v>Service</v>
          </cell>
          <cell r="O467" t="str">
            <v>Below  5 Lacs</v>
          </cell>
          <cell r="P467" t="str">
            <v>Normal</v>
          </cell>
          <cell r="Q467" t="str">
            <v>Open</v>
          </cell>
          <cell r="R467">
            <v>2019</v>
          </cell>
          <cell r="S467" t="str">
            <v>FE</v>
          </cell>
          <cell r="T467" t="str">
            <v>MHT-CET 2019</v>
          </cell>
          <cell r="U467" t="str">
            <v>MHT-CET</v>
          </cell>
          <cell r="V467">
            <v>200</v>
          </cell>
          <cell r="W467">
            <v>66.350673099999995</v>
          </cell>
          <cell r="X467" t="str">
            <v>MI</v>
          </cell>
          <cell r="Y467">
            <v>422</v>
          </cell>
          <cell r="Z467">
            <v>500</v>
          </cell>
          <cell r="AA467">
            <v>84.4</v>
          </cell>
          <cell r="AB467">
            <v>2017</v>
          </cell>
          <cell r="AC467" t="str">
            <v>MAHARASHTRA STATE BOARD OF SECONDARY AND HIGHER SECONDARY EDUCATION</v>
          </cell>
          <cell r="AD467" t="str">
            <v>LAXMANRAO SHIVDAVKAR VIDYALAY</v>
          </cell>
          <cell r="AE467">
            <v>439</v>
          </cell>
          <cell r="AF467">
            <v>650</v>
          </cell>
          <cell r="AG467">
            <v>67.540000000000006</v>
          </cell>
          <cell r="AH467">
            <v>2019</v>
          </cell>
          <cell r="AI467" t="str">
            <v>MAHARASHTRA STATE BOARD OF SECONDARY AND HIGHER SECONDARY EDUCATION</v>
          </cell>
          <cell r="AJ467" t="str">
            <v>YOJNA JUNIOR COLLEGE</v>
          </cell>
          <cell r="AK467">
            <v>195</v>
          </cell>
          <cell r="AL467">
            <v>22</v>
          </cell>
          <cell r="AM467">
            <v>8.8636363636363633</v>
          </cell>
          <cell r="AN467">
            <v>86.18</v>
          </cell>
          <cell r="AO467">
            <v>236</v>
          </cell>
          <cell r="AP467">
            <v>26</v>
          </cell>
          <cell r="AQ467">
            <v>9.0769230769230766</v>
          </cell>
          <cell r="AR467">
            <v>84</v>
          </cell>
          <cell r="AS467">
            <v>431</v>
          </cell>
          <cell r="AT467">
            <v>48</v>
          </cell>
          <cell r="AU467">
            <v>8.9791666666666661</v>
          </cell>
          <cell r="AV467">
            <v>206</v>
          </cell>
          <cell r="AW467">
            <v>25</v>
          </cell>
          <cell r="AX467">
            <v>8.24</v>
          </cell>
          <cell r="AY467">
            <v>75</v>
          </cell>
          <cell r="AZ467">
            <v>246</v>
          </cell>
          <cell r="BA467">
            <v>29</v>
          </cell>
          <cell r="BB467">
            <v>8.4827586206896548</v>
          </cell>
          <cell r="BC467">
            <v>87</v>
          </cell>
          <cell r="BD467">
            <v>452</v>
          </cell>
          <cell r="BE467">
            <v>54</v>
          </cell>
          <cell r="BF467">
            <v>8.3703703703703702</v>
          </cell>
          <cell r="BG467">
            <v>204</v>
          </cell>
          <cell r="BH467">
            <v>24</v>
          </cell>
          <cell r="BI467">
            <v>8.5</v>
          </cell>
          <cell r="BJ467">
            <v>83.045000000000002</v>
          </cell>
          <cell r="BK467">
            <v>250</v>
          </cell>
          <cell r="BL467">
            <v>29</v>
          </cell>
          <cell r="BM467">
            <v>8.6206896551724146</v>
          </cell>
          <cell r="BN467">
            <v>85</v>
          </cell>
          <cell r="BO467">
            <v>454</v>
          </cell>
          <cell r="BP467">
            <v>53</v>
          </cell>
          <cell r="BQ467">
            <v>8.566037735849056</v>
          </cell>
          <cell r="BR467">
            <v>201</v>
          </cell>
          <cell r="BS467">
            <v>24</v>
          </cell>
          <cell r="BT467">
            <v>8.375</v>
          </cell>
          <cell r="BU467">
            <v>83.370833333333337</v>
          </cell>
          <cell r="BV467">
            <v>201</v>
          </cell>
          <cell r="BW467">
            <v>24</v>
          </cell>
          <cell r="BX467">
            <v>8.375</v>
          </cell>
          <cell r="BY467">
            <v>214</v>
          </cell>
          <cell r="BZ467">
            <v>26</v>
          </cell>
          <cell r="CA467">
            <v>8.2307692307692299</v>
          </cell>
          <cell r="CB467">
            <v>1752</v>
          </cell>
          <cell r="CC467">
            <v>205</v>
          </cell>
          <cell r="CD467">
            <v>8.5463414634146346</v>
          </cell>
          <cell r="CE467">
            <v>84</v>
          </cell>
          <cell r="CF467"/>
          <cell r="CG467"/>
          <cell r="CH467"/>
          <cell r="CI467"/>
          <cell r="CJ467"/>
          <cell r="CK467"/>
          <cell r="CL467"/>
          <cell r="CM467"/>
          <cell r="CN467">
            <v>8</v>
          </cell>
          <cell r="CO467">
            <v>60</v>
          </cell>
          <cell r="CP467">
            <v>14</v>
          </cell>
          <cell r="CQ467">
            <v>50</v>
          </cell>
          <cell r="CR467">
            <v>20</v>
          </cell>
          <cell r="CS467">
            <v>4</v>
          </cell>
          <cell r="CT467">
            <v>84</v>
          </cell>
          <cell r="CU467">
            <v>13</v>
          </cell>
          <cell r="CV467">
            <v>3</v>
          </cell>
          <cell r="CW467">
            <v>82</v>
          </cell>
          <cell r="CX467">
            <v>525</v>
          </cell>
          <cell r="CY467">
            <v>52.5</v>
          </cell>
          <cell r="CZ467">
            <v>78.008915304606248</v>
          </cell>
          <cell r="DA467">
            <v>10</v>
          </cell>
          <cell r="DB467">
            <v>0</v>
          </cell>
          <cell r="DC467">
            <v>100</v>
          </cell>
          <cell r="DD467">
            <v>19</v>
          </cell>
          <cell r="DE467">
            <v>3</v>
          </cell>
          <cell r="DF467">
            <v>87</v>
          </cell>
          <cell r="DG467">
            <v>9</v>
          </cell>
          <cell r="DH467">
            <v>90</v>
          </cell>
          <cell r="DI467">
            <v>360</v>
          </cell>
          <cell r="DJ467">
            <v>18</v>
          </cell>
          <cell r="DK467">
            <v>2</v>
          </cell>
          <cell r="DL467">
            <v>0</v>
          </cell>
          <cell r="DM467">
            <v>100</v>
          </cell>
          <cell r="DN467">
            <v>0</v>
          </cell>
          <cell r="DO467" t="str">
            <v>0</v>
          </cell>
          <cell r="DP467">
            <v>60</v>
          </cell>
          <cell r="DQ467" t="str">
            <v>100</v>
          </cell>
          <cell r="DR467">
            <v>30</v>
          </cell>
          <cell r="DS467">
            <v>50</v>
          </cell>
          <cell r="DT467">
            <v>33</v>
          </cell>
          <cell r="DU467">
            <v>85</v>
          </cell>
          <cell r="DV467" t="str">
            <v>Capgemini</v>
          </cell>
          <cell r="DW467"/>
          <cell r="DX467"/>
          <cell r="DY467" t="str">
            <v>Placed</v>
          </cell>
          <cell r="DZ467">
            <v>4.25</v>
          </cell>
          <cell r="EA467" t="str">
            <v>Placement</v>
          </cell>
          <cell r="EB467" t="str">
            <v>Placement</v>
          </cell>
          <cell r="EC467"/>
          <cell r="ED467" t="str">
            <v>CAT-1</v>
          </cell>
          <cell r="EE467"/>
          <cell r="EF467"/>
          <cell r="EG467"/>
          <cell r="EH467"/>
          <cell r="EI467"/>
          <cell r="EJ467"/>
          <cell r="EK467"/>
          <cell r="EL467"/>
          <cell r="EM467"/>
          <cell r="EN467">
            <v>5</v>
          </cell>
          <cell r="EO467">
            <v>5</v>
          </cell>
          <cell r="EP467">
            <v>5</v>
          </cell>
          <cell r="EQ467">
            <v>15</v>
          </cell>
          <cell r="ER467">
            <v>100</v>
          </cell>
          <cell r="ES467" t="str">
            <v>Yes</v>
          </cell>
          <cell r="ET467" t="str">
            <v>https://drive.google.com/open?id=15zNAjdauZMiN9Q7GG_8O4onZPalizEss</v>
          </cell>
          <cell r="EU467" t="str">
            <v>IT + Core Companies</v>
          </cell>
          <cell r="EV467" t="str">
            <v>Yes</v>
          </cell>
          <cell r="EW467" t="str">
            <v>pay_HyWAQdlVjRPpLI</v>
          </cell>
          <cell r="EX467" t="str">
            <v>Dahisar mumbai</v>
          </cell>
          <cell r="EY467" t="str">
            <v>Present</v>
          </cell>
          <cell r="EZ467" t="str">
            <v>Batch 2</v>
          </cell>
          <cell r="FA467" t="str">
            <v>19-E&amp;TCB28-23</v>
          </cell>
          <cell r="FB467" t="str">
            <v>E&amp;TC-B</v>
          </cell>
          <cell r="FC467">
            <v>28</v>
          </cell>
        </row>
        <row r="468">
          <cell r="C468" t="str">
            <v>19-E&amp;TCB29-23</v>
          </cell>
          <cell r="D468">
            <v>29</v>
          </cell>
          <cell r="E468" t="str">
            <v>SHAH MEET RAJESH RAKSHA</v>
          </cell>
          <cell r="F468" t="str">
            <v>19-E&amp;TCB29-23</v>
          </cell>
          <cell r="G468" t="str">
            <v>Male</v>
          </cell>
          <cell r="H468">
            <v>37150</v>
          </cell>
          <cell r="I468">
            <v>8975111934</v>
          </cell>
          <cell r="J468"/>
          <cell r="K468" t="str">
            <v>meetshah8975@gmail.com</v>
          </cell>
          <cell r="L468" t="str">
            <v>1032190598@tcetmumbai.in</v>
          </cell>
          <cell r="M468" t="str">
            <v>B/205/suman bldg no 1 suman complex,M.b.estate road,Desai hospital,Virar,401303</v>
          </cell>
          <cell r="N468" t="str">
            <v>Self-employed</v>
          </cell>
          <cell r="O468" t="str">
            <v>Below  5 Lacs</v>
          </cell>
          <cell r="P468" t="str">
            <v>Normal</v>
          </cell>
          <cell r="Q468" t="str">
            <v>Open</v>
          </cell>
          <cell r="R468">
            <v>2019</v>
          </cell>
          <cell r="S468" t="str">
            <v>FE</v>
          </cell>
          <cell r="T468" t="str">
            <v>MHT-CET 2019</v>
          </cell>
          <cell r="U468" t="str">
            <v>MHT-CET</v>
          </cell>
          <cell r="V468">
            <v>200</v>
          </cell>
          <cell r="W468">
            <v>48.565355599999997</v>
          </cell>
          <cell r="X468" t="str">
            <v>IL</v>
          </cell>
          <cell r="Y468">
            <v>384</v>
          </cell>
          <cell r="Z468">
            <v>500</v>
          </cell>
          <cell r="AA468">
            <v>76.8</v>
          </cell>
          <cell r="AB468">
            <v>2017</v>
          </cell>
          <cell r="AC468" t="str">
            <v>MAHARASHTRA STATE BOARD OF SECONDARY AND HIGHER SECONDARY EDUCATION</v>
          </cell>
          <cell r="AD468" t="str">
            <v>EXPERT INTERNATIONAL HIGH SCHOOL</v>
          </cell>
          <cell r="AE468">
            <v>502</v>
          </cell>
          <cell r="AF468">
            <v>650</v>
          </cell>
          <cell r="AG468">
            <v>77.23</v>
          </cell>
          <cell r="AH468">
            <v>2019</v>
          </cell>
          <cell r="AI468" t="str">
            <v>MAHARASHTRA STATE BOARD OF SECONDARY AND HIGHER SECONDARY EDUCATION</v>
          </cell>
          <cell r="AJ468" t="str">
            <v>UTKARSHA VIDYALAYA AND JR COLLEGE</v>
          </cell>
          <cell r="AK468">
            <v>201</v>
          </cell>
          <cell r="AL468">
            <v>22</v>
          </cell>
          <cell r="AM468">
            <v>9.1363636363636367</v>
          </cell>
          <cell r="AN468">
            <v>94.08</v>
          </cell>
          <cell r="AO468">
            <v>245</v>
          </cell>
          <cell r="AP468">
            <v>26</v>
          </cell>
          <cell r="AQ468">
            <v>9.4230769230769234</v>
          </cell>
          <cell r="AR468">
            <v>99</v>
          </cell>
          <cell r="AS468">
            <v>446</v>
          </cell>
          <cell r="AT468">
            <v>48</v>
          </cell>
          <cell r="AU468">
            <v>9.2916666666666661</v>
          </cell>
          <cell r="AV468">
            <v>237</v>
          </cell>
          <cell r="AW468">
            <v>25</v>
          </cell>
          <cell r="AX468">
            <v>9.48</v>
          </cell>
          <cell r="AY468">
            <v>100</v>
          </cell>
          <cell r="AZ468">
            <v>281</v>
          </cell>
          <cell r="BA468">
            <v>29</v>
          </cell>
          <cell r="BB468">
            <v>9.6896551724137936</v>
          </cell>
          <cell r="BC468">
            <v>100</v>
          </cell>
          <cell r="BD468">
            <v>518</v>
          </cell>
          <cell r="BE468">
            <v>54</v>
          </cell>
          <cell r="BF468">
            <v>9.5925925925925934</v>
          </cell>
          <cell r="BG468">
            <v>228</v>
          </cell>
          <cell r="BH468">
            <v>24</v>
          </cell>
          <cell r="BI468">
            <v>9.5</v>
          </cell>
          <cell r="BJ468">
            <v>98.27</v>
          </cell>
          <cell r="BK468">
            <v>275</v>
          </cell>
          <cell r="BL468">
            <v>29</v>
          </cell>
          <cell r="BM468">
            <v>9.4827586206896548</v>
          </cell>
          <cell r="BN468">
            <v>100</v>
          </cell>
          <cell r="BO468">
            <v>503</v>
          </cell>
          <cell r="BP468">
            <v>53</v>
          </cell>
          <cell r="BQ468">
            <v>9.4905660377358494</v>
          </cell>
          <cell r="BR468">
            <v>234</v>
          </cell>
          <cell r="BS468">
            <v>24</v>
          </cell>
          <cell r="BT468">
            <v>9.75</v>
          </cell>
          <cell r="BU468">
            <v>98.558333333333323</v>
          </cell>
          <cell r="BV468">
            <v>234</v>
          </cell>
          <cell r="BW468">
            <v>24</v>
          </cell>
          <cell r="BX468">
            <v>9.75</v>
          </cell>
          <cell r="BY468">
            <v>241</v>
          </cell>
          <cell r="BZ468">
            <v>26</v>
          </cell>
          <cell r="CA468">
            <v>9.2692307692307701</v>
          </cell>
          <cell r="CB468">
            <v>1942</v>
          </cell>
          <cell r="CC468">
            <v>205</v>
          </cell>
          <cell r="CD468">
            <v>9.4731707317073166</v>
          </cell>
          <cell r="CE468">
            <v>99</v>
          </cell>
          <cell r="CF468"/>
          <cell r="CG468"/>
          <cell r="CH468"/>
          <cell r="CI468"/>
          <cell r="CJ468"/>
          <cell r="CK468"/>
          <cell r="CL468"/>
          <cell r="CM468"/>
          <cell r="CN468">
            <v>22</v>
          </cell>
          <cell r="CO468">
            <v>60</v>
          </cell>
          <cell r="CP468">
            <v>28</v>
          </cell>
          <cell r="CQ468">
            <v>50</v>
          </cell>
          <cell r="CR468">
            <v>24</v>
          </cell>
          <cell r="CS468">
            <v>0</v>
          </cell>
          <cell r="CT468">
            <v>100</v>
          </cell>
          <cell r="CU468">
            <v>16</v>
          </cell>
          <cell r="CV468">
            <v>0</v>
          </cell>
          <cell r="CW468">
            <v>100</v>
          </cell>
          <cell r="CX468">
            <v>639</v>
          </cell>
          <cell r="CY468">
            <v>63.9</v>
          </cell>
          <cell r="CZ468">
            <v>94.947994056463585</v>
          </cell>
          <cell r="DA468">
            <v>10</v>
          </cell>
          <cell r="DB468">
            <v>0</v>
          </cell>
          <cell r="DC468">
            <v>100</v>
          </cell>
          <cell r="DD468">
            <v>22</v>
          </cell>
          <cell r="DE468">
            <v>0</v>
          </cell>
          <cell r="DF468">
            <v>100</v>
          </cell>
          <cell r="DG468">
            <v>10</v>
          </cell>
          <cell r="DH468">
            <v>100</v>
          </cell>
          <cell r="DI468">
            <v>260</v>
          </cell>
          <cell r="DJ468">
            <v>13</v>
          </cell>
          <cell r="DK468">
            <v>2</v>
          </cell>
          <cell r="DL468">
            <v>0</v>
          </cell>
          <cell r="DM468">
            <v>100</v>
          </cell>
          <cell r="DN468">
            <v>0</v>
          </cell>
          <cell r="DO468" t="str">
            <v>0</v>
          </cell>
          <cell r="DP468">
            <v>80</v>
          </cell>
          <cell r="DQ468" t="str">
            <v>100</v>
          </cell>
          <cell r="DR468">
            <v>40</v>
          </cell>
          <cell r="DS468">
            <v>50</v>
          </cell>
          <cell r="DT468">
            <v>36</v>
          </cell>
          <cell r="DU468">
            <v>93</v>
          </cell>
          <cell r="DV468" t="str">
            <v xml:space="preserve">Comnet Solutions </v>
          </cell>
          <cell r="DW468"/>
          <cell r="DX468"/>
          <cell r="DY468" t="str">
            <v>Placed</v>
          </cell>
          <cell r="DZ468">
            <v>4</v>
          </cell>
          <cell r="EA468" t="str">
            <v>Placement</v>
          </cell>
          <cell r="EB468" t="str">
            <v>Placement</v>
          </cell>
          <cell r="EC468"/>
          <cell r="ED468" t="str">
            <v>CAT-1</v>
          </cell>
          <cell r="EE468"/>
          <cell r="EF468"/>
          <cell r="EG468"/>
          <cell r="EH468"/>
          <cell r="EI468"/>
          <cell r="EJ468"/>
          <cell r="EK468"/>
          <cell r="EL468"/>
          <cell r="EM468"/>
          <cell r="EN468">
            <v>5</v>
          </cell>
          <cell r="EO468">
            <v>5</v>
          </cell>
          <cell r="EP468">
            <v>5</v>
          </cell>
          <cell r="EQ468">
            <v>15</v>
          </cell>
          <cell r="ER468">
            <v>100</v>
          </cell>
          <cell r="ES468" t="str">
            <v>Yes</v>
          </cell>
          <cell r="ET468" t="str">
            <v>https://drive.google.com/open?id=1lyHvhuDLnK8yk5A3-8RQdq0SPRz0W-Vy</v>
          </cell>
          <cell r="EU468" t="str">
            <v>IT + Core Companies</v>
          </cell>
          <cell r="EV468" t="str">
            <v>Yes</v>
          </cell>
          <cell r="EW468" t="str">
            <v>pay_HxIVXsow9ifyGw(payment id)/997217</v>
          </cell>
          <cell r="EX468" t="str">
            <v>Virar</v>
          </cell>
          <cell r="EY468" t="str">
            <v>Present</v>
          </cell>
          <cell r="EZ468" t="str">
            <v>Golden Batch 2</v>
          </cell>
          <cell r="FA468" t="str">
            <v>19-E&amp;TCB29-23</v>
          </cell>
          <cell r="FB468" t="str">
            <v>E&amp;TC-B</v>
          </cell>
          <cell r="FC468">
            <v>29</v>
          </cell>
        </row>
        <row r="469">
          <cell r="C469" t="str">
            <v>19-E&amp;TCB30-23</v>
          </cell>
          <cell r="D469">
            <v>30</v>
          </cell>
          <cell r="E469" t="str">
            <v>SHARMA AJAY PAWAN MANISHA</v>
          </cell>
          <cell r="F469" t="str">
            <v>19-E&amp;TCB30-23</v>
          </cell>
          <cell r="G469" t="str">
            <v>Male</v>
          </cell>
          <cell r="H469">
            <v>37176</v>
          </cell>
          <cell r="I469">
            <v>7039581834</v>
          </cell>
          <cell r="J469" t="str">
            <v>7039581834</v>
          </cell>
          <cell r="K469" t="str">
            <v>ajaypawansharma@gmail.com</v>
          </cell>
          <cell r="L469" t="str">
            <v>1032190599@tcetmumbai.in</v>
          </cell>
          <cell r="M469" t="str">
            <v>803 A LEMONT APT,,PathanWadi Road ,Malad East,Maharashtra,Mumbai,400097</v>
          </cell>
          <cell r="N469" t="str">
            <v>Family Business</v>
          </cell>
          <cell r="O469" t="str">
            <v>5 Lacs to  10Lacs</v>
          </cell>
          <cell r="P469" t="str">
            <v>Normal</v>
          </cell>
          <cell r="Q469" t="str">
            <v>Open</v>
          </cell>
          <cell r="R469">
            <v>2019</v>
          </cell>
          <cell r="S469" t="str">
            <v>FE</v>
          </cell>
          <cell r="T469" t="str">
            <v xml:space="preserve">JEE(Main)-2019 </v>
          </cell>
          <cell r="U469" t="str">
            <v>JEE-Main</v>
          </cell>
          <cell r="V469">
            <v>360</v>
          </cell>
          <cell r="W469">
            <v>96.252499999999998</v>
          </cell>
          <cell r="X469" t="str">
            <v>AI</v>
          </cell>
          <cell r="Y469">
            <v>482</v>
          </cell>
          <cell r="Z469">
            <v>600</v>
          </cell>
          <cell r="AA469">
            <v>80.33</v>
          </cell>
          <cell r="AB469">
            <v>2017</v>
          </cell>
          <cell r="AC469" t="str">
            <v>COUNCIL FOR THE INDIAN SCHOOL CERTIFICATE EXAMINATIONS</v>
          </cell>
          <cell r="AD469" t="str">
            <v>SETH JUGGILAL PODDAR ACADEMY</v>
          </cell>
          <cell r="AE469">
            <v>401</v>
          </cell>
          <cell r="AF469">
            <v>650</v>
          </cell>
          <cell r="AG469">
            <v>61.69</v>
          </cell>
          <cell r="AH469">
            <v>2019</v>
          </cell>
          <cell r="AI469" t="str">
            <v>MAHARASHTRA STATE BOARD OF SECONDARY AND HIGHER SECONDARY EDUCATION</v>
          </cell>
          <cell r="AJ469" t="str">
            <v>THAKUR VIDYA MANDIR HIGH SCHOOL AND JUNIOR COLLEGE</v>
          </cell>
          <cell r="AK469">
            <v>141.9</v>
          </cell>
          <cell r="AL469">
            <v>22</v>
          </cell>
          <cell r="AM469">
            <v>6.45</v>
          </cell>
          <cell r="AN469">
            <v>89.8</v>
          </cell>
          <cell r="AO469">
            <v>193</v>
          </cell>
          <cell r="AP469">
            <v>26</v>
          </cell>
          <cell r="AQ469">
            <v>7.4230769230769234</v>
          </cell>
          <cell r="AR469">
            <v>100</v>
          </cell>
          <cell r="AS469">
            <v>334.9</v>
          </cell>
          <cell r="AT469">
            <v>48</v>
          </cell>
          <cell r="AU469">
            <v>6.9770833333333329</v>
          </cell>
          <cell r="AV469">
            <v>217</v>
          </cell>
          <cell r="AW469">
            <v>25</v>
          </cell>
          <cell r="AX469">
            <v>8.68</v>
          </cell>
          <cell r="AY469">
            <v>97</v>
          </cell>
          <cell r="AZ469">
            <v>272</v>
          </cell>
          <cell r="BA469">
            <v>29</v>
          </cell>
          <cell r="BB469">
            <v>9.3793103448275854</v>
          </cell>
          <cell r="BC469">
            <v>95</v>
          </cell>
          <cell r="BD469">
            <v>489</v>
          </cell>
          <cell r="BE469">
            <v>54</v>
          </cell>
          <cell r="BF469">
            <v>9.0555555555555554</v>
          </cell>
          <cell r="BG469">
            <v>224</v>
          </cell>
          <cell r="BH469">
            <v>24</v>
          </cell>
          <cell r="BI469">
            <v>9.3333333333333339</v>
          </cell>
          <cell r="BJ469">
            <v>95.45</v>
          </cell>
          <cell r="BK469">
            <v>230</v>
          </cell>
          <cell r="BL469">
            <v>29</v>
          </cell>
          <cell r="BM469">
            <v>7.931034482758621</v>
          </cell>
          <cell r="BN469">
            <v>89</v>
          </cell>
          <cell r="BO469">
            <v>454</v>
          </cell>
          <cell r="BP469">
            <v>53</v>
          </cell>
          <cell r="BQ469">
            <v>8.566037735849056</v>
          </cell>
          <cell r="BR469">
            <v>178</v>
          </cell>
          <cell r="BS469">
            <v>24</v>
          </cell>
          <cell r="BT469">
            <v>7.416666666666667</v>
          </cell>
          <cell r="BU469">
            <v>94.375</v>
          </cell>
          <cell r="BV469">
            <v>178</v>
          </cell>
          <cell r="BW469">
            <v>24</v>
          </cell>
          <cell r="BX469">
            <v>7.416666666666667</v>
          </cell>
          <cell r="BY469">
            <v>211</v>
          </cell>
          <cell r="BZ469">
            <v>26</v>
          </cell>
          <cell r="CA469">
            <v>8.115384615384615</v>
          </cell>
          <cell r="CB469">
            <v>1666.9</v>
          </cell>
          <cell r="CC469">
            <v>205</v>
          </cell>
          <cell r="CD469">
            <v>8.1312195121951216</v>
          </cell>
          <cell r="CE469">
            <v>96</v>
          </cell>
          <cell r="CF469"/>
          <cell r="CG469"/>
          <cell r="CH469"/>
          <cell r="CI469"/>
          <cell r="CJ469"/>
          <cell r="CK469"/>
          <cell r="CL469"/>
          <cell r="CM469"/>
          <cell r="CN469">
            <v>30</v>
          </cell>
          <cell r="CO469">
            <v>60</v>
          </cell>
          <cell r="CP469">
            <v>25</v>
          </cell>
          <cell r="CQ469">
            <v>50</v>
          </cell>
          <cell r="CR469">
            <v>16</v>
          </cell>
          <cell r="CS469">
            <v>8</v>
          </cell>
          <cell r="CT469">
            <v>67</v>
          </cell>
          <cell r="CU469">
            <v>13</v>
          </cell>
          <cell r="CV469">
            <v>3</v>
          </cell>
          <cell r="CW469">
            <v>82</v>
          </cell>
          <cell r="CX469">
            <v>391</v>
          </cell>
          <cell r="CY469">
            <v>48.875</v>
          </cell>
          <cell r="CZ469">
            <v>58.098068350668655</v>
          </cell>
          <cell r="DA469">
            <v>8</v>
          </cell>
          <cell r="DB469">
            <v>2</v>
          </cell>
          <cell r="DC469">
            <v>80</v>
          </cell>
          <cell r="DD469">
            <v>10</v>
          </cell>
          <cell r="DE469">
            <v>12</v>
          </cell>
          <cell r="DF469">
            <v>46</v>
          </cell>
          <cell r="DG469">
            <v>8</v>
          </cell>
          <cell r="DH469">
            <v>80</v>
          </cell>
          <cell r="DI469">
            <v>260</v>
          </cell>
          <cell r="DJ469">
            <v>13</v>
          </cell>
          <cell r="DK469">
            <v>1</v>
          </cell>
          <cell r="DL469">
            <v>1</v>
          </cell>
          <cell r="DM469">
            <v>50</v>
          </cell>
          <cell r="DN469">
            <v>0</v>
          </cell>
          <cell r="DO469" t="str">
            <v>0</v>
          </cell>
          <cell r="DP469">
            <v>0</v>
          </cell>
          <cell r="DQ469">
            <v>0</v>
          </cell>
          <cell r="DR469">
            <v>0</v>
          </cell>
          <cell r="DS469">
            <v>0</v>
          </cell>
          <cell r="DT469">
            <v>24</v>
          </cell>
          <cell r="DU469">
            <v>58</v>
          </cell>
          <cell r="DV469" t="str">
            <v>Avniro/ Off- Engati</v>
          </cell>
          <cell r="DW469"/>
          <cell r="DX469" t="str">
            <v>Transcript Given (NOC Received from company)</v>
          </cell>
          <cell r="DY469" t="str">
            <v>Placed</v>
          </cell>
          <cell r="DZ469">
            <v>4.7</v>
          </cell>
          <cell r="EA469" t="str">
            <v>Placement</v>
          </cell>
          <cell r="EB469" t="str">
            <v>Placement</v>
          </cell>
          <cell r="EC469"/>
          <cell r="ED469" t="str">
            <v>CAT-2</v>
          </cell>
          <cell r="EE469"/>
          <cell r="EF469"/>
          <cell r="EG469"/>
          <cell r="EH469"/>
          <cell r="EI469"/>
          <cell r="EJ469"/>
          <cell r="EK469"/>
          <cell r="EL469"/>
          <cell r="EM469"/>
          <cell r="EN469">
            <v>5</v>
          </cell>
          <cell r="EO469">
            <v>2</v>
          </cell>
          <cell r="EP469">
            <v>5</v>
          </cell>
          <cell r="EQ469">
            <v>12</v>
          </cell>
          <cell r="ER469">
            <v>80</v>
          </cell>
          <cell r="ES469" t="str">
            <v>Yes</v>
          </cell>
          <cell r="ET469" t="str">
            <v>https://drive.google.com/open?id=1ZUnDRIqy8YVwvB8sPENM6adv4HKSMqyr</v>
          </cell>
          <cell r="EU469" t="str">
            <v>IT + Core Companies</v>
          </cell>
          <cell r="EV469" t="str">
            <v>Yes</v>
          </cell>
          <cell r="EW469" t="str">
            <v>pay_Hy2zKybb2BXrlf</v>
          </cell>
          <cell r="EX469" t="str">
            <v>Mumbai</v>
          </cell>
          <cell r="EY469" t="str">
            <v>AB</v>
          </cell>
          <cell r="EZ469" t="str">
            <v>Golden Batch 2</v>
          </cell>
          <cell r="FA469" t="str">
            <v>19-E&amp;TCB30-23</v>
          </cell>
          <cell r="FB469" t="str">
            <v>E&amp;TC-B</v>
          </cell>
          <cell r="FC469">
            <v>30</v>
          </cell>
        </row>
        <row r="470">
          <cell r="C470" t="str">
            <v>19-E&amp;TCB31-23</v>
          </cell>
          <cell r="D470">
            <v>31</v>
          </cell>
          <cell r="E470" t="str">
            <v>SHARMA NIKHIL SUNIL KUMUD</v>
          </cell>
          <cell r="F470" t="str">
            <v>19-E&amp;TCB31-23</v>
          </cell>
          <cell r="G470" t="str">
            <v>Male</v>
          </cell>
          <cell r="H470">
            <v>37125</v>
          </cell>
          <cell r="I470">
            <v>7506858860</v>
          </cell>
          <cell r="J470"/>
          <cell r="K470" t="str">
            <v>nikhilsharma5900@gmail.com</v>
          </cell>
          <cell r="L470" t="str">
            <v>1032190600@tcetmumbai.in</v>
          </cell>
          <cell r="M470" t="str">
            <v>Plot no 30 flat no 7 Adwait society,Road no 3 jay prakash nagar ,Goregaon east,Goregaon East mumbai,400063</v>
          </cell>
          <cell r="N470" t="str">
            <v>Family Business</v>
          </cell>
          <cell r="O470" t="str">
            <v>5 Lacs to  10Lacs</v>
          </cell>
          <cell r="P470" t="str">
            <v>Normal</v>
          </cell>
          <cell r="Q470" t="str">
            <v>Open</v>
          </cell>
          <cell r="R470">
            <v>2019</v>
          </cell>
          <cell r="S470" t="str">
            <v>FE</v>
          </cell>
          <cell r="T470" t="str">
            <v>MHT-CET 2019</v>
          </cell>
          <cell r="U470" t="str">
            <v>MHT-CET</v>
          </cell>
          <cell r="V470">
            <v>200</v>
          </cell>
          <cell r="W470">
            <v>59.446492300000003</v>
          </cell>
          <cell r="X470" t="str">
            <v>MI</v>
          </cell>
          <cell r="Y470">
            <v>606</v>
          </cell>
          <cell r="Z470">
            <v>700</v>
          </cell>
          <cell r="AA470">
            <v>86.57</v>
          </cell>
          <cell r="AB470">
            <v>2017</v>
          </cell>
          <cell r="AC470" t="str">
            <v>COUNCIL FOR THE INDIAN SCHOOL CERTIFICATE EXAMINATIONS</v>
          </cell>
          <cell r="AD470" t="str">
            <v>RYAN INTERNATIONAL</v>
          </cell>
          <cell r="AE470">
            <v>433</v>
          </cell>
          <cell r="AF470">
            <v>650</v>
          </cell>
          <cell r="AG470">
            <v>66.62</v>
          </cell>
          <cell r="AH470">
            <v>2019</v>
          </cell>
          <cell r="AI470" t="str">
            <v>MAHARASHTRA STATE BOARD OF SECONDARY AND HIGHER SECONDARY EDUCATION</v>
          </cell>
          <cell r="AJ470" t="str">
            <v>ALPHA JR COLLEGE OF SCIENCE AND COMMERCE</v>
          </cell>
          <cell r="AK470">
            <v>200</v>
          </cell>
          <cell r="AL470">
            <v>22</v>
          </cell>
          <cell r="AM470">
            <v>9.0909090909090917</v>
          </cell>
          <cell r="AN470">
            <v>92.76</v>
          </cell>
          <cell r="AO470">
            <v>252</v>
          </cell>
          <cell r="AP470">
            <v>26</v>
          </cell>
          <cell r="AQ470">
            <v>9.6923076923076916</v>
          </cell>
          <cell r="AR470">
            <v>96</v>
          </cell>
          <cell r="AS470">
            <v>452</v>
          </cell>
          <cell r="AT470">
            <v>48</v>
          </cell>
          <cell r="AU470">
            <v>9.4166666666666661</v>
          </cell>
          <cell r="AV470">
            <v>222</v>
          </cell>
          <cell r="AW470">
            <v>25</v>
          </cell>
          <cell r="AX470">
            <v>8.8800000000000008</v>
          </cell>
          <cell r="AY470">
            <v>96</v>
          </cell>
          <cell r="AZ470">
            <v>272</v>
          </cell>
          <cell r="BA470">
            <v>29</v>
          </cell>
          <cell r="BB470">
            <v>9.3793103448275854</v>
          </cell>
          <cell r="BC470">
            <v>97</v>
          </cell>
          <cell r="BD470">
            <v>494</v>
          </cell>
          <cell r="BE470">
            <v>54</v>
          </cell>
          <cell r="BF470">
            <v>9.1481481481481488</v>
          </cell>
          <cell r="BG470">
            <v>219</v>
          </cell>
          <cell r="BH470">
            <v>24</v>
          </cell>
          <cell r="BI470">
            <v>9.125</v>
          </cell>
          <cell r="BJ470">
            <v>95.44</v>
          </cell>
          <cell r="BK470">
            <v>263</v>
          </cell>
          <cell r="BL470">
            <v>29</v>
          </cell>
          <cell r="BM470">
            <v>9.068965517241379</v>
          </cell>
          <cell r="BN470">
            <v>85</v>
          </cell>
          <cell r="BO470">
            <v>482</v>
          </cell>
          <cell r="BP470">
            <v>53</v>
          </cell>
          <cell r="BQ470">
            <v>9.0943396226415096</v>
          </cell>
          <cell r="BR470">
            <v>221</v>
          </cell>
          <cell r="BS470">
            <v>24</v>
          </cell>
          <cell r="BT470">
            <v>9.2083333333333339</v>
          </cell>
          <cell r="BU470">
            <v>93.7</v>
          </cell>
          <cell r="BV470">
            <v>221</v>
          </cell>
          <cell r="BW470">
            <v>24</v>
          </cell>
          <cell r="BX470">
            <v>9.2083333333333339</v>
          </cell>
          <cell r="BY470">
            <v>242</v>
          </cell>
          <cell r="BZ470">
            <v>26</v>
          </cell>
          <cell r="CA470">
            <v>9.3076923076923084</v>
          </cell>
          <cell r="CB470">
            <v>1891</v>
          </cell>
          <cell r="CC470">
            <v>205</v>
          </cell>
          <cell r="CD470">
            <v>9.2243902439024392</v>
          </cell>
          <cell r="CE470">
            <v>96</v>
          </cell>
          <cell r="CF470"/>
          <cell r="CG470"/>
          <cell r="CH470"/>
          <cell r="CI470"/>
          <cell r="CJ470"/>
          <cell r="CK470"/>
          <cell r="CL470"/>
          <cell r="CM470"/>
          <cell r="CN470"/>
          <cell r="CO470"/>
          <cell r="CP470"/>
          <cell r="CQ470"/>
          <cell r="CR470"/>
          <cell r="CS470"/>
          <cell r="CT470"/>
          <cell r="CU470"/>
          <cell r="CV470"/>
          <cell r="CW470"/>
          <cell r="CX470"/>
          <cell r="CY470"/>
          <cell r="CZ470"/>
          <cell r="DA470"/>
          <cell r="DB470"/>
          <cell r="DC470"/>
          <cell r="DD470"/>
          <cell r="DE470"/>
          <cell r="DF470"/>
          <cell r="DG470"/>
          <cell r="DH470"/>
          <cell r="DI470"/>
          <cell r="DJ470">
            <v>0</v>
          </cell>
          <cell r="DK470">
            <v>0</v>
          </cell>
          <cell r="DL470">
            <v>2</v>
          </cell>
          <cell r="DM470">
            <v>0</v>
          </cell>
          <cell r="DN470">
            <v>0</v>
          </cell>
          <cell r="DO470">
            <v>0</v>
          </cell>
          <cell r="DP470">
            <v>0</v>
          </cell>
          <cell r="DQ470">
            <v>0</v>
          </cell>
          <cell r="DR470">
            <v>0</v>
          </cell>
          <cell r="DS470">
            <v>0</v>
          </cell>
          <cell r="DT470">
            <v>0</v>
          </cell>
          <cell r="DU470">
            <v>0</v>
          </cell>
          <cell r="DV470"/>
          <cell r="DW470"/>
          <cell r="DX470"/>
          <cell r="DY470"/>
          <cell r="DZ470"/>
          <cell r="EA470" t="str">
            <v>Entrepreneur</v>
          </cell>
          <cell r="EB470" t="str">
            <v>Entrepreneur</v>
          </cell>
          <cell r="EC470"/>
          <cell r="ED470" t="str">
            <v>CAT-3</v>
          </cell>
          <cell r="EE470"/>
          <cell r="EF470"/>
          <cell r="EG470"/>
          <cell r="EH470"/>
          <cell r="EI470"/>
          <cell r="EJ470"/>
          <cell r="EK470"/>
          <cell r="EL470"/>
          <cell r="EM470"/>
          <cell r="EN470">
            <v>5</v>
          </cell>
          <cell r="EO470">
            <v>0</v>
          </cell>
          <cell r="EP470">
            <v>5</v>
          </cell>
          <cell r="EQ470">
            <v>10</v>
          </cell>
          <cell r="ER470">
            <v>66.666666666666657</v>
          </cell>
          <cell r="ES470" t="str">
            <v>Yes</v>
          </cell>
          <cell r="ET470" t="str">
            <v>https://drive.google.com/open?id=1ofLMO3p0vqrAk6KCiuo_OJ7IfL2YdvbJ</v>
          </cell>
          <cell r="EU470" t="str">
            <v>NA</v>
          </cell>
          <cell r="EV470" t="str">
            <v>No</v>
          </cell>
          <cell r="EW470"/>
          <cell r="EX470" t="str">
            <v>Goregaon East mumbai</v>
          </cell>
          <cell r="EY470" t="str">
            <v>Present</v>
          </cell>
          <cell r="EZ470"/>
          <cell r="FA470" t="str">
            <v>19-E&amp;TCB31-23</v>
          </cell>
          <cell r="FB470" t="str">
            <v>E&amp;TC-B</v>
          </cell>
          <cell r="FC470">
            <v>31</v>
          </cell>
        </row>
        <row r="471">
          <cell r="C471" t="str">
            <v>19-E&amp;TCB32-23</v>
          </cell>
          <cell r="D471">
            <v>32</v>
          </cell>
          <cell r="E471" t="str">
            <v>SHARMA SANJU PRAVEEN</v>
          </cell>
          <cell r="F471" t="str">
            <v>19-E&amp;TCB32-23</v>
          </cell>
          <cell r="G471" t="str">
            <v>Female</v>
          </cell>
          <cell r="H471">
            <v>37303</v>
          </cell>
          <cell r="I471">
            <v>8169965879</v>
          </cell>
          <cell r="J471">
            <v>9619804442</v>
          </cell>
          <cell r="K471" t="str">
            <v>sanjusharma1602@gmail.com</v>
          </cell>
          <cell r="L471" t="str">
            <v>1032190601@tcetmumbai.in</v>
          </cell>
          <cell r="M471" t="str">
            <v>7  Tiwari chawl, Shukla compound,Behram baug,Jogeshwari West,Near techweb centre,Mumbai,400102</v>
          </cell>
          <cell r="N471" t="str">
            <v>Any other</v>
          </cell>
          <cell r="O471" t="str">
            <v>Below  5 Lacs</v>
          </cell>
          <cell r="P471" t="str">
            <v>Normal</v>
          </cell>
          <cell r="Q471" t="str">
            <v>Open</v>
          </cell>
          <cell r="R471">
            <v>2019</v>
          </cell>
          <cell r="S471" t="str">
            <v>FE</v>
          </cell>
          <cell r="T471" t="str">
            <v>MHT-CET 2019</v>
          </cell>
          <cell r="U471" t="str">
            <v>MHT-CET</v>
          </cell>
          <cell r="V471">
            <v>200</v>
          </cell>
          <cell r="W471">
            <v>26.0173229</v>
          </cell>
          <cell r="X471" t="str">
            <v>ACAP</v>
          </cell>
          <cell r="Y471">
            <v>390</v>
          </cell>
          <cell r="Z471">
            <v>500</v>
          </cell>
          <cell r="AA471">
            <v>78</v>
          </cell>
          <cell r="AB471">
            <v>2017</v>
          </cell>
          <cell r="AC471" t="str">
            <v>MAHARASHTRA STATE BOARD OF SECONDARY AND HIGHER SECONDARY EDUCATION</v>
          </cell>
          <cell r="AD471" t="str">
            <v>ANUPA SCHOOL</v>
          </cell>
          <cell r="AE471">
            <v>412</v>
          </cell>
          <cell r="AF471">
            <v>650</v>
          </cell>
          <cell r="AG471">
            <v>63.38</v>
          </cell>
          <cell r="AH471">
            <v>2019</v>
          </cell>
          <cell r="AI471" t="str">
            <v>MAHARASHTRA STATE BOARD OF SECONDARY AND HIGHER SECONDARY EDUCATION</v>
          </cell>
          <cell r="AJ471" t="str">
            <v>VALIA COLLEGE</v>
          </cell>
          <cell r="AK471">
            <v>199</v>
          </cell>
          <cell r="AL471">
            <v>22</v>
          </cell>
          <cell r="AM471">
            <v>9.045454545454545</v>
          </cell>
          <cell r="AN471">
            <v>87.83</v>
          </cell>
          <cell r="AO471">
            <v>217</v>
          </cell>
          <cell r="AP471">
            <v>26</v>
          </cell>
          <cell r="AQ471">
            <v>8.3461538461538467</v>
          </cell>
          <cell r="AR471">
            <v>77</v>
          </cell>
          <cell r="AS471">
            <v>416</v>
          </cell>
          <cell r="AT471">
            <v>48</v>
          </cell>
          <cell r="AU471">
            <v>8.6666666666666661</v>
          </cell>
          <cell r="AV471">
            <v>213</v>
          </cell>
          <cell r="AW471">
            <v>25</v>
          </cell>
          <cell r="AX471">
            <v>8.52</v>
          </cell>
          <cell r="AY471">
            <v>75</v>
          </cell>
          <cell r="AZ471">
            <v>254</v>
          </cell>
          <cell r="BA471">
            <v>29</v>
          </cell>
          <cell r="BB471">
            <v>8.7586206896551726</v>
          </cell>
          <cell r="BC471">
            <v>91</v>
          </cell>
          <cell r="BD471">
            <v>467</v>
          </cell>
          <cell r="BE471">
            <v>54</v>
          </cell>
          <cell r="BF471">
            <v>8.6481481481481488</v>
          </cell>
          <cell r="BG471">
            <v>214</v>
          </cell>
          <cell r="BH471">
            <v>24</v>
          </cell>
          <cell r="BI471">
            <v>8.9166666666666661</v>
          </cell>
          <cell r="BJ471">
            <v>82.707499999999996</v>
          </cell>
          <cell r="BK471">
            <v>236</v>
          </cell>
          <cell r="BL471">
            <v>29</v>
          </cell>
          <cell r="BM471">
            <v>8.137931034482758</v>
          </cell>
          <cell r="BN471">
            <v>98</v>
          </cell>
          <cell r="BO471">
            <v>450</v>
          </cell>
          <cell r="BP471">
            <v>53</v>
          </cell>
          <cell r="BQ471">
            <v>8.4905660377358494</v>
          </cell>
          <cell r="BR471">
            <v>193</v>
          </cell>
          <cell r="BS471">
            <v>24</v>
          </cell>
          <cell r="BT471">
            <v>8.0416666666666661</v>
          </cell>
          <cell r="BU471">
            <v>85.256249999999994</v>
          </cell>
          <cell r="BV471">
            <v>193</v>
          </cell>
          <cell r="BW471">
            <v>24</v>
          </cell>
          <cell r="BX471">
            <v>8.0416666666666661</v>
          </cell>
          <cell r="BY471">
            <v>224</v>
          </cell>
          <cell r="BZ471">
            <v>26</v>
          </cell>
          <cell r="CA471">
            <v>8.615384615384615</v>
          </cell>
          <cell r="CB471">
            <v>1750</v>
          </cell>
          <cell r="CC471">
            <v>205</v>
          </cell>
          <cell r="CD471">
            <v>8.536585365853659</v>
          </cell>
          <cell r="CE471">
            <v>83</v>
          </cell>
          <cell r="CF471"/>
          <cell r="CG471"/>
          <cell r="CH471"/>
          <cell r="CI471"/>
          <cell r="CJ471"/>
          <cell r="CK471"/>
          <cell r="CL471"/>
          <cell r="CM471"/>
          <cell r="CN471"/>
          <cell r="CO471"/>
          <cell r="CP471"/>
          <cell r="CQ471"/>
          <cell r="CR471">
            <v>24</v>
          </cell>
          <cell r="CS471">
            <v>0</v>
          </cell>
          <cell r="CT471">
            <v>100</v>
          </cell>
          <cell r="CU471">
            <v>15</v>
          </cell>
          <cell r="CV471">
            <v>1</v>
          </cell>
          <cell r="CW471">
            <v>94</v>
          </cell>
          <cell r="CX471">
            <v>428</v>
          </cell>
          <cell r="CY471">
            <v>42.8</v>
          </cell>
          <cell r="CZ471">
            <v>63.595839524517082</v>
          </cell>
          <cell r="DA471">
            <v>10</v>
          </cell>
          <cell r="DB471">
            <v>0</v>
          </cell>
          <cell r="DC471">
            <v>100</v>
          </cell>
          <cell r="DD471">
            <v>20</v>
          </cell>
          <cell r="DE471">
            <v>2</v>
          </cell>
          <cell r="DF471">
            <v>91</v>
          </cell>
          <cell r="DG471">
            <v>10</v>
          </cell>
          <cell r="DH471">
            <v>100</v>
          </cell>
          <cell r="DI471">
            <v>820</v>
          </cell>
          <cell r="DJ471">
            <v>41</v>
          </cell>
          <cell r="DK471">
            <v>2</v>
          </cell>
          <cell r="DL471">
            <v>0</v>
          </cell>
          <cell r="DM471">
            <v>100</v>
          </cell>
          <cell r="DN471">
            <v>0</v>
          </cell>
          <cell r="DO471" t="str">
            <v>0</v>
          </cell>
          <cell r="DP471">
            <v>80</v>
          </cell>
          <cell r="DQ471" t="str">
            <v>100</v>
          </cell>
          <cell r="DR471">
            <v>40</v>
          </cell>
          <cell r="DS471">
            <v>50</v>
          </cell>
          <cell r="DT471">
            <v>35</v>
          </cell>
          <cell r="DU471">
            <v>91</v>
          </cell>
          <cell r="DV471" t="str">
            <v xml:space="preserve">Capgemini </v>
          </cell>
          <cell r="DW471"/>
          <cell r="DX471"/>
          <cell r="DY471" t="str">
            <v>Placed</v>
          </cell>
          <cell r="DZ471">
            <v>4.25</v>
          </cell>
          <cell r="EA471" t="str">
            <v>Placement</v>
          </cell>
          <cell r="EB471" t="str">
            <v>Placement</v>
          </cell>
          <cell r="EC471"/>
          <cell r="ED471" t="str">
            <v>CAT-1</v>
          </cell>
          <cell r="EE471"/>
          <cell r="EF471"/>
          <cell r="EG471"/>
          <cell r="EH471"/>
          <cell r="EI471"/>
          <cell r="EJ471"/>
          <cell r="EK471"/>
          <cell r="EL471"/>
          <cell r="EM471"/>
          <cell r="EN471">
            <v>5</v>
          </cell>
          <cell r="EO471">
            <v>5</v>
          </cell>
          <cell r="EP471">
            <v>5</v>
          </cell>
          <cell r="EQ471">
            <v>15</v>
          </cell>
          <cell r="ER471">
            <v>100</v>
          </cell>
          <cell r="ES471" t="str">
            <v>Yes</v>
          </cell>
          <cell r="ET471" t="str">
            <v>https://drive.google.com/open?id=1aWvafy7WYyko41HanFpAHwXkxtgcePHs</v>
          </cell>
          <cell r="EU471" t="str">
            <v>IT + Core Companies</v>
          </cell>
          <cell r="EV471" t="str">
            <v>No</v>
          </cell>
          <cell r="EW471"/>
          <cell r="EX471" t="str">
            <v>Mumbai</v>
          </cell>
          <cell r="EY471" t="str">
            <v>Present</v>
          </cell>
          <cell r="EZ471" t="str">
            <v>Batch 2</v>
          </cell>
          <cell r="FA471" t="str">
            <v>19-E&amp;TCB32-23</v>
          </cell>
          <cell r="FB471" t="str">
            <v>E&amp;TC-B</v>
          </cell>
          <cell r="FC471">
            <v>32</v>
          </cell>
        </row>
        <row r="472">
          <cell r="C472" t="str">
            <v>19-E&amp;TCB33-23</v>
          </cell>
          <cell r="D472">
            <v>33</v>
          </cell>
          <cell r="E472" t="str">
            <v>SHARMA SHLOK MUKESH SANJU</v>
          </cell>
          <cell r="F472" t="str">
            <v>19-E&amp;TCB33-23</v>
          </cell>
          <cell r="G472" t="str">
            <v>Male</v>
          </cell>
          <cell r="H472">
            <v>37227</v>
          </cell>
          <cell r="I472">
            <v>7021759381</v>
          </cell>
          <cell r="J472"/>
          <cell r="K472" t="str">
            <v>sharmashlok1977@gmail.com</v>
          </cell>
          <cell r="L472" t="str">
            <v>1032190602@tcetmumbai.in</v>
          </cell>
          <cell r="M472" t="str">
            <v>Room 15, Shivkrupa jijamata marg pump house ,Chakala,Shobhana building ,Mumbai,400093</v>
          </cell>
          <cell r="N472" t="str">
            <v>Any other</v>
          </cell>
          <cell r="O472" t="str">
            <v>Below  5 Lacs</v>
          </cell>
          <cell r="P472" t="str">
            <v>Normal</v>
          </cell>
          <cell r="Q472" t="str">
            <v>Open</v>
          </cell>
          <cell r="R472">
            <v>2019</v>
          </cell>
          <cell r="S472" t="str">
            <v>FE</v>
          </cell>
          <cell r="T472" t="str">
            <v>MHT-CET 2019</v>
          </cell>
          <cell r="U472" t="str">
            <v>MHT-CET</v>
          </cell>
          <cell r="V472">
            <v>200</v>
          </cell>
          <cell r="W472">
            <v>31.8891536</v>
          </cell>
          <cell r="X472" t="str">
            <v>MI</v>
          </cell>
          <cell r="Y472">
            <v>397</v>
          </cell>
          <cell r="Z472">
            <v>500</v>
          </cell>
          <cell r="AA472">
            <v>79.400000000000006</v>
          </cell>
          <cell r="AB472">
            <v>2017</v>
          </cell>
          <cell r="AC472" t="str">
            <v>MAHARASHTRA STATE BOARD OF SECONDARY AND HIGHER SECONDARY EDUCATION</v>
          </cell>
          <cell r="AD472" t="str">
            <v>BOMBAY CAMBRIDGE SCHOOL ANDHERI WEST</v>
          </cell>
          <cell r="AE472">
            <v>436</v>
          </cell>
          <cell r="AF472">
            <v>650</v>
          </cell>
          <cell r="AG472">
            <v>67.08</v>
          </cell>
          <cell r="AH472">
            <v>2019</v>
          </cell>
          <cell r="AI472" t="str">
            <v>MAHARASHTRA STATE BOARD OF SECONDARY AND HIGHER SECONDARY EDUCATION</v>
          </cell>
          <cell r="AJ472" t="str">
            <v>RD NATIONAL COLLEGE</v>
          </cell>
          <cell r="AK472">
            <v>200</v>
          </cell>
          <cell r="AL472">
            <v>22</v>
          </cell>
          <cell r="AM472">
            <v>9.0909090909090917</v>
          </cell>
          <cell r="AN472">
            <v>90.13</v>
          </cell>
          <cell r="AO472">
            <v>251</v>
          </cell>
          <cell r="AP472">
            <v>26</v>
          </cell>
          <cell r="AQ472">
            <v>9.6538461538461533</v>
          </cell>
          <cell r="AR472">
            <v>75</v>
          </cell>
          <cell r="AS472">
            <v>451</v>
          </cell>
          <cell r="AT472">
            <v>48</v>
          </cell>
          <cell r="AU472">
            <v>9.3958333333333339</v>
          </cell>
          <cell r="AV472">
            <v>213</v>
          </cell>
          <cell r="AW472">
            <v>25</v>
          </cell>
          <cell r="AX472">
            <v>8.52</v>
          </cell>
          <cell r="AY472">
            <v>73</v>
          </cell>
          <cell r="AZ472">
            <v>243</v>
          </cell>
          <cell r="BA472">
            <v>29</v>
          </cell>
          <cell r="BB472">
            <v>8.3793103448275854</v>
          </cell>
          <cell r="BC472">
            <v>75</v>
          </cell>
          <cell r="BD472">
            <v>456</v>
          </cell>
          <cell r="BE472">
            <v>54</v>
          </cell>
          <cell r="BF472">
            <v>8.4444444444444446</v>
          </cell>
          <cell r="BG472">
            <v>210</v>
          </cell>
          <cell r="BH472">
            <v>24</v>
          </cell>
          <cell r="BI472">
            <v>8.75</v>
          </cell>
          <cell r="BJ472">
            <v>78.282499999999999</v>
          </cell>
          <cell r="BK472">
            <v>251</v>
          </cell>
          <cell r="BL472">
            <v>29</v>
          </cell>
          <cell r="BM472">
            <v>8.6551724137931032</v>
          </cell>
          <cell r="BN472">
            <v>84</v>
          </cell>
          <cell r="BO472">
            <v>461</v>
          </cell>
          <cell r="BP472">
            <v>53</v>
          </cell>
          <cell r="BQ472">
            <v>8.6981132075471699</v>
          </cell>
          <cell r="BR472">
            <v>207</v>
          </cell>
          <cell r="BS472">
            <v>24</v>
          </cell>
          <cell r="BT472">
            <v>8.625</v>
          </cell>
          <cell r="BU472">
            <v>79.235416666666666</v>
          </cell>
          <cell r="BV472">
            <v>207</v>
          </cell>
          <cell r="BW472">
            <v>24</v>
          </cell>
          <cell r="BX472">
            <v>8.625</v>
          </cell>
          <cell r="BY472">
            <v>234</v>
          </cell>
          <cell r="BZ472">
            <v>26</v>
          </cell>
          <cell r="CA472">
            <v>9</v>
          </cell>
          <cell r="CB472">
            <v>1809</v>
          </cell>
          <cell r="CC472">
            <v>205</v>
          </cell>
          <cell r="CD472">
            <v>8.8243902439024389</v>
          </cell>
          <cell r="CE472">
            <v>79</v>
          </cell>
          <cell r="CF472"/>
          <cell r="CG472"/>
          <cell r="CH472"/>
          <cell r="CI472"/>
          <cell r="CJ472"/>
          <cell r="CK472"/>
          <cell r="CL472"/>
          <cell r="CM472"/>
          <cell r="CN472">
            <v>12</v>
          </cell>
          <cell r="CO472">
            <v>60</v>
          </cell>
          <cell r="CP472">
            <v>17</v>
          </cell>
          <cell r="CQ472">
            <v>50</v>
          </cell>
          <cell r="CR472">
            <v>21</v>
          </cell>
          <cell r="CS472">
            <v>3</v>
          </cell>
          <cell r="CT472">
            <v>88</v>
          </cell>
          <cell r="CU472">
            <v>13</v>
          </cell>
          <cell r="CV472">
            <v>3</v>
          </cell>
          <cell r="CW472">
            <v>82</v>
          </cell>
          <cell r="CX472">
            <v>578</v>
          </cell>
          <cell r="CY472">
            <v>57.8</v>
          </cell>
          <cell r="CZ472">
            <v>85.884101040118864</v>
          </cell>
          <cell r="DA472">
            <v>10</v>
          </cell>
          <cell r="DB472">
            <v>0</v>
          </cell>
          <cell r="DC472">
            <v>100</v>
          </cell>
          <cell r="DD472">
            <v>22</v>
          </cell>
          <cell r="DE472">
            <v>0</v>
          </cell>
          <cell r="DF472">
            <v>100</v>
          </cell>
          <cell r="DG472">
            <v>10</v>
          </cell>
          <cell r="DH472">
            <v>100</v>
          </cell>
          <cell r="DI472">
            <v>1005</v>
          </cell>
          <cell r="DJ472">
            <v>51</v>
          </cell>
          <cell r="DK472">
            <v>1</v>
          </cell>
          <cell r="DL472">
            <v>1</v>
          </cell>
          <cell r="DM472">
            <v>50</v>
          </cell>
          <cell r="DN472">
            <v>0</v>
          </cell>
          <cell r="DO472" t="str">
            <v>0</v>
          </cell>
          <cell r="DP472">
            <v>100</v>
          </cell>
          <cell r="DQ472" t="str">
            <v>100</v>
          </cell>
          <cell r="DR472">
            <v>50</v>
          </cell>
          <cell r="DS472">
            <v>50</v>
          </cell>
          <cell r="DT472">
            <v>46</v>
          </cell>
          <cell r="DU472">
            <v>82</v>
          </cell>
          <cell r="DV472" t="str">
            <v>Jio Platform-IIIuminate</v>
          </cell>
          <cell r="DW472"/>
          <cell r="DX472"/>
          <cell r="DY472" t="str">
            <v>Placed</v>
          </cell>
          <cell r="DZ472">
            <v>7</v>
          </cell>
          <cell r="EA472" t="str">
            <v>Placement</v>
          </cell>
          <cell r="EB472" t="str">
            <v>Placement</v>
          </cell>
          <cell r="EC472"/>
          <cell r="ED472" t="str">
            <v>CAT-1</v>
          </cell>
          <cell r="EE472"/>
          <cell r="EF472"/>
          <cell r="EG472"/>
          <cell r="EH472"/>
          <cell r="EI472"/>
          <cell r="EJ472"/>
          <cell r="EK472"/>
          <cell r="EL472"/>
          <cell r="EM472"/>
          <cell r="EN472">
            <v>5</v>
          </cell>
          <cell r="EO472">
            <v>5</v>
          </cell>
          <cell r="EP472">
            <v>4</v>
          </cell>
          <cell r="EQ472">
            <v>14</v>
          </cell>
          <cell r="ER472">
            <v>93.333333333333329</v>
          </cell>
          <cell r="ES472" t="str">
            <v>Yes</v>
          </cell>
          <cell r="ET472" t="str">
            <v>https://drive.google.com/open?id=13UfuyLeTX9kRwh2yvkrnBzcttjDca4BA</v>
          </cell>
          <cell r="EU472" t="str">
            <v>IT + Core Companies</v>
          </cell>
          <cell r="EV472" t="str">
            <v>Yes</v>
          </cell>
          <cell r="EW472" t="str">
            <v>pay_HyDSmHI5wcoHg5</v>
          </cell>
          <cell r="EX472" t="str">
            <v>Mumbai</v>
          </cell>
          <cell r="EY472" t="str">
            <v>Present</v>
          </cell>
          <cell r="EZ472" t="str">
            <v>Batch 2</v>
          </cell>
          <cell r="FA472" t="str">
            <v>19-E&amp;TCB33-23</v>
          </cell>
          <cell r="FB472" t="str">
            <v>E&amp;TC-B</v>
          </cell>
          <cell r="FC472">
            <v>33</v>
          </cell>
        </row>
        <row r="473">
          <cell r="C473" t="str">
            <v>19-E&amp;TCB34-23</v>
          </cell>
          <cell r="D473">
            <v>34</v>
          </cell>
          <cell r="E473" t="str">
            <v>SHETTY VAISHNAVI JAYRAM SHUBHALAXMI</v>
          </cell>
          <cell r="F473" t="str">
            <v>19-E&amp;TCB34-23</v>
          </cell>
          <cell r="G473" t="str">
            <v>Female</v>
          </cell>
          <cell r="H473">
            <v>37066</v>
          </cell>
          <cell r="I473">
            <v>8779683358</v>
          </cell>
          <cell r="J473">
            <v>9220808339</v>
          </cell>
          <cell r="K473" t="str">
            <v>vaishnaviiishetty001@gmail.com</v>
          </cell>
          <cell r="L473" t="str">
            <v>1032190603@tcetmumbai.in</v>
          </cell>
          <cell r="M473" t="str">
            <v>c/510 Rashmi Avenue, Thakur Complex,,Kandivali east , mumbai,mumbai,thakur complex,mumbai,400101</v>
          </cell>
          <cell r="N473" t="str">
            <v>Service</v>
          </cell>
          <cell r="O473" t="str">
            <v>5 Lacs to  10Lacs</v>
          </cell>
          <cell r="P473" t="str">
            <v>Normal</v>
          </cell>
          <cell r="Q473" t="str">
            <v>Open</v>
          </cell>
          <cell r="R473">
            <v>2019</v>
          </cell>
          <cell r="S473" t="str">
            <v>FE</v>
          </cell>
          <cell r="T473" t="str">
            <v>MHT-CET 2019</v>
          </cell>
          <cell r="U473" t="str">
            <v>MHT-CET</v>
          </cell>
          <cell r="V473">
            <v>200</v>
          </cell>
          <cell r="W473">
            <v>29.023848000000001</v>
          </cell>
          <cell r="X473" t="str">
            <v>IL</v>
          </cell>
          <cell r="Y473">
            <v>432</v>
          </cell>
          <cell r="Z473">
            <v>500</v>
          </cell>
          <cell r="AA473">
            <v>86.4</v>
          </cell>
          <cell r="AB473">
            <v>2017</v>
          </cell>
          <cell r="AC473" t="str">
            <v>COUNCIL FOR THE INDIAN SCHOOL CERTIFICATE EXAMINATIONS</v>
          </cell>
          <cell r="AD473" t="str">
            <v>CHILDREN'S ACADEMY</v>
          </cell>
          <cell r="AE473">
            <v>402</v>
          </cell>
          <cell r="AF473">
            <v>650</v>
          </cell>
          <cell r="AG473">
            <v>61.85</v>
          </cell>
          <cell r="AH473">
            <v>2019</v>
          </cell>
          <cell r="AI473" t="str">
            <v>MAHARASHTRA STATE BOARD OF SECONDARY AND HIGHER SECONDARY EDUCATION</v>
          </cell>
          <cell r="AJ473" t="str">
            <v>THAKUR IDYA MANDIR HIGH SCHOOLA AND JUNIOR COLLEGE</v>
          </cell>
          <cell r="AK473">
            <v>166</v>
          </cell>
          <cell r="AL473">
            <v>22</v>
          </cell>
          <cell r="AM473">
            <v>7.5454545454545459</v>
          </cell>
          <cell r="AN473">
            <v>92.76</v>
          </cell>
          <cell r="AO473">
            <v>210</v>
          </cell>
          <cell r="AP473">
            <v>26</v>
          </cell>
          <cell r="AQ473">
            <v>8.0769230769230766</v>
          </cell>
          <cell r="AR473">
            <v>83</v>
          </cell>
          <cell r="AS473">
            <v>376</v>
          </cell>
          <cell r="AT473">
            <v>48</v>
          </cell>
          <cell r="AU473">
            <v>7.833333333333333</v>
          </cell>
          <cell r="AV473">
            <v>230</v>
          </cell>
          <cell r="AW473">
            <v>25</v>
          </cell>
          <cell r="AX473">
            <v>9.1999999999999993</v>
          </cell>
          <cell r="AY473">
            <v>93</v>
          </cell>
          <cell r="AZ473">
            <v>269</v>
          </cell>
          <cell r="BA473">
            <v>29</v>
          </cell>
          <cell r="BB473">
            <v>9.2758620689655178</v>
          </cell>
          <cell r="BC473">
            <v>100</v>
          </cell>
          <cell r="BD473">
            <v>499</v>
          </cell>
          <cell r="BE473">
            <v>54</v>
          </cell>
          <cell r="BF473">
            <v>9.2407407407407405</v>
          </cell>
          <cell r="BG473">
            <v>227</v>
          </cell>
          <cell r="BH473">
            <v>24</v>
          </cell>
          <cell r="BI473">
            <v>9.4583333333333339</v>
          </cell>
          <cell r="BJ473">
            <v>92.19</v>
          </cell>
          <cell r="BK473">
            <v>246</v>
          </cell>
          <cell r="BL473">
            <v>29</v>
          </cell>
          <cell r="BM473">
            <v>8.4827586206896548</v>
          </cell>
          <cell r="BN473">
            <v>97</v>
          </cell>
          <cell r="BO473">
            <v>473</v>
          </cell>
          <cell r="BP473">
            <v>53</v>
          </cell>
          <cell r="BQ473">
            <v>8.9245283018867916</v>
          </cell>
          <cell r="BR473">
            <v>184</v>
          </cell>
          <cell r="BS473">
            <v>24</v>
          </cell>
          <cell r="BT473">
            <v>7.666666666666667</v>
          </cell>
          <cell r="BU473">
            <v>92.991666666666674</v>
          </cell>
          <cell r="BV473">
            <v>184</v>
          </cell>
          <cell r="BW473">
            <v>24</v>
          </cell>
          <cell r="BX473">
            <v>7.666666666666667</v>
          </cell>
          <cell r="BY473">
            <v>218</v>
          </cell>
          <cell r="BZ473">
            <v>26</v>
          </cell>
          <cell r="CA473">
            <v>8.384615384615385</v>
          </cell>
          <cell r="CB473">
            <v>1750</v>
          </cell>
          <cell r="CC473">
            <v>205</v>
          </cell>
          <cell r="CD473">
            <v>8.536585365853659</v>
          </cell>
          <cell r="CE473">
            <v>93</v>
          </cell>
          <cell r="CF473"/>
          <cell r="CG473"/>
          <cell r="CH473"/>
          <cell r="CI473"/>
          <cell r="CJ473"/>
          <cell r="CK473"/>
          <cell r="CL473"/>
          <cell r="CM473"/>
          <cell r="CN473">
            <v>49</v>
          </cell>
          <cell r="CO473">
            <v>60</v>
          </cell>
          <cell r="CP473">
            <v>16</v>
          </cell>
          <cell r="CQ473">
            <v>50</v>
          </cell>
          <cell r="CR473">
            <v>24</v>
          </cell>
          <cell r="CS473">
            <v>0</v>
          </cell>
          <cell r="CT473">
            <v>100</v>
          </cell>
          <cell r="CU473">
            <v>10</v>
          </cell>
          <cell r="CV473">
            <v>6</v>
          </cell>
          <cell r="CW473">
            <v>63</v>
          </cell>
          <cell r="CX473">
            <v>339</v>
          </cell>
          <cell r="CY473">
            <v>42.375</v>
          </cell>
          <cell r="CZ473">
            <v>50.371471025260028</v>
          </cell>
          <cell r="DA473">
            <v>8</v>
          </cell>
          <cell r="DB473">
            <v>2</v>
          </cell>
          <cell r="DC473">
            <v>80</v>
          </cell>
          <cell r="DD473">
            <v>19</v>
          </cell>
          <cell r="DE473">
            <v>3</v>
          </cell>
          <cell r="DF473">
            <v>87</v>
          </cell>
          <cell r="DG473">
            <v>8</v>
          </cell>
          <cell r="DH473">
            <v>80</v>
          </cell>
          <cell r="DI473">
            <v>190</v>
          </cell>
          <cell r="DJ473">
            <v>10</v>
          </cell>
          <cell r="DK473">
            <v>2</v>
          </cell>
          <cell r="DL473">
            <v>0</v>
          </cell>
          <cell r="DM473">
            <v>100</v>
          </cell>
          <cell r="DN473">
            <v>0</v>
          </cell>
          <cell r="DO473" t="str">
            <v>0</v>
          </cell>
          <cell r="DP473">
            <v>0</v>
          </cell>
          <cell r="DQ473">
            <v>0</v>
          </cell>
          <cell r="DR473">
            <v>0</v>
          </cell>
          <cell r="DS473">
            <v>0</v>
          </cell>
          <cell r="DT473">
            <v>21</v>
          </cell>
          <cell r="DU473">
            <v>73</v>
          </cell>
          <cell r="DV473"/>
          <cell r="DW473"/>
          <cell r="DX473"/>
          <cell r="DY473"/>
          <cell r="DZ473"/>
          <cell r="EA473" t="str">
            <v>Placement</v>
          </cell>
          <cell r="EB473" t="str">
            <v>Placement</v>
          </cell>
          <cell r="EC473"/>
          <cell r="ED473" t="str">
            <v>CAT-1</v>
          </cell>
          <cell r="EE473"/>
          <cell r="EF473"/>
          <cell r="EG473"/>
          <cell r="EH473"/>
          <cell r="EI473"/>
          <cell r="EJ473"/>
          <cell r="EK473"/>
          <cell r="EL473"/>
          <cell r="EM473"/>
          <cell r="EN473">
            <v>5</v>
          </cell>
          <cell r="EO473">
            <v>4</v>
          </cell>
          <cell r="EP473">
            <v>5</v>
          </cell>
          <cell r="EQ473">
            <v>14</v>
          </cell>
          <cell r="ER473">
            <v>93.333333333333329</v>
          </cell>
          <cell r="ES473" t="str">
            <v>Yes</v>
          </cell>
          <cell r="ET473" t="str">
            <v>https://drive.google.com/open?id=1rUVn6jRM_ZUSTVnNOqoqr5V3IY1lkfSc</v>
          </cell>
          <cell r="EU473" t="str">
            <v>IT + Core Companies</v>
          </cell>
          <cell r="EV473" t="str">
            <v>Yes</v>
          </cell>
          <cell r="EW473" t="str">
            <v>Transaction Reference number-pay_HyTx41mqaubjzC</v>
          </cell>
          <cell r="EX473" t="str">
            <v>Manglore</v>
          </cell>
          <cell r="EY473" t="str">
            <v>Present</v>
          </cell>
          <cell r="EZ473" t="str">
            <v>Batch 2</v>
          </cell>
          <cell r="FA473" t="str">
            <v>19-E&amp;TCB34-23</v>
          </cell>
          <cell r="FB473" t="str">
            <v>E&amp;TC-B</v>
          </cell>
          <cell r="FC473">
            <v>34</v>
          </cell>
        </row>
        <row r="474">
          <cell r="C474" t="str">
            <v>19-E&amp;TCB35-23</v>
          </cell>
          <cell r="D474">
            <v>35</v>
          </cell>
          <cell r="E474" t="str">
            <v>SHINDE JANHAVI RAVINDRA MADHURI</v>
          </cell>
          <cell r="F474" t="str">
            <v>19-E&amp;TCB35-23</v>
          </cell>
          <cell r="G474" t="str">
            <v>Female</v>
          </cell>
          <cell r="H474">
            <v>37196</v>
          </cell>
          <cell r="I474">
            <v>7798065092</v>
          </cell>
          <cell r="J474" t="str">
            <v>7798065092</v>
          </cell>
          <cell r="K474" t="str">
            <v>sjanhavi566@gmail.com</v>
          </cell>
          <cell r="L474" t="str">
            <v>1032190604@tcetmumbai.in</v>
          </cell>
          <cell r="M474" t="str">
            <v>370 Dhamnavne,Khotwadi,Chiplun,Dhamnavne,415605</v>
          </cell>
          <cell r="N474" t="str">
            <v>Service</v>
          </cell>
          <cell r="O474" t="str">
            <v>5 Lacs to  10Lacs</v>
          </cell>
          <cell r="P474" t="str">
            <v>Normal</v>
          </cell>
          <cell r="Q474" t="str">
            <v>Open</v>
          </cell>
          <cell r="R474">
            <v>2019</v>
          </cell>
          <cell r="S474" t="str">
            <v>FE</v>
          </cell>
          <cell r="T474" t="str">
            <v>MHT-CET 2019</v>
          </cell>
          <cell r="U474" t="str">
            <v>MHT-CET</v>
          </cell>
          <cell r="V474">
            <v>200</v>
          </cell>
          <cell r="W474">
            <v>92.996603500000006</v>
          </cell>
          <cell r="X474" t="str">
            <v>LOPENS</v>
          </cell>
          <cell r="Y474">
            <v>460</v>
          </cell>
          <cell r="Z474">
            <v>500</v>
          </cell>
          <cell r="AA474">
            <v>92</v>
          </cell>
          <cell r="AB474">
            <v>2017</v>
          </cell>
          <cell r="AC474" t="str">
            <v>MAHARASHTRA STATE BOARD OF SECONDARY AND HIGHER SECONDARY EDUCATION</v>
          </cell>
          <cell r="AD474" t="str">
            <v>SURESH DAMODAR GADRE ENGLISH MEDIUM SCHOOL</v>
          </cell>
          <cell r="AE474">
            <v>507</v>
          </cell>
          <cell r="AF474">
            <v>650</v>
          </cell>
          <cell r="AG474">
            <v>78</v>
          </cell>
          <cell r="AH474">
            <v>2019</v>
          </cell>
          <cell r="AI474" t="str">
            <v>MAHARASHTRA STATE BOARD OF SECONDARY AND HIGHER SECONDARY EDUCATION</v>
          </cell>
          <cell r="AJ474" t="str">
            <v>DBJ COLLEGE CHIPLUN</v>
          </cell>
          <cell r="AK474">
            <v>210</v>
          </cell>
          <cell r="AL474">
            <v>22</v>
          </cell>
          <cell r="AM474">
            <v>9.545454545454545</v>
          </cell>
          <cell r="AN474">
            <v>100</v>
          </cell>
          <cell r="AO474">
            <v>246</v>
          </cell>
          <cell r="AP474">
            <v>26</v>
          </cell>
          <cell r="AQ474">
            <v>9.4615384615384617</v>
          </cell>
          <cell r="AR474">
            <v>96</v>
          </cell>
          <cell r="AS474">
            <v>456</v>
          </cell>
          <cell r="AT474">
            <v>48</v>
          </cell>
          <cell r="AU474">
            <v>9.5</v>
          </cell>
          <cell r="AV474">
            <v>219</v>
          </cell>
          <cell r="AW474">
            <v>25</v>
          </cell>
          <cell r="AX474">
            <v>8.76</v>
          </cell>
          <cell r="AY474">
            <v>95</v>
          </cell>
          <cell r="AZ474">
            <v>257</v>
          </cell>
          <cell r="BA474">
            <v>29</v>
          </cell>
          <cell r="BB474">
            <v>8.862068965517242</v>
          </cell>
          <cell r="BC474">
            <v>89</v>
          </cell>
          <cell r="BD474">
            <v>476</v>
          </cell>
          <cell r="BE474">
            <v>54</v>
          </cell>
          <cell r="BF474">
            <v>8.8148148148148149</v>
          </cell>
          <cell r="BG474">
            <v>209</v>
          </cell>
          <cell r="BH474">
            <v>24</v>
          </cell>
          <cell r="BI474">
            <v>8.7083333333333339</v>
          </cell>
          <cell r="BJ474">
            <v>95</v>
          </cell>
          <cell r="BK474">
            <v>237</v>
          </cell>
          <cell r="BL474">
            <v>29</v>
          </cell>
          <cell r="BM474">
            <v>8.1724137931034484</v>
          </cell>
          <cell r="BN474">
            <v>88</v>
          </cell>
          <cell r="BO474">
            <v>446</v>
          </cell>
          <cell r="BP474">
            <v>53</v>
          </cell>
          <cell r="BQ474">
            <v>8.415094339622641</v>
          </cell>
          <cell r="BR474">
            <v>223</v>
          </cell>
          <cell r="BS474">
            <v>24</v>
          </cell>
          <cell r="BT474">
            <v>9.2916666666666661</v>
          </cell>
          <cell r="BU474">
            <v>93.833333333333329</v>
          </cell>
          <cell r="BV474">
            <v>223</v>
          </cell>
          <cell r="BW474">
            <v>24</v>
          </cell>
          <cell r="BX474">
            <v>9.2916666666666661</v>
          </cell>
          <cell r="BY474">
            <v>241</v>
          </cell>
          <cell r="BZ474">
            <v>26</v>
          </cell>
          <cell r="CA474">
            <v>9.2692307692307701</v>
          </cell>
          <cell r="CB474">
            <v>1842</v>
          </cell>
          <cell r="CC474">
            <v>205</v>
          </cell>
          <cell r="CD474">
            <v>8.9853658536585375</v>
          </cell>
          <cell r="CE474">
            <v>95</v>
          </cell>
          <cell r="CF474"/>
          <cell r="CG474"/>
          <cell r="CH474"/>
          <cell r="CI474"/>
          <cell r="CJ474"/>
          <cell r="CK474"/>
          <cell r="CL474"/>
          <cell r="CM474"/>
          <cell r="CN474">
            <v>21</v>
          </cell>
          <cell r="CO474">
            <v>60</v>
          </cell>
          <cell r="CP474">
            <v>16</v>
          </cell>
          <cell r="CQ474">
            <v>50</v>
          </cell>
          <cell r="CR474">
            <v>23</v>
          </cell>
          <cell r="CS474">
            <v>1</v>
          </cell>
          <cell r="CT474">
            <v>96</v>
          </cell>
          <cell r="CU474">
            <v>9</v>
          </cell>
          <cell r="CV474">
            <v>7</v>
          </cell>
          <cell r="CW474">
            <v>57</v>
          </cell>
          <cell r="CX474">
            <v>248</v>
          </cell>
          <cell r="CY474">
            <v>41.333333333333336</v>
          </cell>
          <cell r="CZ474">
            <v>36.849925705794952</v>
          </cell>
          <cell r="DA474">
            <v>6</v>
          </cell>
          <cell r="DB474">
            <v>4</v>
          </cell>
          <cell r="DC474">
            <v>60</v>
          </cell>
          <cell r="DD474">
            <v>20</v>
          </cell>
          <cell r="DE474">
            <v>2</v>
          </cell>
          <cell r="DF474">
            <v>91</v>
          </cell>
          <cell r="DG474">
            <v>5</v>
          </cell>
          <cell r="DH474">
            <v>50</v>
          </cell>
          <cell r="DI474">
            <v>190</v>
          </cell>
          <cell r="DJ474">
            <v>10</v>
          </cell>
          <cell r="DK474">
            <v>1</v>
          </cell>
          <cell r="DL474">
            <v>1</v>
          </cell>
          <cell r="DM474">
            <v>50</v>
          </cell>
          <cell r="DN474">
            <v>50</v>
          </cell>
          <cell r="DO474" t="str">
            <v>100</v>
          </cell>
          <cell r="DP474">
            <v>50</v>
          </cell>
          <cell r="DQ474" t="str">
            <v>100</v>
          </cell>
          <cell r="DR474">
            <v>50</v>
          </cell>
          <cell r="DS474">
            <v>100</v>
          </cell>
          <cell r="DT474">
            <v>33</v>
          </cell>
          <cell r="DU474">
            <v>72</v>
          </cell>
          <cell r="DV474" t="str">
            <v>Ahditya Enterprises</v>
          </cell>
          <cell r="DW474"/>
          <cell r="DX474"/>
          <cell r="DY474" t="str">
            <v>Placed</v>
          </cell>
          <cell r="DZ474">
            <v>3.7</v>
          </cell>
          <cell r="EA474" t="str">
            <v>Placement</v>
          </cell>
          <cell r="EB474" t="str">
            <v>Placement</v>
          </cell>
          <cell r="EC474"/>
          <cell r="ED474" t="str">
            <v>CAT-2</v>
          </cell>
          <cell r="EE474"/>
          <cell r="EF474"/>
          <cell r="EG474"/>
          <cell r="EH474"/>
          <cell r="EI474"/>
          <cell r="EJ474"/>
          <cell r="EK474"/>
          <cell r="EL474"/>
          <cell r="EM474"/>
          <cell r="EN474">
            <v>5</v>
          </cell>
          <cell r="EO474">
            <v>4</v>
          </cell>
          <cell r="EP474">
            <v>5</v>
          </cell>
          <cell r="EQ474">
            <v>14</v>
          </cell>
          <cell r="ER474">
            <v>93.333333333333329</v>
          </cell>
          <cell r="ES474" t="str">
            <v>Yes</v>
          </cell>
          <cell r="ET474" t="str">
            <v>https://drive.google.com/open?id=1m_fPcrS7irX84KCkBWjs8VGLMkw6_TuA</v>
          </cell>
          <cell r="EU474" t="str">
            <v>IT + Core Companies</v>
          </cell>
          <cell r="EV474" t="str">
            <v>Yes</v>
          </cell>
          <cell r="EW474" t="str">
            <v>pay_Hya809MjwQILv4</v>
          </cell>
          <cell r="EX474" t="str">
            <v>Chiplun dist-ratnagi</v>
          </cell>
          <cell r="EY474" t="str">
            <v>Present</v>
          </cell>
          <cell r="EZ474" t="str">
            <v>Batch 2</v>
          </cell>
          <cell r="FA474" t="str">
            <v>19-E&amp;TCB35-23</v>
          </cell>
          <cell r="FB474" t="str">
            <v>E&amp;TC-B</v>
          </cell>
          <cell r="FC474">
            <v>35</v>
          </cell>
        </row>
        <row r="475">
          <cell r="C475" t="str">
            <v>19-E&amp;TCB36-23</v>
          </cell>
          <cell r="D475">
            <v>36</v>
          </cell>
          <cell r="E475" t="str">
            <v>SHUKLA ABHISHEK SANTOSH UMA</v>
          </cell>
          <cell r="F475" t="str">
            <v>19-E&amp;TCB36-23</v>
          </cell>
          <cell r="G475" t="str">
            <v>Male</v>
          </cell>
          <cell r="H475">
            <v>36904</v>
          </cell>
          <cell r="I475">
            <v>7498479638</v>
          </cell>
          <cell r="J475"/>
          <cell r="K475" t="str">
            <v>abhishekshukla3059@gmail.com</v>
          </cell>
          <cell r="L475" t="str">
            <v>1032190605@tcetmumbai.in</v>
          </cell>
          <cell r="M475" t="str">
            <v>flat no c-1, tuljai residency,,gorakshan road,kapila nagar,vijay h.soci,Akola,gorakshan rd ,Akola,444001</v>
          </cell>
          <cell r="N475" t="str">
            <v>Self-employed</v>
          </cell>
          <cell r="O475" t="str">
            <v>Below  5 Lacs</v>
          </cell>
          <cell r="P475" t="str">
            <v>Normal</v>
          </cell>
          <cell r="Q475" t="str">
            <v>Open</v>
          </cell>
          <cell r="R475">
            <v>2019</v>
          </cell>
          <cell r="S475" t="str">
            <v>FE</v>
          </cell>
          <cell r="T475" t="str">
            <v>MHT-CET 2019</v>
          </cell>
          <cell r="U475" t="str">
            <v>MHT-CET</v>
          </cell>
          <cell r="V475">
            <v>200</v>
          </cell>
          <cell r="W475">
            <v>39.342641700000001</v>
          </cell>
          <cell r="X475" t="str">
            <v>MI</v>
          </cell>
          <cell r="Y475">
            <v>389</v>
          </cell>
          <cell r="Z475">
            <v>500</v>
          </cell>
          <cell r="AA475">
            <v>77.8</v>
          </cell>
          <cell r="AB475">
            <v>2016</v>
          </cell>
          <cell r="AC475" t="str">
            <v>MAHARASHTRA STATE BOARD OF SECONDARY AND HIGHER SECONDARY EDUCATION</v>
          </cell>
          <cell r="AD475" t="str">
            <v>NOEL ENGLISH HIGH SCHOOL</v>
          </cell>
          <cell r="AE475">
            <v>430</v>
          </cell>
          <cell r="AF475">
            <v>650</v>
          </cell>
          <cell r="AG475">
            <v>66.150000000000006</v>
          </cell>
          <cell r="AH475">
            <v>2019</v>
          </cell>
          <cell r="AI475" t="str">
            <v>MAHARASHTRA STATE BOARD OF SECONDARY AND HIGHER SECONDARY EDUCATION</v>
          </cell>
          <cell r="AJ475" t="str">
            <v>JYOTI JANOLKAR VIDHYALAY</v>
          </cell>
          <cell r="AK475">
            <v>122</v>
          </cell>
          <cell r="AL475">
            <v>22</v>
          </cell>
          <cell r="AM475">
            <v>5.5454545454545459</v>
          </cell>
          <cell r="AN475">
            <v>92.11</v>
          </cell>
          <cell r="AO475">
            <v>170</v>
          </cell>
          <cell r="AP475">
            <v>26</v>
          </cell>
          <cell r="AQ475">
            <v>6.5384615384615383</v>
          </cell>
          <cell r="AR475">
            <v>96</v>
          </cell>
          <cell r="AS475">
            <v>292</v>
          </cell>
          <cell r="AT475">
            <v>48</v>
          </cell>
          <cell r="AU475">
            <v>6.083333333333333</v>
          </cell>
          <cell r="AV475">
            <v>181</v>
          </cell>
          <cell r="AW475">
            <v>25</v>
          </cell>
          <cell r="AX475">
            <v>7.24</v>
          </cell>
          <cell r="AY475">
            <v>81</v>
          </cell>
          <cell r="AZ475">
            <v>217</v>
          </cell>
          <cell r="BA475">
            <v>29</v>
          </cell>
          <cell r="BB475">
            <v>7.4827586206896548</v>
          </cell>
          <cell r="BC475">
            <v>82</v>
          </cell>
          <cell r="BD475">
            <v>398</v>
          </cell>
          <cell r="BE475">
            <v>54</v>
          </cell>
          <cell r="BF475">
            <v>7.3703703703703702</v>
          </cell>
          <cell r="BG475">
            <v>192</v>
          </cell>
          <cell r="BH475">
            <v>24</v>
          </cell>
          <cell r="BI475">
            <v>8</v>
          </cell>
          <cell r="BJ475">
            <v>87.777500000000003</v>
          </cell>
          <cell r="BK475">
            <v>212</v>
          </cell>
          <cell r="BL475">
            <v>29</v>
          </cell>
          <cell r="BM475">
            <v>7.3103448275862073</v>
          </cell>
          <cell r="BN475">
            <v>83.592500000000001</v>
          </cell>
          <cell r="BO475">
            <v>404</v>
          </cell>
          <cell r="BP475">
            <v>53</v>
          </cell>
          <cell r="BQ475">
            <v>7.6226415094339623</v>
          </cell>
          <cell r="BR475">
            <v>223</v>
          </cell>
          <cell r="BS475">
            <v>24</v>
          </cell>
          <cell r="BT475">
            <v>9.2916666666666661</v>
          </cell>
          <cell r="BU475">
            <v>87.08</v>
          </cell>
          <cell r="BV475">
            <v>223</v>
          </cell>
          <cell r="BW475">
            <v>24</v>
          </cell>
          <cell r="BX475">
            <v>9.2916666666666661</v>
          </cell>
          <cell r="BY475">
            <v>135</v>
          </cell>
          <cell r="BZ475">
            <v>26</v>
          </cell>
          <cell r="CA475">
            <v>5.1923076923076925</v>
          </cell>
          <cell r="CB475">
            <v>1452</v>
          </cell>
          <cell r="CC475">
            <v>205</v>
          </cell>
          <cell r="CD475">
            <v>7.0829268292682928</v>
          </cell>
          <cell r="CE475">
            <v>88</v>
          </cell>
          <cell r="CF475"/>
          <cell r="CG475"/>
          <cell r="CH475"/>
          <cell r="CI475"/>
          <cell r="CJ475"/>
          <cell r="CK475"/>
          <cell r="CL475"/>
          <cell r="CM475"/>
          <cell r="CN475" t="str">
            <v>ABSENT</v>
          </cell>
          <cell r="CO475">
            <v>60</v>
          </cell>
          <cell r="CP475">
            <v>11</v>
          </cell>
          <cell r="CQ475">
            <v>50</v>
          </cell>
          <cell r="CR475">
            <v>6</v>
          </cell>
          <cell r="CS475">
            <v>18</v>
          </cell>
          <cell r="CT475">
            <v>25</v>
          </cell>
          <cell r="CU475">
            <v>2</v>
          </cell>
          <cell r="CV475">
            <v>14</v>
          </cell>
          <cell r="CW475">
            <v>13</v>
          </cell>
          <cell r="CX475"/>
          <cell r="CY475"/>
          <cell r="CZ475"/>
          <cell r="DA475">
            <v>0</v>
          </cell>
          <cell r="DB475">
            <v>10</v>
          </cell>
          <cell r="DC475">
            <v>0</v>
          </cell>
          <cell r="DD475">
            <v>4</v>
          </cell>
          <cell r="DE475">
            <v>18</v>
          </cell>
          <cell r="DF475">
            <v>19</v>
          </cell>
          <cell r="DG475">
            <v>0</v>
          </cell>
          <cell r="DH475">
            <v>0</v>
          </cell>
          <cell r="DI475">
            <v>0</v>
          </cell>
          <cell r="DJ475">
            <v>0</v>
          </cell>
          <cell r="DK475">
            <v>0</v>
          </cell>
          <cell r="DL475">
            <v>2</v>
          </cell>
          <cell r="DM475">
            <v>0</v>
          </cell>
          <cell r="DN475">
            <v>60</v>
          </cell>
          <cell r="DO475" t="str">
            <v>100</v>
          </cell>
          <cell r="DP475">
            <v>0</v>
          </cell>
          <cell r="DQ475">
            <v>0</v>
          </cell>
          <cell r="DR475">
            <v>30</v>
          </cell>
          <cell r="DS475">
            <v>50</v>
          </cell>
          <cell r="DT475">
            <v>30</v>
          </cell>
          <cell r="DU475">
            <v>16</v>
          </cell>
          <cell r="DV475" t="str">
            <v>Capgemini</v>
          </cell>
          <cell r="DW475"/>
          <cell r="DX475"/>
          <cell r="DY475" t="str">
            <v>Placed</v>
          </cell>
          <cell r="DZ475">
            <v>4.25</v>
          </cell>
          <cell r="EA475" t="str">
            <v>Placement</v>
          </cell>
          <cell r="EB475" t="str">
            <v>Placement</v>
          </cell>
          <cell r="EC475"/>
          <cell r="ED475" t="str">
            <v>CAT-3</v>
          </cell>
          <cell r="EE475"/>
          <cell r="EF475"/>
          <cell r="EG475"/>
          <cell r="EH475"/>
          <cell r="EI475"/>
          <cell r="EJ475"/>
          <cell r="EK475"/>
          <cell r="EL475"/>
          <cell r="EM475"/>
          <cell r="EN475">
            <v>4</v>
          </cell>
          <cell r="EO475">
            <v>1</v>
          </cell>
          <cell r="EP475">
            <v>5</v>
          </cell>
          <cell r="EQ475">
            <v>10</v>
          </cell>
          <cell r="ER475">
            <v>66.666666666666657</v>
          </cell>
          <cell r="ES475" t="str">
            <v>Yes</v>
          </cell>
          <cell r="ET475" t="str">
            <v>https://drive.google.com/open?id=1Ss4iGa31gz6kGeVdAoHig8E3Q-5rctZb</v>
          </cell>
          <cell r="EU475" t="str">
            <v>IT + Core Companies</v>
          </cell>
          <cell r="EV475" t="str">
            <v>Yes</v>
          </cell>
          <cell r="EW475" t="str">
            <v>pay_HyaGjHEuIqqfaZ</v>
          </cell>
          <cell r="EX475" t="str">
            <v>Kalyan</v>
          </cell>
          <cell r="EY475" t="str">
            <v>AB</v>
          </cell>
          <cell r="EZ475" t="str">
            <v>Batch 2</v>
          </cell>
          <cell r="FA475" t="str">
            <v>19-E&amp;TCB36-23</v>
          </cell>
          <cell r="FB475" t="str">
            <v>E&amp;TC-B</v>
          </cell>
          <cell r="FC475">
            <v>36</v>
          </cell>
        </row>
        <row r="476">
          <cell r="C476" t="str">
            <v>19-E&amp;TCB37-23</v>
          </cell>
          <cell r="D476">
            <v>37</v>
          </cell>
          <cell r="E476" t="str">
            <v>SINGH ANIKET DHARMENDRA VANDANA</v>
          </cell>
          <cell r="F476" t="str">
            <v>19-E&amp;TCB37-23</v>
          </cell>
          <cell r="G476" t="str">
            <v>Male</v>
          </cell>
          <cell r="H476">
            <v>37134</v>
          </cell>
          <cell r="I476">
            <v>7678098545</v>
          </cell>
          <cell r="J476"/>
          <cell r="K476" t="str">
            <v>saniket.3107@gmail.com</v>
          </cell>
          <cell r="L476" t="str">
            <v>1032190606@tcetmumbai.in</v>
          </cell>
          <cell r="M476" t="str">
            <v>DHOBHI GHAT , KESHAV SINGH ESTATE,JAWAHARNAGAR,PIPLINE ROAD,VARANASI,MUMBAI,400051</v>
          </cell>
          <cell r="N476" t="str">
            <v>Family Business</v>
          </cell>
          <cell r="O476" t="str">
            <v>5 Lacs to  10Lacs</v>
          </cell>
          <cell r="P476" t="str">
            <v>Normal</v>
          </cell>
          <cell r="Q476" t="str">
            <v>Open</v>
          </cell>
          <cell r="R476">
            <v>2019</v>
          </cell>
          <cell r="S476" t="str">
            <v>FE</v>
          </cell>
          <cell r="T476" t="str">
            <v>MHT-CET 2019</v>
          </cell>
          <cell r="U476" t="str">
            <v>MHT-CET</v>
          </cell>
          <cell r="V476">
            <v>200</v>
          </cell>
          <cell r="W476">
            <v>76.762500000000003</v>
          </cell>
          <cell r="X476" t="str">
            <v>MI</v>
          </cell>
          <cell r="Y476">
            <v>402</v>
          </cell>
          <cell r="Z476">
            <v>500</v>
          </cell>
          <cell r="AA476">
            <v>80.400000000000006</v>
          </cell>
          <cell r="AB476">
            <v>2017</v>
          </cell>
          <cell r="AC476" t="str">
            <v>MAHARASHTRA STATE BOARD OF SECONDARY AND HIGHER SECONDARY EDUCATION</v>
          </cell>
          <cell r="AD476" t="str">
            <v>SHREE MUMBADEVI VIDYA MANDIR</v>
          </cell>
          <cell r="AE476">
            <v>504</v>
          </cell>
          <cell r="AF476">
            <v>650</v>
          </cell>
          <cell r="AG476">
            <v>77.540000000000006</v>
          </cell>
          <cell r="AH476">
            <v>2019</v>
          </cell>
          <cell r="AI476" t="str">
            <v>MAHARASHTRA STATE BOARD OF SECONDARY AND HIGHER SECONDARY EDUCATION</v>
          </cell>
          <cell r="AJ476" t="str">
            <v>ACHARYA AMBALAL V.PATEL JR.COLLEGE</v>
          </cell>
          <cell r="AK476">
            <v>210</v>
          </cell>
          <cell r="AL476">
            <v>22</v>
          </cell>
          <cell r="AM476">
            <v>9.545454545454545</v>
          </cell>
          <cell r="AN476">
            <v>86.18</v>
          </cell>
          <cell r="AO476">
            <v>248</v>
          </cell>
          <cell r="AP476">
            <v>26</v>
          </cell>
          <cell r="AQ476">
            <v>9.5384615384615383</v>
          </cell>
          <cell r="AR476">
            <v>78</v>
          </cell>
          <cell r="AS476">
            <v>458</v>
          </cell>
          <cell r="AT476">
            <v>48</v>
          </cell>
          <cell r="AU476">
            <v>9.5416666666666661</v>
          </cell>
          <cell r="AV476">
            <v>237</v>
          </cell>
          <cell r="AW476">
            <v>25</v>
          </cell>
          <cell r="AX476">
            <v>9.48</v>
          </cell>
          <cell r="AY476">
            <v>99</v>
          </cell>
          <cell r="AZ476">
            <v>267</v>
          </cell>
          <cell r="BA476">
            <v>29</v>
          </cell>
          <cell r="BB476">
            <v>9.2068965517241388</v>
          </cell>
          <cell r="BC476">
            <v>100</v>
          </cell>
          <cell r="BD476">
            <v>504</v>
          </cell>
          <cell r="BE476">
            <v>54</v>
          </cell>
          <cell r="BF476">
            <v>9.3333333333333339</v>
          </cell>
          <cell r="BG476">
            <v>225</v>
          </cell>
          <cell r="BH476">
            <v>24</v>
          </cell>
          <cell r="BI476">
            <v>9.375</v>
          </cell>
          <cell r="BJ476">
            <v>90.795000000000002</v>
          </cell>
          <cell r="BK476">
            <v>253</v>
          </cell>
          <cell r="BL476">
            <v>29</v>
          </cell>
          <cell r="BM476">
            <v>8.7241379310344822</v>
          </cell>
          <cell r="BN476">
            <v>99</v>
          </cell>
          <cell r="BO476">
            <v>478</v>
          </cell>
          <cell r="BP476">
            <v>53</v>
          </cell>
          <cell r="BQ476">
            <v>9.0188679245283012</v>
          </cell>
          <cell r="BR476">
            <v>134</v>
          </cell>
          <cell r="BS476">
            <v>24</v>
          </cell>
          <cell r="BT476">
            <v>5.583333333333333</v>
          </cell>
          <cell r="BU476">
            <v>92.162500000000009</v>
          </cell>
          <cell r="BV476">
            <v>134</v>
          </cell>
          <cell r="BW476">
            <v>24</v>
          </cell>
          <cell r="BX476">
            <v>5.583333333333333</v>
          </cell>
          <cell r="BY476">
            <v>235</v>
          </cell>
          <cell r="BZ476">
            <v>26</v>
          </cell>
          <cell r="CA476">
            <v>9.0384615384615383</v>
          </cell>
          <cell r="CB476">
            <v>1809</v>
          </cell>
          <cell r="CC476">
            <v>205</v>
          </cell>
          <cell r="CD476">
            <v>8.8243902439024389</v>
          </cell>
          <cell r="CE476">
            <v>91</v>
          </cell>
          <cell r="CF476"/>
          <cell r="CG476"/>
          <cell r="CH476"/>
          <cell r="CI476"/>
          <cell r="CJ476"/>
          <cell r="CK476"/>
          <cell r="CL476"/>
          <cell r="CM476"/>
          <cell r="CN476">
            <v>31</v>
          </cell>
          <cell r="CO476">
            <v>60</v>
          </cell>
          <cell r="CP476">
            <v>28</v>
          </cell>
          <cell r="CQ476">
            <v>50</v>
          </cell>
          <cell r="CR476">
            <v>24</v>
          </cell>
          <cell r="CS476">
            <v>0</v>
          </cell>
          <cell r="CT476">
            <v>100</v>
          </cell>
          <cell r="CU476">
            <v>16</v>
          </cell>
          <cell r="CV476">
            <v>0</v>
          </cell>
          <cell r="CW476">
            <v>100</v>
          </cell>
          <cell r="CX476">
            <v>644</v>
          </cell>
          <cell r="CY476">
            <v>64.400000000000006</v>
          </cell>
          <cell r="CZ476">
            <v>95.690936106983656</v>
          </cell>
          <cell r="DA476">
            <v>10</v>
          </cell>
          <cell r="DB476">
            <v>0</v>
          </cell>
          <cell r="DC476">
            <v>100</v>
          </cell>
          <cell r="DD476">
            <v>22</v>
          </cell>
          <cell r="DE476">
            <v>0</v>
          </cell>
          <cell r="DF476">
            <v>100</v>
          </cell>
          <cell r="DG476">
            <v>10</v>
          </cell>
          <cell r="DH476">
            <v>100</v>
          </cell>
          <cell r="DI476">
            <v>190</v>
          </cell>
          <cell r="DJ476">
            <v>10</v>
          </cell>
          <cell r="DK476">
            <v>2</v>
          </cell>
          <cell r="DL476">
            <v>0</v>
          </cell>
          <cell r="DM476">
            <v>100</v>
          </cell>
          <cell r="DN476">
            <v>90</v>
          </cell>
          <cell r="DO476" t="str">
            <v>100</v>
          </cell>
          <cell r="DP476">
            <v>100</v>
          </cell>
          <cell r="DQ476" t="str">
            <v>100</v>
          </cell>
          <cell r="DR476">
            <v>95</v>
          </cell>
          <cell r="DS476">
            <v>100</v>
          </cell>
          <cell r="DT476">
            <v>66</v>
          </cell>
          <cell r="DU476">
            <v>100</v>
          </cell>
          <cell r="DV476" t="str">
            <v>Capgemini</v>
          </cell>
          <cell r="DW476"/>
          <cell r="DX476"/>
          <cell r="DY476" t="str">
            <v>Placed</v>
          </cell>
          <cell r="DZ476">
            <v>4.25</v>
          </cell>
          <cell r="EA476" t="str">
            <v>Placement</v>
          </cell>
          <cell r="EB476" t="str">
            <v>Placement</v>
          </cell>
          <cell r="EC476"/>
          <cell r="ED476" t="str">
            <v>CAT-1</v>
          </cell>
          <cell r="EE476"/>
          <cell r="EF476"/>
          <cell r="EG476"/>
          <cell r="EH476"/>
          <cell r="EI476"/>
          <cell r="EJ476"/>
          <cell r="EK476"/>
          <cell r="EL476"/>
          <cell r="EM476"/>
          <cell r="EN476">
            <v>5</v>
          </cell>
          <cell r="EO476">
            <v>5</v>
          </cell>
          <cell r="EP476">
            <v>5</v>
          </cell>
          <cell r="EQ476">
            <v>15</v>
          </cell>
          <cell r="ER476">
            <v>100</v>
          </cell>
          <cell r="ES476" t="str">
            <v>Yes</v>
          </cell>
          <cell r="ET476" t="str">
            <v>https://drive.google.com/open?id=1VrozsEx3fcIsHYyQxIB4_qfKASyKyqdF</v>
          </cell>
          <cell r="EU476" t="str">
            <v>IT + Core Companies</v>
          </cell>
          <cell r="EV476" t="str">
            <v>Yes</v>
          </cell>
          <cell r="EW476" t="str">
            <v>pay_Hy6uvfIqPAHGd9</v>
          </cell>
          <cell r="EX476" t="str">
            <v>MUMBAI</v>
          </cell>
          <cell r="EY476" t="str">
            <v>Present</v>
          </cell>
          <cell r="EZ476" t="str">
            <v>Golden Batch 2</v>
          </cell>
          <cell r="FA476" t="str">
            <v>19-E&amp;TCB37-23</v>
          </cell>
          <cell r="FB476" t="str">
            <v>E&amp;TC-B</v>
          </cell>
          <cell r="FC476">
            <v>37</v>
          </cell>
        </row>
        <row r="477">
          <cell r="C477" t="str">
            <v>19-E&amp;TCB38-23</v>
          </cell>
          <cell r="D477">
            <v>38</v>
          </cell>
          <cell r="E477" t="str">
            <v>SINGH ASHMIT RAKESH KUMAR CHANDRAKALA</v>
          </cell>
          <cell r="F477" t="str">
            <v>19-E&amp;TCB38-23</v>
          </cell>
          <cell r="G477" t="str">
            <v>Male</v>
          </cell>
          <cell r="H477">
            <v>36988</v>
          </cell>
          <cell r="I477">
            <v>9323609865</v>
          </cell>
          <cell r="J477" t="str">
            <v>9323609865</v>
          </cell>
          <cell r="K477" t="str">
            <v>ashmit7044@gmail.com</v>
          </cell>
          <cell r="L477" t="str">
            <v>1032190607@tcetmumbai.in</v>
          </cell>
          <cell r="M477" t="str">
            <v>B/604 INDRAPRASTHA TOWER,VASANT NAGAR I,VASAI EAST ,VASAI,MUMBAI,401208</v>
          </cell>
          <cell r="N477" t="str">
            <v>Service</v>
          </cell>
          <cell r="O477" t="str">
            <v>10 Lacs to 20Lacs</v>
          </cell>
          <cell r="P477" t="str">
            <v>Normal</v>
          </cell>
          <cell r="Q477" t="str">
            <v>Open</v>
          </cell>
          <cell r="R477">
            <v>2019</v>
          </cell>
          <cell r="S477" t="str">
            <v>FE</v>
          </cell>
          <cell r="T477" t="str">
            <v>MHT-CET 2019</v>
          </cell>
          <cell r="U477" t="str">
            <v>MHT-CET</v>
          </cell>
          <cell r="V477">
            <v>200</v>
          </cell>
          <cell r="W477">
            <v>63.043604199999997</v>
          </cell>
          <cell r="X477" t="str">
            <v>MI</v>
          </cell>
          <cell r="Y477">
            <v>531</v>
          </cell>
          <cell r="Z477">
            <v>600</v>
          </cell>
          <cell r="AA477">
            <v>88.5</v>
          </cell>
          <cell r="AB477">
            <v>2017</v>
          </cell>
          <cell r="AC477" t="str">
            <v>COUNCIL FOR THE INDIAN SCHOOL CERTIFICATE EXAMINATIONS</v>
          </cell>
          <cell r="AD477" t="str">
            <v>VIDYA VIKASINI HIGH SCHOOL ICSE</v>
          </cell>
          <cell r="AE477">
            <v>442</v>
          </cell>
          <cell r="AF477">
            <v>650</v>
          </cell>
          <cell r="AG477">
            <v>68</v>
          </cell>
          <cell r="AH477">
            <v>2019</v>
          </cell>
          <cell r="AI477" t="str">
            <v>MAHARASHTRA STATE BOARD OF SECONDARY AND HIGHER SECONDARY EDUCATION</v>
          </cell>
          <cell r="AJ477" t="str">
            <v>ST STANISLAUS JUNIOR COLLEGE</v>
          </cell>
          <cell r="AK477">
            <v>173</v>
          </cell>
          <cell r="AL477">
            <v>22</v>
          </cell>
          <cell r="AM477">
            <v>7.8636363636363633</v>
          </cell>
          <cell r="AN477">
            <v>80.260000000000005</v>
          </cell>
          <cell r="AO477">
            <v>225</v>
          </cell>
          <cell r="AP477">
            <v>26</v>
          </cell>
          <cell r="AQ477">
            <v>8.6538461538461533</v>
          </cell>
          <cell r="AR477">
            <v>97</v>
          </cell>
          <cell r="AS477">
            <v>398</v>
          </cell>
          <cell r="AT477">
            <v>48</v>
          </cell>
          <cell r="AU477">
            <v>8.2916666666666661</v>
          </cell>
          <cell r="AV477">
            <v>232</v>
          </cell>
          <cell r="AW477">
            <v>25</v>
          </cell>
          <cell r="AX477">
            <v>9.2799999999999994</v>
          </cell>
          <cell r="AY477">
            <v>97</v>
          </cell>
          <cell r="AZ477">
            <v>268</v>
          </cell>
          <cell r="BA477">
            <v>29</v>
          </cell>
          <cell r="BB477">
            <v>9.2413793103448274</v>
          </cell>
          <cell r="BC477">
            <v>92</v>
          </cell>
          <cell r="BD477">
            <v>500</v>
          </cell>
          <cell r="BE477">
            <v>54</v>
          </cell>
          <cell r="BF477">
            <v>9.2592592592592595</v>
          </cell>
          <cell r="BG477">
            <v>210</v>
          </cell>
          <cell r="BH477">
            <v>24</v>
          </cell>
          <cell r="BI477">
            <v>8.75</v>
          </cell>
          <cell r="BJ477">
            <v>91.564999999999998</v>
          </cell>
          <cell r="BK477">
            <v>258</v>
          </cell>
          <cell r="BL477">
            <v>29</v>
          </cell>
          <cell r="BM477">
            <v>8.8965517241379306</v>
          </cell>
          <cell r="BN477">
            <v>91</v>
          </cell>
          <cell r="BO477">
            <v>468</v>
          </cell>
          <cell r="BP477">
            <v>53</v>
          </cell>
          <cell r="BQ477">
            <v>8.8301886792452837</v>
          </cell>
          <cell r="BR477">
            <v>193</v>
          </cell>
          <cell r="BS477">
            <v>24</v>
          </cell>
          <cell r="BT477">
            <v>8.0416666666666661</v>
          </cell>
          <cell r="BU477">
            <v>91.470833333333346</v>
          </cell>
          <cell r="BV477">
            <v>193</v>
          </cell>
          <cell r="BW477">
            <v>24</v>
          </cell>
          <cell r="BX477">
            <v>8.0416666666666661</v>
          </cell>
          <cell r="BY477">
            <v>221</v>
          </cell>
          <cell r="BZ477">
            <v>26</v>
          </cell>
          <cell r="CA477">
            <v>8.5</v>
          </cell>
          <cell r="CB477">
            <v>1780</v>
          </cell>
          <cell r="CC477">
            <v>205</v>
          </cell>
          <cell r="CD477">
            <v>8.6829268292682933</v>
          </cell>
          <cell r="CE477">
            <v>92</v>
          </cell>
          <cell r="CF477"/>
          <cell r="CG477"/>
          <cell r="CH477"/>
          <cell r="CI477"/>
          <cell r="CJ477"/>
          <cell r="CK477"/>
          <cell r="CL477"/>
          <cell r="CM477"/>
          <cell r="CN477">
            <v>16</v>
          </cell>
          <cell r="CO477">
            <v>60</v>
          </cell>
          <cell r="CP477" t="str">
            <v>ABSENT</v>
          </cell>
          <cell r="CQ477">
            <v>50</v>
          </cell>
          <cell r="CR477">
            <v>22</v>
          </cell>
          <cell r="CS477">
            <v>2</v>
          </cell>
          <cell r="CT477">
            <v>92</v>
          </cell>
          <cell r="CU477">
            <v>14</v>
          </cell>
          <cell r="CV477">
            <v>2</v>
          </cell>
          <cell r="CW477">
            <v>88</v>
          </cell>
          <cell r="CX477">
            <v>547</v>
          </cell>
          <cell r="CY477">
            <v>60.777777777777779</v>
          </cell>
          <cell r="CZ477">
            <v>81.277860326894498</v>
          </cell>
          <cell r="DA477">
            <v>9</v>
          </cell>
          <cell r="DB477">
            <v>1</v>
          </cell>
          <cell r="DC477">
            <v>90</v>
          </cell>
          <cell r="DD477">
            <v>18</v>
          </cell>
          <cell r="DE477">
            <v>4</v>
          </cell>
          <cell r="DF477">
            <v>82</v>
          </cell>
          <cell r="DG477">
            <v>8</v>
          </cell>
          <cell r="DH477">
            <v>80</v>
          </cell>
          <cell r="DI477">
            <v>600</v>
          </cell>
          <cell r="DJ477">
            <v>30</v>
          </cell>
          <cell r="DK477">
            <v>2</v>
          </cell>
          <cell r="DL477">
            <v>0</v>
          </cell>
          <cell r="DM477">
            <v>100</v>
          </cell>
          <cell r="DN477">
            <v>90</v>
          </cell>
          <cell r="DO477" t="str">
            <v>100</v>
          </cell>
          <cell r="DP477">
            <v>100</v>
          </cell>
          <cell r="DQ477" t="str">
            <v>100</v>
          </cell>
          <cell r="DR477">
            <v>95</v>
          </cell>
          <cell r="DS477">
            <v>100</v>
          </cell>
          <cell r="DT477">
            <v>68</v>
          </cell>
          <cell r="DU477">
            <v>91</v>
          </cell>
          <cell r="DV477" t="str">
            <v>Capgemini</v>
          </cell>
          <cell r="DW477"/>
          <cell r="DX477"/>
          <cell r="DY477" t="str">
            <v>Placed</v>
          </cell>
          <cell r="DZ477">
            <v>4.25</v>
          </cell>
          <cell r="EA477" t="str">
            <v>Placement</v>
          </cell>
          <cell r="EB477" t="str">
            <v>Placement</v>
          </cell>
          <cell r="EC477"/>
          <cell r="ED477" t="str">
            <v>CAT-1</v>
          </cell>
          <cell r="EE477"/>
          <cell r="EF477"/>
          <cell r="EG477"/>
          <cell r="EH477"/>
          <cell r="EI477"/>
          <cell r="EJ477"/>
          <cell r="EK477"/>
          <cell r="EL477"/>
          <cell r="EM477"/>
          <cell r="EN477">
            <v>5</v>
          </cell>
          <cell r="EO477">
            <v>5</v>
          </cell>
          <cell r="EP477">
            <v>5</v>
          </cell>
          <cell r="EQ477">
            <v>15</v>
          </cell>
          <cell r="ER477">
            <v>100</v>
          </cell>
          <cell r="ES477" t="str">
            <v>Yes</v>
          </cell>
          <cell r="ET477" t="str">
            <v>https://drive.google.com/open?id=18pEf7boIChjbowcVvXt2gGumxQnhoozT</v>
          </cell>
          <cell r="EU477" t="str">
            <v>IT + Core Companies</v>
          </cell>
          <cell r="EV477" t="str">
            <v>Yes</v>
          </cell>
          <cell r="EW477" t="str">
            <v>Ref no : 126003642198</v>
          </cell>
          <cell r="EX477" t="str">
            <v>MALIKPUR</v>
          </cell>
          <cell r="EY477" t="str">
            <v>Present</v>
          </cell>
          <cell r="EZ477" t="str">
            <v>Batch 2</v>
          </cell>
          <cell r="FA477" t="str">
            <v>19-E&amp;TCB38-23</v>
          </cell>
          <cell r="FB477" t="str">
            <v>E&amp;TC-B</v>
          </cell>
          <cell r="FC477">
            <v>38</v>
          </cell>
        </row>
        <row r="478">
          <cell r="C478" t="str">
            <v>19-E&amp;TCB39-23</v>
          </cell>
          <cell r="D478">
            <v>39</v>
          </cell>
          <cell r="E478" t="str">
            <v>SINGH GAURAV KUMAR ASHOK KUMAR ANITA</v>
          </cell>
          <cell r="F478" t="str">
            <v>19-E&amp;TCB39-23</v>
          </cell>
          <cell r="G478" t="str">
            <v>Male</v>
          </cell>
          <cell r="H478">
            <v>36978</v>
          </cell>
          <cell r="I478">
            <v>8369435316</v>
          </cell>
          <cell r="J478"/>
          <cell r="K478" t="str">
            <v>iamgaurav2001@gmail.com</v>
          </cell>
          <cell r="L478" t="str">
            <v>1032190608@tcetmumbai.in</v>
          </cell>
          <cell r="M478" t="str">
            <v>Room No 4, Jaggu Ram Bhaiya Chawl,Near Hanuman Mandir, Hanuman Nagar,Kurar Village,Ramesh Hotel,Mumbai,400097</v>
          </cell>
          <cell r="N478" t="str">
            <v>Service</v>
          </cell>
          <cell r="O478" t="str">
            <v>5 Lacs to  10Lacs</v>
          </cell>
          <cell r="P478" t="str">
            <v>Normal</v>
          </cell>
          <cell r="Q478" t="str">
            <v>Open</v>
          </cell>
          <cell r="R478">
            <v>2019</v>
          </cell>
          <cell r="S478" t="str">
            <v>FE</v>
          </cell>
          <cell r="T478" t="str">
            <v>MHT-CET 2019</v>
          </cell>
          <cell r="U478" t="str">
            <v>MHT-CET</v>
          </cell>
          <cell r="V478">
            <v>200</v>
          </cell>
          <cell r="W478">
            <v>49.521302400000003</v>
          </cell>
          <cell r="X478" t="str">
            <v>MI</v>
          </cell>
          <cell r="Y478">
            <v>426</v>
          </cell>
          <cell r="Z478">
            <v>500</v>
          </cell>
          <cell r="AA478">
            <v>85.2</v>
          </cell>
          <cell r="AB478">
            <v>2016</v>
          </cell>
          <cell r="AC478" t="str">
            <v>MAHARASHTRA STATE BOARD OF SECONDARY AND HIGHER SECONDARY EDUCATION</v>
          </cell>
          <cell r="AD478" t="str">
            <v>ST. GEORGE HIGH SCHOOL</v>
          </cell>
          <cell r="AE478">
            <v>412</v>
          </cell>
          <cell r="AF478">
            <v>650</v>
          </cell>
          <cell r="AG478">
            <v>63.38</v>
          </cell>
          <cell r="AH478">
            <v>2018</v>
          </cell>
          <cell r="AI478" t="str">
            <v>MAHARASHTRA STATE BOARD OF SECONDARY AND HIGHER SECONDARY EDUCATION</v>
          </cell>
          <cell r="AJ478" t="str">
            <v>NIRMALA MEMORIAL FOUNDATION JUNIOR COLLEGE OF COMMERCE AND SCIENCE</v>
          </cell>
          <cell r="AK478">
            <v>175</v>
          </cell>
          <cell r="AL478">
            <v>22</v>
          </cell>
          <cell r="AM478">
            <v>7.9545454545454541</v>
          </cell>
          <cell r="AN478">
            <v>75</v>
          </cell>
          <cell r="AO478">
            <v>231</v>
          </cell>
          <cell r="AP478">
            <v>26</v>
          </cell>
          <cell r="AQ478">
            <v>8.884615384615385</v>
          </cell>
          <cell r="AR478">
            <v>94</v>
          </cell>
          <cell r="AS478">
            <v>406</v>
          </cell>
          <cell r="AT478">
            <v>48</v>
          </cell>
          <cell r="AU478">
            <v>8.4583333333333339</v>
          </cell>
          <cell r="AV478">
            <v>216</v>
          </cell>
          <cell r="AW478">
            <v>25</v>
          </cell>
          <cell r="AX478">
            <v>8.64</v>
          </cell>
          <cell r="AY478">
            <v>91</v>
          </cell>
          <cell r="AZ478">
            <v>265</v>
          </cell>
          <cell r="BA478">
            <v>29</v>
          </cell>
          <cell r="BB478">
            <v>9.137931034482758</v>
          </cell>
          <cell r="BC478">
            <v>95</v>
          </cell>
          <cell r="BD478">
            <v>481</v>
          </cell>
          <cell r="BE478">
            <v>54</v>
          </cell>
          <cell r="BF478">
            <v>8.9074074074074066</v>
          </cell>
          <cell r="BG478">
            <v>220</v>
          </cell>
          <cell r="BH478">
            <v>24</v>
          </cell>
          <cell r="BI478">
            <v>9.1666666666666661</v>
          </cell>
          <cell r="BJ478">
            <v>88.75</v>
          </cell>
          <cell r="BK478">
            <v>241</v>
          </cell>
          <cell r="BL478">
            <v>29</v>
          </cell>
          <cell r="BM478">
            <v>8.3103448275862064</v>
          </cell>
          <cell r="BN478">
            <v>96</v>
          </cell>
          <cell r="BO478">
            <v>461</v>
          </cell>
          <cell r="BP478">
            <v>53</v>
          </cell>
          <cell r="BQ478">
            <v>8.6981132075471699</v>
          </cell>
          <cell r="BR478">
            <v>171</v>
          </cell>
          <cell r="BS478">
            <v>24</v>
          </cell>
          <cell r="BT478">
            <v>7.125</v>
          </cell>
          <cell r="BU478">
            <v>89.958333333333329</v>
          </cell>
          <cell r="BV478">
            <v>171</v>
          </cell>
          <cell r="BW478">
            <v>24</v>
          </cell>
          <cell r="BX478">
            <v>7.125</v>
          </cell>
          <cell r="BY478">
            <v>203</v>
          </cell>
          <cell r="BZ478">
            <v>26</v>
          </cell>
          <cell r="CA478">
            <v>7.8076923076923075</v>
          </cell>
          <cell r="CB478">
            <v>1722</v>
          </cell>
          <cell r="CC478">
            <v>205</v>
          </cell>
          <cell r="CD478">
            <v>8.4</v>
          </cell>
          <cell r="CE478">
            <v>89</v>
          </cell>
          <cell r="CF478"/>
          <cell r="CG478"/>
          <cell r="CH478"/>
          <cell r="CI478"/>
          <cell r="CJ478"/>
          <cell r="CK478"/>
          <cell r="CL478"/>
          <cell r="CM478"/>
          <cell r="CN478">
            <v>25</v>
          </cell>
          <cell r="CO478">
            <v>60</v>
          </cell>
          <cell r="CP478">
            <v>19</v>
          </cell>
          <cell r="CQ478">
            <v>50</v>
          </cell>
          <cell r="CR478">
            <v>24</v>
          </cell>
          <cell r="CS478">
            <v>0</v>
          </cell>
          <cell r="CT478">
            <v>100</v>
          </cell>
          <cell r="CU478">
            <v>15</v>
          </cell>
          <cell r="CV478">
            <v>1</v>
          </cell>
          <cell r="CW478">
            <v>94</v>
          </cell>
          <cell r="CX478">
            <v>628</v>
          </cell>
          <cell r="CY478">
            <v>62.8</v>
          </cell>
          <cell r="CZ478">
            <v>93.31352154531946</v>
          </cell>
          <cell r="DA478">
            <v>10</v>
          </cell>
          <cell r="DB478">
            <v>0</v>
          </cell>
          <cell r="DC478">
            <v>100</v>
          </cell>
          <cell r="DD478">
            <v>22</v>
          </cell>
          <cell r="DE478">
            <v>0</v>
          </cell>
          <cell r="DF478">
            <v>100</v>
          </cell>
          <cell r="DG478">
            <v>10</v>
          </cell>
          <cell r="DH478">
            <v>100</v>
          </cell>
          <cell r="DI478">
            <v>800</v>
          </cell>
          <cell r="DJ478">
            <v>40</v>
          </cell>
          <cell r="DK478">
            <v>2</v>
          </cell>
          <cell r="DL478">
            <v>0</v>
          </cell>
          <cell r="DM478">
            <v>100</v>
          </cell>
          <cell r="DN478">
            <v>90</v>
          </cell>
          <cell r="DO478" t="str">
            <v>100</v>
          </cell>
          <cell r="DP478">
            <v>60</v>
          </cell>
          <cell r="DQ478" t="str">
            <v>100</v>
          </cell>
          <cell r="DR478">
            <v>75</v>
          </cell>
          <cell r="DS478">
            <v>100</v>
          </cell>
          <cell r="DT478">
            <v>75</v>
          </cell>
          <cell r="DU478">
            <v>100</v>
          </cell>
          <cell r="DV478" t="str">
            <v>Capgemini/Accenture-(ASE)</v>
          </cell>
          <cell r="DW478"/>
          <cell r="DX478"/>
          <cell r="DY478" t="str">
            <v>Placed</v>
          </cell>
          <cell r="DZ478" t="str">
            <v>4.5/4.25</v>
          </cell>
          <cell r="EA478" t="str">
            <v>Placement</v>
          </cell>
          <cell r="EB478" t="str">
            <v>Placement</v>
          </cell>
          <cell r="EC478"/>
          <cell r="ED478" t="str">
            <v>CAT-1</v>
          </cell>
          <cell r="EE478"/>
          <cell r="EF478"/>
          <cell r="EG478"/>
          <cell r="EH478"/>
          <cell r="EI478"/>
          <cell r="EJ478"/>
          <cell r="EK478"/>
          <cell r="EL478"/>
          <cell r="EM478"/>
          <cell r="EN478">
            <v>5</v>
          </cell>
          <cell r="EO478">
            <v>5</v>
          </cell>
          <cell r="EP478">
            <v>5</v>
          </cell>
          <cell r="EQ478">
            <v>15</v>
          </cell>
          <cell r="ER478">
            <v>100</v>
          </cell>
          <cell r="ES478" t="str">
            <v>Yes</v>
          </cell>
          <cell r="ET478" t="str">
            <v>https://drive.google.com/open?id=1Yc4_cCN_AGMKaEsqLHAtkrUdKPs-rgyq</v>
          </cell>
          <cell r="EU478" t="str">
            <v>IT + Core Companies</v>
          </cell>
          <cell r="EV478" t="str">
            <v>Yes</v>
          </cell>
          <cell r="EW478" t="str">
            <v>T2109171631136601319996</v>
          </cell>
          <cell r="EX478" t="str">
            <v>Nerul</v>
          </cell>
          <cell r="EY478" t="str">
            <v>AB</v>
          </cell>
          <cell r="EZ478" t="str">
            <v>Batch 1</v>
          </cell>
          <cell r="FA478" t="str">
            <v>19-E&amp;TCB39-23</v>
          </cell>
          <cell r="FB478" t="str">
            <v>E&amp;TC-B</v>
          </cell>
          <cell r="FC478">
            <v>39</v>
          </cell>
        </row>
        <row r="479">
          <cell r="C479" t="str">
            <v>20-E&amp;TCB64-23</v>
          </cell>
          <cell r="D479">
            <v>64</v>
          </cell>
          <cell r="E479" t="str">
            <v>SINGH KULDEEP PRADEEP PREETI</v>
          </cell>
          <cell r="F479" t="str">
            <v>20-E&amp;TCB64-23</v>
          </cell>
          <cell r="G479" t="str">
            <v>Male</v>
          </cell>
          <cell r="H479">
            <v>37208</v>
          </cell>
          <cell r="I479">
            <v>9834339704</v>
          </cell>
          <cell r="J479"/>
          <cell r="K479" t="str">
            <v>kuldeeppsingh1395@gmail.com</v>
          </cell>
          <cell r="L479" t="str">
            <v>1032200689@tcetmumbai.in</v>
          </cell>
          <cell r="M479" t="str">
            <v>K-208, Kirti Appt, Bhau Nagar, Near Viva College, Virar (West), Pin-401303</v>
          </cell>
          <cell r="N479" t="str">
            <v>Service</v>
          </cell>
          <cell r="O479" t="str">
            <v>5 Lacs to  10Lacs</v>
          </cell>
          <cell r="P479" t="str">
            <v>Normal</v>
          </cell>
          <cell r="Q479" t="str">
            <v>Open</v>
          </cell>
          <cell r="R479">
            <v>2019</v>
          </cell>
          <cell r="S479" t="str">
            <v>DSE</v>
          </cell>
          <cell r="T479" t="str">
            <v>NA</v>
          </cell>
          <cell r="U479" t="str">
            <v>DSE</v>
          </cell>
          <cell r="V479" t="str">
            <v>NA</v>
          </cell>
          <cell r="W479" t="str">
            <v>NA</v>
          </cell>
          <cell r="X479" t="str">
            <v>CAP-Minority</v>
          </cell>
          <cell r="Y479">
            <v>407</v>
          </cell>
          <cell r="Z479">
            <v>500</v>
          </cell>
          <cell r="AA479">
            <v>81.399999999999991</v>
          </cell>
          <cell r="AB479">
            <v>2017</v>
          </cell>
          <cell r="AC479" t="str">
            <v>MAHARASHTRA STATE BOARD OF SECONDARY AND HIGHER SECONDARY EDUCATION</v>
          </cell>
          <cell r="AD479" t="str">
            <v>Royal Academy</v>
          </cell>
          <cell r="AE479">
            <v>1519</v>
          </cell>
          <cell r="AF479">
            <v>1700</v>
          </cell>
          <cell r="AG479">
            <v>89.352941176470594</v>
          </cell>
          <cell r="AH479">
            <v>2020</v>
          </cell>
          <cell r="AI479" t="str">
            <v>Maharashtra State Board of Technical Education</v>
          </cell>
          <cell r="AJ479" t="str">
            <v>VIVA COLLAGE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206</v>
          </cell>
          <cell r="AW479">
            <v>25</v>
          </cell>
          <cell r="AX479">
            <v>8.24</v>
          </cell>
          <cell r="AY479">
            <v>83</v>
          </cell>
          <cell r="AZ479">
            <v>263</v>
          </cell>
          <cell r="BA479">
            <v>29</v>
          </cell>
          <cell r="BB479">
            <v>9.068965517241379</v>
          </cell>
          <cell r="BC479">
            <v>96</v>
          </cell>
          <cell r="BD479">
            <v>469</v>
          </cell>
          <cell r="BE479">
            <v>54</v>
          </cell>
          <cell r="BF479">
            <v>8.6851851851851851</v>
          </cell>
          <cell r="BG479">
            <v>207</v>
          </cell>
          <cell r="BH479">
            <v>24</v>
          </cell>
          <cell r="BI479">
            <v>8.625</v>
          </cell>
          <cell r="BJ479">
            <v>75</v>
          </cell>
          <cell r="BK479">
            <v>274</v>
          </cell>
          <cell r="BL479">
            <v>29</v>
          </cell>
          <cell r="BM479">
            <v>9.4482758620689662</v>
          </cell>
          <cell r="BN479">
            <v>99</v>
          </cell>
          <cell r="BO479">
            <v>481</v>
          </cell>
          <cell r="BP479">
            <v>53</v>
          </cell>
          <cell r="BQ479">
            <v>9.0754716981132084</v>
          </cell>
          <cell r="BR479">
            <v>205</v>
          </cell>
          <cell r="BS479">
            <v>24</v>
          </cell>
          <cell r="BT479">
            <v>8.5416666666666661</v>
          </cell>
          <cell r="BU479">
            <v>88.25</v>
          </cell>
          <cell r="BV479">
            <v>205</v>
          </cell>
          <cell r="BW479">
            <v>24</v>
          </cell>
          <cell r="BX479">
            <v>8.5416666666666661</v>
          </cell>
          <cell r="BY479">
            <v>223</v>
          </cell>
          <cell r="BZ479">
            <v>26</v>
          </cell>
          <cell r="CA479">
            <v>8.5769230769230766</v>
          </cell>
          <cell r="CB479">
            <v>1378</v>
          </cell>
          <cell r="CC479">
            <v>157</v>
          </cell>
          <cell r="CD479">
            <v>8.7770700636942678</v>
          </cell>
          <cell r="CE479">
            <v>85</v>
          </cell>
          <cell r="CF479"/>
          <cell r="CG479"/>
          <cell r="CH479"/>
          <cell r="CI479"/>
          <cell r="CJ479"/>
          <cell r="CK479"/>
          <cell r="CL479"/>
          <cell r="CM479"/>
          <cell r="CN479">
            <v>16</v>
          </cell>
          <cell r="CO479">
            <v>60</v>
          </cell>
          <cell r="CP479">
            <v>21</v>
          </cell>
          <cell r="CQ479">
            <v>50</v>
          </cell>
          <cell r="CR479">
            <v>24</v>
          </cell>
          <cell r="CS479">
            <v>0</v>
          </cell>
          <cell r="CT479">
            <v>100</v>
          </cell>
          <cell r="CU479">
            <v>16</v>
          </cell>
          <cell r="CV479">
            <v>0</v>
          </cell>
          <cell r="CW479">
            <v>100</v>
          </cell>
          <cell r="CX479">
            <v>584</v>
          </cell>
          <cell r="CY479">
            <v>58.4</v>
          </cell>
          <cell r="CZ479">
            <v>86.775631500742946</v>
          </cell>
          <cell r="DA479">
            <v>10</v>
          </cell>
          <cell r="DB479">
            <v>0</v>
          </cell>
          <cell r="DC479">
            <v>100</v>
          </cell>
          <cell r="DD479">
            <v>19</v>
          </cell>
          <cell r="DE479">
            <v>3</v>
          </cell>
          <cell r="DF479">
            <v>87</v>
          </cell>
          <cell r="DG479">
            <v>10</v>
          </cell>
          <cell r="DH479">
            <v>100</v>
          </cell>
          <cell r="DI479">
            <v>710</v>
          </cell>
          <cell r="DJ479">
            <v>36</v>
          </cell>
          <cell r="DK479">
            <v>2</v>
          </cell>
          <cell r="DL479">
            <v>0</v>
          </cell>
          <cell r="DM479">
            <v>100</v>
          </cell>
          <cell r="DN479">
            <v>80</v>
          </cell>
          <cell r="DO479" t="str">
            <v>100</v>
          </cell>
          <cell r="DP479">
            <v>0</v>
          </cell>
          <cell r="DQ479">
            <v>0</v>
          </cell>
          <cell r="DR479">
            <v>40</v>
          </cell>
          <cell r="DS479">
            <v>50</v>
          </cell>
          <cell r="DT479">
            <v>68</v>
          </cell>
          <cell r="DU479">
            <v>91</v>
          </cell>
          <cell r="DV479" t="str">
            <v>Capgemini/LTI (allow if Eligible)</v>
          </cell>
          <cell r="DW479"/>
          <cell r="DX479"/>
          <cell r="DY479" t="str">
            <v>Placed</v>
          </cell>
          <cell r="DZ479" t="str">
            <v>4.25/4</v>
          </cell>
          <cell r="EA479" t="str">
            <v>Placement</v>
          </cell>
          <cell r="EB479" t="str">
            <v>Placement</v>
          </cell>
          <cell r="EC479"/>
          <cell r="ED479" t="str">
            <v>CAT-1</v>
          </cell>
          <cell r="EE479"/>
          <cell r="EF479"/>
          <cell r="EG479"/>
          <cell r="EH479"/>
          <cell r="EI479"/>
          <cell r="EJ479"/>
          <cell r="EK479"/>
          <cell r="EL479"/>
          <cell r="EM479"/>
          <cell r="EN479">
            <v>5</v>
          </cell>
          <cell r="EO479">
            <v>5</v>
          </cell>
          <cell r="EP479">
            <v>5</v>
          </cell>
          <cell r="EQ479">
            <v>15</v>
          </cell>
          <cell r="ER479">
            <v>100</v>
          </cell>
          <cell r="ES479" t="str">
            <v>Yes</v>
          </cell>
          <cell r="ET479" t="str">
            <v>https://drive.google.com/open?id=1MA4BcclKyLmmezg_-Thh2HFuuqG62AMc</v>
          </cell>
          <cell r="EU479" t="str">
            <v>IT + Core Companies</v>
          </cell>
          <cell r="EV479" t="str">
            <v>Yes</v>
          </cell>
          <cell r="EW479" t="str">
            <v>pay_HxkISjLm4byVor</v>
          </cell>
          <cell r="EX479" t="str">
            <v>Virar (W)</v>
          </cell>
          <cell r="EY479" t="str">
            <v>AB</v>
          </cell>
          <cell r="EZ479" t="str">
            <v>Batch 1</v>
          </cell>
          <cell r="FA479" t="str">
            <v>20-E&amp;TCB64-23</v>
          </cell>
          <cell r="FB479" t="str">
            <v>E&amp;TC-B</v>
          </cell>
          <cell r="FC479">
            <v>64</v>
          </cell>
        </row>
        <row r="480">
          <cell r="C480" t="str">
            <v>19-E&amp;TCB40-23</v>
          </cell>
          <cell r="D480">
            <v>40</v>
          </cell>
          <cell r="E480" t="str">
            <v>SINGH RAHUL MUKESH MAMTA</v>
          </cell>
          <cell r="F480" t="str">
            <v>19-E&amp;TCB40-23</v>
          </cell>
          <cell r="G480" t="str">
            <v>Male</v>
          </cell>
          <cell r="H480">
            <v>36602</v>
          </cell>
          <cell r="I480">
            <v>8554823947</v>
          </cell>
          <cell r="J480" t="str">
            <v>8554823947</v>
          </cell>
          <cell r="K480" t="str">
            <v>rsingh17032000@gmail.com</v>
          </cell>
          <cell r="L480" t="str">
            <v>1032190609@tcetmumbai.in</v>
          </cell>
          <cell r="M480" t="str">
            <v>A/ 103,Tembhode road,Palghar,PNB bank,Palghar,401404</v>
          </cell>
          <cell r="N480" t="str">
            <v>Any other</v>
          </cell>
          <cell r="O480" t="str">
            <v>Below  5 Lacs</v>
          </cell>
          <cell r="P480" t="str">
            <v>Normal</v>
          </cell>
          <cell r="Q480" t="str">
            <v>Open</v>
          </cell>
          <cell r="R480">
            <v>2019</v>
          </cell>
          <cell r="S480" t="str">
            <v>FE</v>
          </cell>
          <cell r="T480" t="str">
            <v>MHT-CET 2019</v>
          </cell>
          <cell r="U480" t="str">
            <v>MHT-CET</v>
          </cell>
          <cell r="V480">
            <v>200</v>
          </cell>
          <cell r="W480">
            <v>90.463300000000004</v>
          </cell>
          <cell r="X480" t="str">
            <v>GOPENS</v>
          </cell>
          <cell r="Y480">
            <v>463</v>
          </cell>
          <cell r="Z480">
            <v>500</v>
          </cell>
          <cell r="AA480">
            <v>92.6</v>
          </cell>
          <cell r="AB480">
            <v>2016</v>
          </cell>
          <cell r="AC480" t="str">
            <v>CENTRAL BOARD OF SECONDARY EDUCATION</v>
          </cell>
          <cell r="AD480" t="str">
            <v>JAWAHAR NAVODAYA VIDYALAYA MAHIM</v>
          </cell>
          <cell r="AE480">
            <v>451</v>
          </cell>
          <cell r="AF480">
            <v>500</v>
          </cell>
          <cell r="AG480">
            <v>90.2</v>
          </cell>
          <cell r="AH480">
            <v>2018</v>
          </cell>
          <cell r="AI480" t="str">
            <v>CENTRAL BOARD OF SECONDARY EDUCATION</v>
          </cell>
          <cell r="AJ480" t="str">
            <v>JAWAHAR NAVODAYA VIDYALAYA MAHIM</v>
          </cell>
          <cell r="AK480">
            <v>198</v>
          </cell>
          <cell r="AL480">
            <v>22</v>
          </cell>
          <cell r="AM480">
            <v>9</v>
          </cell>
          <cell r="AN480">
            <v>92.48</v>
          </cell>
          <cell r="AO480">
            <v>229</v>
          </cell>
          <cell r="AP480">
            <v>26</v>
          </cell>
          <cell r="AQ480">
            <v>8.8076923076923084</v>
          </cell>
          <cell r="AR480">
            <v>93</v>
          </cell>
          <cell r="AS480">
            <v>427</v>
          </cell>
          <cell r="AT480">
            <v>48</v>
          </cell>
          <cell r="AU480">
            <v>8.8958333333333339</v>
          </cell>
          <cell r="AV480">
            <v>201</v>
          </cell>
          <cell r="AW480">
            <v>25</v>
          </cell>
          <cell r="AX480">
            <v>8.0399999999999991</v>
          </cell>
          <cell r="AY480">
            <v>89</v>
          </cell>
          <cell r="AZ480">
            <v>268</v>
          </cell>
          <cell r="BA480">
            <v>29</v>
          </cell>
          <cell r="BB480">
            <v>9.2413793103448274</v>
          </cell>
          <cell r="BC480">
            <v>99</v>
          </cell>
          <cell r="BD480">
            <v>469</v>
          </cell>
          <cell r="BE480">
            <v>54</v>
          </cell>
          <cell r="BF480">
            <v>8.6851851851851851</v>
          </cell>
          <cell r="BG480">
            <v>216</v>
          </cell>
          <cell r="BH480">
            <v>24</v>
          </cell>
          <cell r="BI480">
            <v>9</v>
          </cell>
          <cell r="BJ480">
            <v>93.37</v>
          </cell>
          <cell r="BK480">
            <v>260</v>
          </cell>
          <cell r="BL480">
            <v>29</v>
          </cell>
          <cell r="BM480">
            <v>8.9655172413793096</v>
          </cell>
          <cell r="BN480">
            <v>94</v>
          </cell>
          <cell r="BO480">
            <v>476</v>
          </cell>
          <cell r="BP480">
            <v>53</v>
          </cell>
          <cell r="BQ480">
            <v>8.9811320754716988</v>
          </cell>
          <cell r="BR480">
            <v>197</v>
          </cell>
          <cell r="BS480">
            <v>24</v>
          </cell>
          <cell r="BT480">
            <v>8.2083333333333339</v>
          </cell>
          <cell r="BU480">
            <v>93.475000000000009</v>
          </cell>
          <cell r="BV480">
            <v>197</v>
          </cell>
          <cell r="BW480">
            <v>24</v>
          </cell>
          <cell r="BX480">
            <v>8.2083333333333339</v>
          </cell>
          <cell r="BY480">
            <v>231</v>
          </cell>
          <cell r="BZ480">
            <v>26</v>
          </cell>
          <cell r="CA480">
            <v>8.884615384615385</v>
          </cell>
          <cell r="CB480">
            <v>1800</v>
          </cell>
          <cell r="CC480">
            <v>205</v>
          </cell>
          <cell r="CD480">
            <v>8.7804878048780495</v>
          </cell>
          <cell r="CE480">
            <v>94</v>
          </cell>
          <cell r="CF480"/>
          <cell r="CG480"/>
          <cell r="CH480"/>
          <cell r="CI480"/>
          <cell r="CJ480"/>
          <cell r="CK480"/>
          <cell r="CL480"/>
          <cell r="CM480"/>
          <cell r="CN480">
            <v>25</v>
          </cell>
          <cell r="CO480">
            <v>60</v>
          </cell>
          <cell r="CP480">
            <v>19</v>
          </cell>
          <cell r="CQ480">
            <v>50</v>
          </cell>
          <cell r="CR480">
            <v>24</v>
          </cell>
          <cell r="CS480">
            <v>0</v>
          </cell>
          <cell r="CT480">
            <v>100</v>
          </cell>
          <cell r="CU480">
            <v>15</v>
          </cell>
          <cell r="CV480">
            <v>1</v>
          </cell>
          <cell r="CW480">
            <v>94</v>
          </cell>
          <cell r="CX480">
            <v>352</v>
          </cell>
          <cell r="CY480">
            <v>35.200000000000003</v>
          </cell>
          <cell r="CZ480">
            <v>52.30312035661219</v>
          </cell>
          <cell r="DA480">
            <v>10</v>
          </cell>
          <cell r="DB480">
            <v>0</v>
          </cell>
          <cell r="DC480">
            <v>100</v>
          </cell>
          <cell r="DD480">
            <v>22</v>
          </cell>
          <cell r="DE480">
            <v>0</v>
          </cell>
          <cell r="DF480">
            <v>100</v>
          </cell>
          <cell r="DG480">
            <v>10</v>
          </cell>
          <cell r="DH480">
            <v>100</v>
          </cell>
          <cell r="DI480">
            <v>472</v>
          </cell>
          <cell r="DJ480">
            <v>24</v>
          </cell>
          <cell r="DK480">
            <v>2</v>
          </cell>
          <cell r="DL480">
            <v>0</v>
          </cell>
          <cell r="DM480">
            <v>100</v>
          </cell>
          <cell r="DN480">
            <v>80</v>
          </cell>
          <cell r="DO480" t="str">
            <v>100</v>
          </cell>
          <cell r="DP480">
            <v>60</v>
          </cell>
          <cell r="DQ480" t="str">
            <v>100</v>
          </cell>
          <cell r="DR480">
            <v>70</v>
          </cell>
          <cell r="DS480">
            <v>100</v>
          </cell>
          <cell r="DT480">
            <v>53</v>
          </cell>
          <cell r="DU480">
            <v>100</v>
          </cell>
          <cell r="DV480" t="str">
            <v>Swabhav Techlabs</v>
          </cell>
          <cell r="DW480"/>
          <cell r="DX480"/>
          <cell r="DY480" t="str">
            <v>Placed</v>
          </cell>
          <cell r="DZ480">
            <v>3.8</v>
          </cell>
          <cell r="EA480" t="str">
            <v>Placement</v>
          </cell>
          <cell r="EB480" t="str">
            <v>Placement</v>
          </cell>
          <cell r="EC480"/>
          <cell r="ED480" t="str">
            <v>CAT-1</v>
          </cell>
          <cell r="EE480"/>
          <cell r="EF480"/>
          <cell r="EG480"/>
          <cell r="EH480"/>
          <cell r="EI480"/>
          <cell r="EJ480"/>
          <cell r="EK480"/>
          <cell r="EL480"/>
          <cell r="EM480"/>
          <cell r="EN480">
            <v>5</v>
          </cell>
          <cell r="EO480">
            <v>5</v>
          </cell>
          <cell r="EP480">
            <v>5</v>
          </cell>
          <cell r="EQ480">
            <v>15</v>
          </cell>
          <cell r="ER480">
            <v>100</v>
          </cell>
          <cell r="ES480" t="str">
            <v>Yes</v>
          </cell>
          <cell r="ET480" t="str">
            <v>https://drive.google.com/open?id=1Bhw6e4Bs5Txj46SwMHiRt-GO2OwguHYC</v>
          </cell>
          <cell r="EU480" t="str">
            <v>IT + Core Companies</v>
          </cell>
          <cell r="EV480" t="str">
            <v>Yes</v>
          </cell>
          <cell r="EW480" t="str">
            <v>TRANSACTION REFERENCE ID :pay_HyQwOxQBdElkgg</v>
          </cell>
          <cell r="EX480" t="str">
            <v>-</v>
          </cell>
          <cell r="EY480" t="str">
            <v>Present</v>
          </cell>
          <cell r="EZ480" t="str">
            <v>Batch 1</v>
          </cell>
          <cell r="FA480" t="str">
            <v>19-E&amp;TCB40-23</v>
          </cell>
          <cell r="FB480" t="str">
            <v>E&amp;TC-B</v>
          </cell>
          <cell r="FC480">
            <v>40</v>
          </cell>
        </row>
        <row r="481">
          <cell r="C481" t="str">
            <v>19-E&amp;TCB41-23</v>
          </cell>
          <cell r="D481">
            <v>41</v>
          </cell>
          <cell r="E481" t="str">
            <v>SINGH SHIVAM ANRUDHKUMAR KAMLA</v>
          </cell>
          <cell r="F481" t="str">
            <v>19-E&amp;TCB41-23</v>
          </cell>
          <cell r="G481" t="str">
            <v>Male</v>
          </cell>
          <cell r="H481">
            <v>37300</v>
          </cell>
          <cell r="I481">
            <v>7620827645</v>
          </cell>
          <cell r="J481" t="str">
            <v>7620827645</v>
          </cell>
          <cell r="K481" t="str">
            <v>shivamt7x@gmail.com</v>
          </cell>
          <cell r="L481" t="str">
            <v>1032190610@tcetmumbai.in</v>
          </cell>
          <cell r="M481" t="str">
            <v>A-104,Saubhagyalaxmi CHSL, Virat Nagar,Virar (West),Virar,401303</v>
          </cell>
          <cell r="N481" t="str">
            <v>Service</v>
          </cell>
          <cell r="O481" t="str">
            <v>5 Lacs to  10Lacs</v>
          </cell>
          <cell r="P481" t="str">
            <v>Normal</v>
          </cell>
          <cell r="Q481" t="str">
            <v>Open</v>
          </cell>
          <cell r="R481">
            <v>2019</v>
          </cell>
          <cell r="S481" t="str">
            <v>FE</v>
          </cell>
          <cell r="T481" t="str">
            <v>MHT-CET 2019</v>
          </cell>
          <cell r="U481" t="str">
            <v>MHT-CET</v>
          </cell>
          <cell r="V481">
            <v>200</v>
          </cell>
          <cell r="W481">
            <v>72.706270900000007</v>
          </cell>
          <cell r="X481" t="str">
            <v>MI</v>
          </cell>
          <cell r="Y481">
            <v>363</v>
          </cell>
          <cell r="Z481">
            <v>500</v>
          </cell>
          <cell r="AA481">
            <v>72.599999999999994</v>
          </cell>
          <cell r="AB481">
            <v>2017</v>
          </cell>
          <cell r="AC481" t="str">
            <v>MAHARASHTRA STATE BOARD OF SECONDARY AND HIGHER SECONDARY EDUCATION</v>
          </cell>
          <cell r="AD481" t="str">
            <v>ST. THERESA'S HIGH SCHOOL</v>
          </cell>
          <cell r="AE481">
            <v>342</v>
          </cell>
          <cell r="AF481">
            <v>650</v>
          </cell>
          <cell r="AG481">
            <v>52.62</v>
          </cell>
          <cell r="AH481">
            <v>2019</v>
          </cell>
          <cell r="AI481" t="str">
            <v>MAHARASHTRA STATE BOARD OF SECONDARY AND HIGHER SECONDARY EDUCATION</v>
          </cell>
          <cell r="AJ481" t="str">
            <v>RD NATIONAL COLLEGE</v>
          </cell>
          <cell r="AK481">
            <v>174</v>
          </cell>
          <cell r="AL481">
            <v>22</v>
          </cell>
          <cell r="AM481">
            <v>7.9090909090909092</v>
          </cell>
          <cell r="AN481">
            <v>90.85</v>
          </cell>
          <cell r="AO481">
            <v>231</v>
          </cell>
          <cell r="AP481">
            <v>26</v>
          </cell>
          <cell r="AQ481">
            <v>8.884615384615385</v>
          </cell>
          <cell r="AR481">
            <v>82</v>
          </cell>
          <cell r="AS481">
            <v>405</v>
          </cell>
          <cell r="AT481">
            <v>48</v>
          </cell>
          <cell r="AU481">
            <v>8.4375</v>
          </cell>
          <cell r="AV481">
            <v>204</v>
          </cell>
          <cell r="AW481">
            <v>25</v>
          </cell>
          <cell r="AX481">
            <v>8.16</v>
          </cell>
          <cell r="AY481">
            <v>100</v>
          </cell>
          <cell r="AZ481">
            <v>251</v>
          </cell>
          <cell r="BA481">
            <v>29</v>
          </cell>
          <cell r="BB481">
            <v>8.6551724137931032</v>
          </cell>
          <cell r="BC481">
            <v>100</v>
          </cell>
          <cell r="BD481">
            <v>455</v>
          </cell>
          <cell r="BE481">
            <v>54</v>
          </cell>
          <cell r="BF481">
            <v>8.4259259259259256</v>
          </cell>
          <cell r="BG481">
            <v>196</v>
          </cell>
          <cell r="BH481">
            <v>24</v>
          </cell>
          <cell r="BI481">
            <v>8.1666666666666661</v>
          </cell>
          <cell r="BJ481">
            <v>93.212500000000006</v>
          </cell>
          <cell r="BK481">
            <v>244</v>
          </cell>
          <cell r="BL481">
            <v>29</v>
          </cell>
          <cell r="BM481">
            <v>8.4137931034482758</v>
          </cell>
          <cell r="BN481">
            <v>99</v>
          </cell>
          <cell r="BO481">
            <v>440</v>
          </cell>
          <cell r="BP481">
            <v>53</v>
          </cell>
          <cell r="BQ481">
            <v>8.3018867924528301</v>
          </cell>
          <cell r="BR481">
            <v>187</v>
          </cell>
          <cell r="BS481">
            <v>24</v>
          </cell>
          <cell r="BT481">
            <v>7.791666666666667</v>
          </cell>
          <cell r="BU481">
            <v>94.177083333333329</v>
          </cell>
          <cell r="BV481">
            <v>187</v>
          </cell>
          <cell r="BW481">
            <v>24</v>
          </cell>
          <cell r="BX481">
            <v>7.791666666666667</v>
          </cell>
          <cell r="BY481">
            <v>233</v>
          </cell>
          <cell r="BZ481">
            <v>26</v>
          </cell>
          <cell r="CA481">
            <v>8.9615384615384617</v>
          </cell>
          <cell r="CB481">
            <v>1720</v>
          </cell>
          <cell r="CC481">
            <v>205</v>
          </cell>
          <cell r="CD481">
            <v>8.3902439024390247</v>
          </cell>
          <cell r="CE481">
            <v>94</v>
          </cell>
          <cell r="CF481"/>
          <cell r="CG481"/>
          <cell r="CH481"/>
          <cell r="CI481"/>
          <cell r="CJ481"/>
          <cell r="CK481"/>
          <cell r="CL481"/>
          <cell r="CM481"/>
          <cell r="CN481">
            <v>17</v>
          </cell>
          <cell r="CO481">
            <v>60</v>
          </cell>
          <cell r="CP481">
            <v>21</v>
          </cell>
          <cell r="CQ481">
            <v>50</v>
          </cell>
          <cell r="CR481">
            <v>24</v>
          </cell>
          <cell r="CS481">
            <v>0</v>
          </cell>
          <cell r="CT481">
            <v>100</v>
          </cell>
          <cell r="CU481">
            <v>16</v>
          </cell>
          <cell r="CV481">
            <v>0</v>
          </cell>
          <cell r="CW481">
            <v>100</v>
          </cell>
          <cell r="CX481">
            <v>350</v>
          </cell>
          <cell r="CY481">
            <v>35</v>
          </cell>
          <cell r="CZ481">
            <v>52.005943536404168</v>
          </cell>
          <cell r="DA481">
            <v>10</v>
          </cell>
          <cell r="DB481">
            <v>0</v>
          </cell>
          <cell r="DC481">
            <v>100</v>
          </cell>
          <cell r="DD481">
            <v>22</v>
          </cell>
          <cell r="DE481">
            <v>0</v>
          </cell>
          <cell r="DF481">
            <v>100</v>
          </cell>
          <cell r="DG481">
            <v>9</v>
          </cell>
          <cell r="DH481">
            <v>90</v>
          </cell>
          <cell r="DI481">
            <v>81</v>
          </cell>
          <cell r="DJ481">
            <v>5</v>
          </cell>
          <cell r="DK481">
            <v>2</v>
          </cell>
          <cell r="DL481">
            <v>0</v>
          </cell>
          <cell r="DM481">
            <v>100</v>
          </cell>
          <cell r="DN481">
            <v>60</v>
          </cell>
          <cell r="DO481" t="str">
            <v>100</v>
          </cell>
          <cell r="DP481">
            <v>60</v>
          </cell>
          <cell r="DQ481" t="str">
            <v>100</v>
          </cell>
          <cell r="DR481">
            <v>60</v>
          </cell>
          <cell r="DS481">
            <v>100</v>
          </cell>
          <cell r="DT481">
            <v>40</v>
          </cell>
          <cell r="DU481">
            <v>99</v>
          </cell>
          <cell r="DV481"/>
          <cell r="DW481"/>
          <cell r="DX481"/>
          <cell r="DY481"/>
          <cell r="DZ481"/>
          <cell r="EA481" t="str">
            <v>Placement</v>
          </cell>
          <cell r="EB481" t="str">
            <v>Placement</v>
          </cell>
          <cell r="EC481"/>
          <cell r="ED481" t="str">
            <v>CAT-1</v>
          </cell>
          <cell r="EE481"/>
          <cell r="EF481"/>
          <cell r="EG481"/>
          <cell r="EH481"/>
          <cell r="EI481"/>
          <cell r="EJ481"/>
          <cell r="EK481"/>
          <cell r="EL481"/>
          <cell r="EM481"/>
          <cell r="EN481">
            <v>5</v>
          </cell>
          <cell r="EO481">
            <v>5</v>
          </cell>
          <cell r="EP481">
            <v>5</v>
          </cell>
          <cell r="EQ481">
            <v>15</v>
          </cell>
          <cell r="ER481">
            <v>100</v>
          </cell>
          <cell r="ES481" t="str">
            <v>Yes</v>
          </cell>
          <cell r="ET481" t="str">
            <v>https://drive.google.com/open?id=18fg9k705gARisoX1IP8fooZr4tGN-eC4</v>
          </cell>
          <cell r="EU481" t="str">
            <v>IT + Core Companies</v>
          </cell>
          <cell r="EV481" t="str">
            <v>Yes</v>
          </cell>
          <cell r="EW481" t="str">
            <v>pay_HyDnrYYZYlUqLQ</v>
          </cell>
          <cell r="EX481" t="str">
            <v>Mumbai</v>
          </cell>
          <cell r="EY481" t="str">
            <v>Present</v>
          </cell>
          <cell r="EZ481" t="str">
            <v>Batch 1</v>
          </cell>
          <cell r="FA481" t="str">
            <v>19-E&amp;TCB41-23</v>
          </cell>
          <cell r="FB481" t="str">
            <v>E&amp;TC-B</v>
          </cell>
          <cell r="FC481">
            <v>41</v>
          </cell>
        </row>
        <row r="482">
          <cell r="C482" t="str">
            <v>19-E&amp;TCB42-23</v>
          </cell>
          <cell r="D482">
            <v>42</v>
          </cell>
          <cell r="E482" t="str">
            <v>SINGH SHRAVAN ANILKUMAR SHARMILA</v>
          </cell>
          <cell r="F482" t="str">
            <v>19-E&amp;TCB42-23</v>
          </cell>
          <cell r="G482" t="str">
            <v>Male</v>
          </cell>
          <cell r="H482">
            <v>37182</v>
          </cell>
          <cell r="I482">
            <v>8097964247</v>
          </cell>
          <cell r="J482" t="str">
            <v>8097964247</v>
          </cell>
          <cell r="K482" t="str">
            <v>Shravansingh900@gmail.com</v>
          </cell>
          <cell r="L482" t="str">
            <v>1032190611@tcetmumbai.in</v>
          </cell>
          <cell r="M482" t="str">
            <v>Room No 1 , Chaganmagan Chawl , Ambewadi,WE Highway Road Near Airlink Hotel,Vile Parle (East),Airlink Hotel,Mumbai,400099</v>
          </cell>
          <cell r="N482" t="str">
            <v>Service</v>
          </cell>
          <cell r="O482" t="str">
            <v>Below  5 Lacs</v>
          </cell>
          <cell r="P482" t="str">
            <v>Normal</v>
          </cell>
          <cell r="Q482" t="str">
            <v>Open</v>
          </cell>
          <cell r="R482">
            <v>2019</v>
          </cell>
          <cell r="S482" t="str">
            <v>FE</v>
          </cell>
          <cell r="T482" t="str">
            <v>MHT-CET 2019</v>
          </cell>
          <cell r="U482" t="str">
            <v>MHT-CET</v>
          </cell>
          <cell r="V482">
            <v>200</v>
          </cell>
          <cell r="W482">
            <v>41.3790981</v>
          </cell>
          <cell r="X482" t="str">
            <v>MI</v>
          </cell>
          <cell r="Y482">
            <v>403</v>
          </cell>
          <cell r="Z482">
            <v>500</v>
          </cell>
          <cell r="AA482">
            <v>80.599999999999994</v>
          </cell>
          <cell r="AB482">
            <v>2017</v>
          </cell>
          <cell r="AC482" t="str">
            <v>MAHARASHTRA STATE BOARD OF SECONDARY AND HIGHER SECONDARY EDUCATION</v>
          </cell>
          <cell r="AD482" t="str">
            <v>AIRPORT HIGH SCHOOL</v>
          </cell>
          <cell r="AE482">
            <v>444</v>
          </cell>
          <cell r="AF482">
            <v>650</v>
          </cell>
          <cell r="AG482">
            <v>68.31</v>
          </cell>
          <cell r="AH482">
            <v>2019</v>
          </cell>
          <cell r="AI482" t="str">
            <v>MAHARASHTRA STATE BOARD OF SECONDARY AND HIGHER SECONDARY EDUCATION</v>
          </cell>
          <cell r="AJ482" t="str">
            <v>GURU NANAK KHALSA COLLEGE</v>
          </cell>
          <cell r="AK482">
            <v>206</v>
          </cell>
          <cell r="AL482">
            <v>22</v>
          </cell>
          <cell r="AM482">
            <v>9.3636363636363633</v>
          </cell>
          <cell r="AN482">
            <v>98.04</v>
          </cell>
          <cell r="AO482">
            <v>246</v>
          </cell>
          <cell r="AP482">
            <v>26</v>
          </cell>
          <cell r="AQ482">
            <v>9.4615384615384617</v>
          </cell>
          <cell r="AR482">
            <v>75</v>
          </cell>
          <cell r="AS482">
            <v>452</v>
          </cell>
          <cell r="AT482">
            <v>48</v>
          </cell>
          <cell r="AU482">
            <v>9.4166666666666661</v>
          </cell>
          <cell r="AV482">
            <v>221</v>
          </cell>
          <cell r="AW482">
            <v>25</v>
          </cell>
          <cell r="AX482">
            <v>8.84</v>
          </cell>
          <cell r="AY482">
            <v>99</v>
          </cell>
          <cell r="AZ482">
            <v>274</v>
          </cell>
          <cell r="BA482">
            <v>29</v>
          </cell>
          <cell r="BB482">
            <v>9.4482758620689662</v>
          </cell>
          <cell r="BC482">
            <v>100</v>
          </cell>
          <cell r="BD482">
            <v>495</v>
          </cell>
          <cell r="BE482">
            <v>54</v>
          </cell>
          <cell r="BF482">
            <v>9.1666666666666661</v>
          </cell>
          <cell r="BG482">
            <v>220</v>
          </cell>
          <cell r="BH482">
            <v>24</v>
          </cell>
          <cell r="BI482">
            <v>9.1666666666666661</v>
          </cell>
          <cell r="BJ482">
            <v>93.01</v>
          </cell>
          <cell r="BK482">
            <v>271</v>
          </cell>
          <cell r="BL482">
            <v>29</v>
          </cell>
          <cell r="BM482">
            <v>9.3448275862068968</v>
          </cell>
          <cell r="BN482">
            <v>99</v>
          </cell>
          <cell r="BO482">
            <v>491</v>
          </cell>
          <cell r="BP482">
            <v>53</v>
          </cell>
          <cell r="BQ482">
            <v>9.2641509433962259</v>
          </cell>
          <cell r="BR482">
            <v>223</v>
          </cell>
          <cell r="BS482">
            <v>24</v>
          </cell>
          <cell r="BT482">
            <v>9.2916666666666661</v>
          </cell>
          <cell r="BU482">
            <v>94.008333333333326</v>
          </cell>
          <cell r="BV482">
            <v>223</v>
          </cell>
          <cell r="BW482">
            <v>24</v>
          </cell>
          <cell r="BX482">
            <v>9.2916666666666661</v>
          </cell>
          <cell r="BY482">
            <v>254</v>
          </cell>
          <cell r="BZ482">
            <v>26</v>
          </cell>
          <cell r="CA482">
            <v>9.7692307692307701</v>
          </cell>
          <cell r="CB482">
            <v>1915</v>
          </cell>
          <cell r="CC482">
            <v>205</v>
          </cell>
          <cell r="CD482">
            <v>9.3414634146341466</v>
          </cell>
          <cell r="CE482">
            <v>94</v>
          </cell>
          <cell r="CF482"/>
          <cell r="CG482"/>
          <cell r="CH482"/>
          <cell r="CI482"/>
          <cell r="CJ482"/>
          <cell r="CK482"/>
          <cell r="CL482"/>
          <cell r="CM482"/>
          <cell r="CN482">
            <v>19</v>
          </cell>
          <cell r="CO482">
            <v>60</v>
          </cell>
          <cell r="CP482">
            <v>24</v>
          </cell>
          <cell r="CQ482">
            <v>50</v>
          </cell>
          <cell r="CR482">
            <v>24</v>
          </cell>
          <cell r="CS482">
            <v>0</v>
          </cell>
          <cell r="CT482">
            <v>100</v>
          </cell>
          <cell r="CU482">
            <v>13</v>
          </cell>
          <cell r="CV482">
            <v>3</v>
          </cell>
          <cell r="CW482">
            <v>82</v>
          </cell>
          <cell r="CX482">
            <v>616</v>
          </cell>
          <cell r="CY482">
            <v>61.6</v>
          </cell>
          <cell r="CZ482">
            <v>91.530460624071324</v>
          </cell>
          <cell r="DA482">
            <v>10</v>
          </cell>
          <cell r="DB482">
            <v>0</v>
          </cell>
          <cell r="DC482">
            <v>100</v>
          </cell>
          <cell r="DD482">
            <v>20</v>
          </cell>
          <cell r="DE482">
            <v>2</v>
          </cell>
          <cell r="DF482">
            <v>91</v>
          </cell>
          <cell r="DG482">
            <v>8</v>
          </cell>
          <cell r="DH482">
            <v>80</v>
          </cell>
          <cell r="DI482">
            <v>840</v>
          </cell>
          <cell r="DJ482">
            <v>42</v>
          </cell>
          <cell r="DK482">
            <v>2</v>
          </cell>
          <cell r="DL482">
            <v>0</v>
          </cell>
          <cell r="DM482">
            <v>100</v>
          </cell>
          <cell r="DN482">
            <v>60</v>
          </cell>
          <cell r="DO482" t="str">
            <v>100</v>
          </cell>
          <cell r="DP482">
            <v>60</v>
          </cell>
          <cell r="DQ482" t="str">
            <v>100</v>
          </cell>
          <cell r="DR482">
            <v>60</v>
          </cell>
          <cell r="DS482">
            <v>100</v>
          </cell>
          <cell r="DT482">
            <v>65</v>
          </cell>
          <cell r="DU482">
            <v>94</v>
          </cell>
          <cell r="DV482" t="str">
            <v>Accenture-(ASE)</v>
          </cell>
          <cell r="DW482"/>
          <cell r="DX482"/>
          <cell r="DY482" t="str">
            <v>Placed</v>
          </cell>
          <cell r="DZ482">
            <v>4.5</v>
          </cell>
          <cell r="EA482" t="str">
            <v>Placement</v>
          </cell>
          <cell r="EB482" t="str">
            <v>Placement</v>
          </cell>
          <cell r="EC482"/>
          <cell r="ED482" t="str">
            <v>CAT-1</v>
          </cell>
          <cell r="EE482"/>
          <cell r="EF482"/>
          <cell r="EG482"/>
          <cell r="EH482"/>
          <cell r="EI482"/>
          <cell r="EJ482"/>
          <cell r="EK482"/>
          <cell r="EL482"/>
          <cell r="EM482"/>
          <cell r="EN482">
            <v>5</v>
          </cell>
          <cell r="EO482">
            <v>5</v>
          </cell>
          <cell r="EP482">
            <v>5</v>
          </cell>
          <cell r="EQ482">
            <v>15</v>
          </cell>
          <cell r="ER482">
            <v>100</v>
          </cell>
          <cell r="ES482" t="str">
            <v>Yes</v>
          </cell>
          <cell r="ET482" t="str">
            <v>https://drive.google.com/open?id=13gTOG-GZkn_Gcsa4gCvLY5Z-8jgLOICZ</v>
          </cell>
          <cell r="EU482" t="str">
            <v>IT + Core Companies</v>
          </cell>
          <cell r="EV482" t="str">
            <v>Yes</v>
          </cell>
          <cell r="EW482" t="str">
            <v>pay_HyVLjgOdODy1cq</v>
          </cell>
          <cell r="EX482" t="str">
            <v>Sultanpur</v>
          </cell>
          <cell r="EY482" t="str">
            <v>Present</v>
          </cell>
          <cell r="EZ482" t="str">
            <v>Batch 1</v>
          </cell>
          <cell r="FA482" t="str">
            <v>19-E&amp;TCB42-23</v>
          </cell>
          <cell r="FB482" t="str">
            <v>E&amp;TC-B</v>
          </cell>
          <cell r="FC482">
            <v>42</v>
          </cell>
        </row>
        <row r="483">
          <cell r="C483" t="str">
            <v>19-E&amp;TCB43-23</v>
          </cell>
          <cell r="D483">
            <v>43</v>
          </cell>
          <cell r="E483" t="str">
            <v>SINGH SUMIRAN KRISHNA KUMAR GYANTI</v>
          </cell>
          <cell r="F483" t="str">
            <v>19-E&amp;TCB43-23</v>
          </cell>
          <cell r="G483" t="str">
            <v>Female</v>
          </cell>
          <cell r="H483">
            <v>36964</v>
          </cell>
          <cell r="I483">
            <v>9625019516</v>
          </cell>
          <cell r="J483" t="str">
            <v>9625019516</v>
          </cell>
          <cell r="K483" t="str">
            <v>sumi14mar2001@gmail.com</v>
          </cell>
          <cell r="L483" t="str">
            <v>1032190612@tcetmumbai.in</v>
          </cell>
          <cell r="M483" t="str">
            <v>Room No. 136B,Golanji Hill road, Adenwala compound,Mumbai,400012</v>
          </cell>
          <cell r="N483" t="str">
            <v>Service</v>
          </cell>
          <cell r="O483" t="str">
            <v>5 Lacs to  10Lacs</v>
          </cell>
          <cell r="P483" t="str">
            <v>Normal</v>
          </cell>
          <cell r="Q483" t="str">
            <v>Open</v>
          </cell>
          <cell r="R483">
            <v>2019</v>
          </cell>
          <cell r="S483" t="str">
            <v>FE</v>
          </cell>
          <cell r="T483" t="str">
            <v>MHT-CET 2019</v>
          </cell>
          <cell r="U483" t="str">
            <v>MHT-CET</v>
          </cell>
          <cell r="V483">
            <v>200</v>
          </cell>
          <cell r="W483">
            <v>82.262117700000005</v>
          </cell>
          <cell r="X483" t="str">
            <v>MI</v>
          </cell>
          <cell r="Y483"/>
          <cell r="Z483"/>
          <cell r="AA483">
            <v>95</v>
          </cell>
          <cell r="AB483">
            <v>2016</v>
          </cell>
          <cell r="AC483" t="str">
            <v>CENTRAL BOARD OF SECONDARY EDUCATION</v>
          </cell>
          <cell r="AD483" t="str">
            <v>KENDRIYA VIDYALAYA NUMBER TWO</v>
          </cell>
          <cell r="AE483">
            <v>442</v>
          </cell>
          <cell r="AF483">
            <v>500</v>
          </cell>
          <cell r="AG483">
            <v>88.4</v>
          </cell>
          <cell r="AH483">
            <v>2018</v>
          </cell>
          <cell r="AI483" t="str">
            <v>CENTRAL BOARD OF SECONDARY EDUCATION</v>
          </cell>
          <cell r="AJ483" t="str">
            <v>KENDRIYA VIDYALAYA NUMBER TWO</v>
          </cell>
          <cell r="AK483">
            <v>220</v>
          </cell>
          <cell r="AL483">
            <v>22</v>
          </cell>
          <cell r="AM483">
            <v>10</v>
          </cell>
          <cell r="AN483">
            <v>85.95</v>
          </cell>
          <cell r="AO483">
            <v>254</v>
          </cell>
          <cell r="AP483">
            <v>26</v>
          </cell>
          <cell r="AQ483">
            <v>9.7692307692307701</v>
          </cell>
          <cell r="AR483">
            <v>89</v>
          </cell>
          <cell r="AS483">
            <v>474</v>
          </cell>
          <cell r="AT483">
            <v>48</v>
          </cell>
          <cell r="AU483">
            <v>9.875</v>
          </cell>
          <cell r="AV483">
            <v>232</v>
          </cell>
          <cell r="AW483">
            <v>25</v>
          </cell>
          <cell r="AX483">
            <v>9.2799999999999994</v>
          </cell>
          <cell r="AY483">
            <v>99</v>
          </cell>
          <cell r="AZ483">
            <v>280</v>
          </cell>
          <cell r="BA483">
            <v>29</v>
          </cell>
          <cell r="BB483">
            <v>9.6551724137931032</v>
          </cell>
          <cell r="BC483">
            <v>100</v>
          </cell>
          <cell r="BD483">
            <v>512</v>
          </cell>
          <cell r="BE483">
            <v>54</v>
          </cell>
          <cell r="BF483">
            <v>9.481481481481481</v>
          </cell>
          <cell r="BG483">
            <v>219</v>
          </cell>
          <cell r="BH483">
            <v>24</v>
          </cell>
          <cell r="BI483">
            <v>9.125</v>
          </cell>
          <cell r="BJ483">
            <v>93.487499999999997</v>
          </cell>
          <cell r="BK483">
            <v>266</v>
          </cell>
          <cell r="BL483">
            <v>29</v>
          </cell>
          <cell r="BM483">
            <v>9.1724137931034484</v>
          </cell>
          <cell r="BN483">
            <v>99</v>
          </cell>
          <cell r="BO483">
            <v>485</v>
          </cell>
          <cell r="BP483">
            <v>53</v>
          </cell>
          <cell r="BQ483">
            <v>9.1509433962264151</v>
          </cell>
          <cell r="BR483">
            <v>226</v>
          </cell>
          <cell r="BS483">
            <v>24</v>
          </cell>
          <cell r="BT483">
            <v>9.4166666666666661</v>
          </cell>
          <cell r="BU483">
            <v>94.40625</v>
          </cell>
          <cell r="BV483">
            <v>226</v>
          </cell>
          <cell r="BW483">
            <v>24</v>
          </cell>
          <cell r="BX483">
            <v>9.4166666666666661</v>
          </cell>
          <cell r="BY483">
            <v>248</v>
          </cell>
          <cell r="BZ483">
            <v>26</v>
          </cell>
          <cell r="CA483">
            <v>9.5384615384615383</v>
          </cell>
          <cell r="CB483">
            <v>1945</v>
          </cell>
          <cell r="CC483">
            <v>205</v>
          </cell>
          <cell r="CD483">
            <v>9.4878048780487809</v>
          </cell>
          <cell r="CE483">
            <v>94</v>
          </cell>
          <cell r="CF483"/>
          <cell r="CG483"/>
          <cell r="CH483"/>
          <cell r="CI483"/>
          <cell r="CJ483"/>
          <cell r="CK483"/>
          <cell r="CL483"/>
          <cell r="CM483"/>
          <cell r="CN483">
            <v>17</v>
          </cell>
          <cell r="CO483">
            <v>60</v>
          </cell>
          <cell r="CP483">
            <v>23</v>
          </cell>
          <cell r="CQ483">
            <v>50</v>
          </cell>
          <cell r="CR483">
            <v>24</v>
          </cell>
          <cell r="CS483">
            <v>0</v>
          </cell>
          <cell r="CT483">
            <v>100</v>
          </cell>
          <cell r="CU483">
            <v>15</v>
          </cell>
          <cell r="CV483">
            <v>1</v>
          </cell>
          <cell r="CW483">
            <v>94</v>
          </cell>
          <cell r="CX483">
            <v>416</v>
          </cell>
          <cell r="CY483">
            <v>41.6</v>
          </cell>
          <cell r="CZ483">
            <v>61.812778603268946</v>
          </cell>
          <cell r="DA483">
            <v>10</v>
          </cell>
          <cell r="DB483">
            <v>0</v>
          </cell>
          <cell r="DC483">
            <v>100</v>
          </cell>
          <cell r="DD483">
            <v>22</v>
          </cell>
          <cell r="DE483">
            <v>0</v>
          </cell>
          <cell r="DF483">
            <v>100</v>
          </cell>
          <cell r="DG483">
            <v>10</v>
          </cell>
          <cell r="DH483">
            <v>100</v>
          </cell>
          <cell r="DI483">
            <v>10</v>
          </cell>
          <cell r="DJ483">
            <v>1</v>
          </cell>
          <cell r="DK483">
            <v>2</v>
          </cell>
          <cell r="DL483">
            <v>0</v>
          </cell>
          <cell r="DM483">
            <v>100</v>
          </cell>
          <cell r="DN483">
            <v>70</v>
          </cell>
          <cell r="DO483" t="str">
            <v>100</v>
          </cell>
          <cell r="DP483">
            <v>60</v>
          </cell>
          <cell r="DQ483" t="str">
            <v>100</v>
          </cell>
          <cell r="DR483">
            <v>65</v>
          </cell>
          <cell r="DS483">
            <v>100</v>
          </cell>
          <cell r="DT483">
            <v>45</v>
          </cell>
          <cell r="DU483">
            <v>100</v>
          </cell>
          <cell r="DV483" t="str">
            <v>Capgemini</v>
          </cell>
          <cell r="DW483"/>
          <cell r="DX483"/>
          <cell r="DY483" t="str">
            <v>Placed</v>
          </cell>
          <cell r="DZ483">
            <v>4.25</v>
          </cell>
          <cell r="EA483" t="str">
            <v>Placement</v>
          </cell>
          <cell r="EB483" t="str">
            <v>Placement</v>
          </cell>
          <cell r="EC483"/>
          <cell r="ED483" t="str">
            <v>CAT-1</v>
          </cell>
          <cell r="EE483"/>
          <cell r="EF483"/>
          <cell r="EG483"/>
          <cell r="EH483"/>
          <cell r="EI483"/>
          <cell r="EJ483"/>
          <cell r="EK483"/>
          <cell r="EL483"/>
          <cell r="EM483"/>
          <cell r="EN483">
            <v>5</v>
          </cell>
          <cell r="EO483">
            <v>5</v>
          </cell>
          <cell r="EP483">
            <v>5</v>
          </cell>
          <cell r="EQ483">
            <v>15</v>
          </cell>
          <cell r="ER483">
            <v>100</v>
          </cell>
          <cell r="ES483" t="str">
            <v>Yes</v>
          </cell>
          <cell r="ET483" t="str">
            <v>https://drive.google.com/open?id=1rAyYN2PQluGc6Adkp6c2yyAvA_mmlvwg</v>
          </cell>
          <cell r="EU483" t="str">
            <v>IT + Core Companies</v>
          </cell>
          <cell r="EV483" t="str">
            <v>Yes</v>
          </cell>
          <cell r="EW483" t="str">
            <v>pay_Hxnhm7rTRdeCjQ</v>
          </cell>
          <cell r="EX483" t="str">
            <v>Mumbai</v>
          </cell>
          <cell r="EY483" t="str">
            <v>Present</v>
          </cell>
          <cell r="EZ483" t="str">
            <v>Batch 1</v>
          </cell>
          <cell r="FA483" t="str">
            <v>19-E&amp;TCB43-23</v>
          </cell>
          <cell r="FB483" t="str">
            <v>E&amp;TC-B</v>
          </cell>
          <cell r="FC483">
            <v>43</v>
          </cell>
        </row>
        <row r="484">
          <cell r="C484" t="str">
            <v>19-E&amp;TCB44-23</v>
          </cell>
          <cell r="D484">
            <v>44</v>
          </cell>
          <cell r="E484" t="str">
            <v>SINGH TANISHA VIJAY SANGITA</v>
          </cell>
          <cell r="F484" t="str">
            <v>19-E&amp;TCB44-23</v>
          </cell>
          <cell r="G484" t="str">
            <v>Female</v>
          </cell>
          <cell r="H484">
            <v>37131</v>
          </cell>
          <cell r="I484">
            <v>8850585208</v>
          </cell>
          <cell r="J484">
            <v>9820368551</v>
          </cell>
          <cell r="K484" t="str">
            <v>singhtanisha667@gmail.com</v>
          </cell>
          <cell r="L484" t="str">
            <v>1032190613@tcetmumbai.in</v>
          </cell>
          <cell r="M484" t="str">
            <v>2B/604, THE NEIGHBOURHOOD,LOKHANDWALA TOWNSHIP,KANDIVALI (EAST),LOKHANDWALA FOUNDATION SCHOOL,MUMBAI,400101</v>
          </cell>
          <cell r="N484" t="str">
            <v>Service</v>
          </cell>
          <cell r="O484" t="str">
            <v>5 Lacs to  10Lacs</v>
          </cell>
          <cell r="P484" t="str">
            <v>Normal</v>
          </cell>
          <cell r="Q484" t="str">
            <v>Open</v>
          </cell>
          <cell r="R484">
            <v>2019</v>
          </cell>
          <cell r="S484" t="str">
            <v>FE</v>
          </cell>
          <cell r="T484" t="str">
            <v>MHT-CET 2019</v>
          </cell>
          <cell r="U484" t="str">
            <v>MHT-CET</v>
          </cell>
          <cell r="V484">
            <v>200</v>
          </cell>
          <cell r="W484">
            <v>80.831456399999993</v>
          </cell>
          <cell r="X484" t="str">
            <v>MI</v>
          </cell>
          <cell r="Y484">
            <v>511</v>
          </cell>
          <cell r="Z484">
            <v>600</v>
          </cell>
          <cell r="AA484">
            <v>85.17</v>
          </cell>
          <cell r="AB484">
            <v>2017</v>
          </cell>
          <cell r="AC484" t="str">
            <v>COUNCIL FOR THE INDIAN SCHOOL CERTIFICATE EXAMINATIONS</v>
          </cell>
          <cell r="AD484" t="str">
            <v>LOKHANDWALA FOUNDATION SCHOOL</v>
          </cell>
          <cell r="AE484">
            <v>454</v>
          </cell>
          <cell r="AF484">
            <v>650</v>
          </cell>
          <cell r="AG484">
            <v>69.849999999999994</v>
          </cell>
          <cell r="AH484">
            <v>2019</v>
          </cell>
          <cell r="AI484" t="str">
            <v>MAHARASHTRA STATE BOARD OF SECONDARY AND HIGHER SECONDARY EDUCATION</v>
          </cell>
          <cell r="AJ484" t="str">
            <v>PACE JUNIOR SCIENCE COLLEGE</v>
          </cell>
          <cell r="AK484">
            <v>8.91</v>
          </cell>
          <cell r="AL484">
            <v>22</v>
          </cell>
          <cell r="AM484">
            <v>0.40500000000000003</v>
          </cell>
          <cell r="AN484">
            <v>90.2</v>
          </cell>
          <cell r="AO484">
            <v>227</v>
          </cell>
          <cell r="AP484">
            <v>26</v>
          </cell>
          <cell r="AQ484">
            <v>8.7307692307692299</v>
          </cell>
          <cell r="AR484">
            <v>91</v>
          </cell>
          <cell r="AS484">
            <v>235.91</v>
          </cell>
          <cell r="AT484">
            <v>48</v>
          </cell>
          <cell r="AU484">
            <v>4.9147916666666669</v>
          </cell>
          <cell r="AV484">
            <v>229</v>
          </cell>
          <cell r="AW484">
            <v>25</v>
          </cell>
          <cell r="AX484">
            <v>9.16</v>
          </cell>
          <cell r="AY484">
            <v>89</v>
          </cell>
          <cell r="AZ484">
            <v>273</v>
          </cell>
          <cell r="BA484">
            <v>29</v>
          </cell>
          <cell r="BB484">
            <v>9.4137931034482758</v>
          </cell>
          <cell r="BC484">
            <v>94</v>
          </cell>
          <cell r="BD484">
            <v>502</v>
          </cell>
          <cell r="BE484">
            <v>54</v>
          </cell>
          <cell r="BF484">
            <v>9.2962962962962958</v>
          </cell>
          <cell r="BG484">
            <v>223</v>
          </cell>
          <cell r="BH484">
            <v>24</v>
          </cell>
          <cell r="BI484">
            <v>9.2916666666666661</v>
          </cell>
          <cell r="BJ484">
            <v>91.05</v>
          </cell>
          <cell r="BK484">
            <v>255</v>
          </cell>
          <cell r="BL484">
            <v>29</v>
          </cell>
          <cell r="BM484">
            <v>8.7931034482758612</v>
          </cell>
          <cell r="BN484">
            <v>95</v>
          </cell>
          <cell r="BO484">
            <v>478</v>
          </cell>
          <cell r="BP484">
            <v>53</v>
          </cell>
          <cell r="BQ484">
            <v>9.0188679245283012</v>
          </cell>
          <cell r="BR484">
            <v>205</v>
          </cell>
          <cell r="BS484">
            <v>24</v>
          </cell>
          <cell r="BT484">
            <v>8.5416666666666661</v>
          </cell>
          <cell r="BU484">
            <v>91.708333333333329</v>
          </cell>
          <cell r="BV484">
            <v>205</v>
          </cell>
          <cell r="BW484">
            <v>24</v>
          </cell>
          <cell r="BX484">
            <v>8.5416666666666661</v>
          </cell>
          <cell r="BY484">
            <v>236</v>
          </cell>
          <cell r="BZ484">
            <v>26</v>
          </cell>
          <cell r="CA484">
            <v>9.0769230769230766</v>
          </cell>
          <cell r="CB484">
            <v>1656.9099999999999</v>
          </cell>
          <cell r="CC484">
            <v>205</v>
          </cell>
          <cell r="CD484">
            <v>8.0824878048780473</v>
          </cell>
          <cell r="CE484">
            <v>92</v>
          </cell>
          <cell r="CF484"/>
          <cell r="CG484"/>
          <cell r="CH484"/>
          <cell r="CI484"/>
          <cell r="CJ484"/>
          <cell r="CK484"/>
          <cell r="CL484"/>
          <cell r="CM484"/>
          <cell r="CN484" t="str">
            <v>ABSENT</v>
          </cell>
          <cell r="CO484">
            <v>60</v>
          </cell>
          <cell r="CP484" t="str">
            <v>ABSENT</v>
          </cell>
          <cell r="CQ484">
            <v>50</v>
          </cell>
          <cell r="CR484">
            <v>23</v>
          </cell>
          <cell r="CS484">
            <v>1</v>
          </cell>
          <cell r="CT484">
            <v>96</v>
          </cell>
          <cell r="CU484">
            <v>15</v>
          </cell>
          <cell r="CV484">
            <v>1</v>
          </cell>
          <cell r="CW484">
            <v>94</v>
          </cell>
          <cell r="CX484">
            <v>406</v>
          </cell>
          <cell r="CY484">
            <v>50.75</v>
          </cell>
          <cell r="CZ484">
            <v>60.326894502228825</v>
          </cell>
          <cell r="DA484">
            <v>8</v>
          </cell>
          <cell r="DB484">
            <v>2</v>
          </cell>
          <cell r="DC484">
            <v>80</v>
          </cell>
          <cell r="DD484">
            <v>18</v>
          </cell>
          <cell r="DE484">
            <v>4</v>
          </cell>
          <cell r="DF484">
            <v>82</v>
          </cell>
          <cell r="DG484">
            <v>7</v>
          </cell>
          <cell r="DH484">
            <v>70</v>
          </cell>
          <cell r="DI484">
            <v>300</v>
          </cell>
          <cell r="DJ484">
            <v>15</v>
          </cell>
          <cell r="DK484">
            <v>2</v>
          </cell>
          <cell r="DL484">
            <v>0</v>
          </cell>
          <cell r="DM484">
            <v>100</v>
          </cell>
          <cell r="DN484">
            <v>60</v>
          </cell>
          <cell r="DO484" t="str">
            <v>100</v>
          </cell>
          <cell r="DP484">
            <v>0</v>
          </cell>
          <cell r="DQ484">
            <v>0</v>
          </cell>
          <cell r="DR484">
            <v>30</v>
          </cell>
          <cell r="DS484">
            <v>50</v>
          </cell>
          <cell r="DT484">
            <v>46</v>
          </cell>
          <cell r="DU484">
            <v>82</v>
          </cell>
          <cell r="DV484" t="str">
            <v xml:space="preserve">LTI  </v>
          </cell>
          <cell r="DW484"/>
          <cell r="DX484"/>
          <cell r="DY484" t="str">
            <v>Placed</v>
          </cell>
          <cell r="DZ484">
            <v>4</v>
          </cell>
          <cell r="EA484" t="str">
            <v>Placement</v>
          </cell>
          <cell r="EB484" t="str">
            <v>Placement</v>
          </cell>
          <cell r="EC484"/>
          <cell r="ED484" t="str">
            <v>CAT-1</v>
          </cell>
          <cell r="EE484"/>
          <cell r="EF484"/>
          <cell r="EG484"/>
          <cell r="EH484"/>
          <cell r="EI484"/>
          <cell r="EJ484"/>
          <cell r="EK484"/>
          <cell r="EL484"/>
          <cell r="EM484"/>
          <cell r="EN484">
            <v>5</v>
          </cell>
          <cell r="EO484">
            <v>5</v>
          </cell>
          <cell r="EP484">
            <v>5</v>
          </cell>
          <cell r="EQ484">
            <v>15</v>
          </cell>
          <cell r="ER484">
            <v>100</v>
          </cell>
          <cell r="ES484" t="str">
            <v>Yes</v>
          </cell>
          <cell r="ET484" t="str">
            <v>https://drive.google.com/open?id=1JUh_tuRy5fU5wNkVpErtH-3qiMPifDxe</v>
          </cell>
          <cell r="EU484" t="str">
            <v>IT + Core Companies</v>
          </cell>
          <cell r="EV484" t="str">
            <v>Yes</v>
          </cell>
          <cell r="EW484" t="str">
            <v>Yes, pay_HycMQO4dZvF1NX</v>
          </cell>
          <cell r="EX484" t="str">
            <v>Bhayander</v>
          </cell>
          <cell r="EY484" t="str">
            <v>AB</v>
          </cell>
          <cell r="EZ484" t="str">
            <v>Batch 2</v>
          </cell>
          <cell r="FA484" t="str">
            <v>19-E&amp;TCB44-23</v>
          </cell>
          <cell r="FB484" t="str">
            <v>E&amp;TC-B</v>
          </cell>
          <cell r="FC484">
            <v>44</v>
          </cell>
        </row>
        <row r="485">
          <cell r="C485" t="str">
            <v>19-E&amp;TCB45-23</v>
          </cell>
          <cell r="D485">
            <v>45</v>
          </cell>
          <cell r="E485" t="str">
            <v>SINGH YASH RAJESH POOJA</v>
          </cell>
          <cell r="F485" t="str">
            <v>19-E&amp;TCB45-23</v>
          </cell>
          <cell r="G485" t="str">
            <v>Male</v>
          </cell>
          <cell r="H485">
            <v>36825</v>
          </cell>
          <cell r="I485">
            <v>8355984100</v>
          </cell>
          <cell r="J485">
            <v>9773074668</v>
          </cell>
          <cell r="K485" t="str">
            <v>yashsingh.ys5@gmail.com</v>
          </cell>
          <cell r="L485" t="str">
            <v>1032190614@tcetmumbai.in</v>
          </cell>
          <cell r="M485" t="str">
            <v>B-404,SAVGAN HEIGHTS,RTO LANE,ANDHERI WEST,KARMAVEER SPORTS COMPLEX,MUMBAI,400053</v>
          </cell>
          <cell r="N485" t="str">
            <v>Family Business</v>
          </cell>
          <cell r="O485" t="str">
            <v>5 Lacs to  10Lacs</v>
          </cell>
          <cell r="P485" t="str">
            <v>Normal</v>
          </cell>
          <cell r="Q485" t="str">
            <v>Open</v>
          </cell>
          <cell r="R485">
            <v>2019</v>
          </cell>
          <cell r="S485" t="str">
            <v>FE</v>
          </cell>
          <cell r="T485" t="str">
            <v>MHT-CET 2019</v>
          </cell>
          <cell r="U485" t="str">
            <v>MHT-CET</v>
          </cell>
          <cell r="V485">
            <v>200</v>
          </cell>
          <cell r="W485">
            <v>52.468442899999999</v>
          </cell>
          <cell r="X485" t="str">
            <v>MI</v>
          </cell>
          <cell r="Y485">
            <v>420</v>
          </cell>
          <cell r="Z485">
            <v>500</v>
          </cell>
          <cell r="AA485">
            <v>84</v>
          </cell>
          <cell r="AB485">
            <v>2017</v>
          </cell>
          <cell r="AC485" t="str">
            <v>MAHARASHTRA STATE BOARD OF SECONDARY AND HIGHER SECONDARY EDUCATION</v>
          </cell>
          <cell r="AD485" t="str">
            <v>GYAN KENDRA SCHOOL</v>
          </cell>
          <cell r="AE485">
            <v>440</v>
          </cell>
          <cell r="AF485">
            <v>650</v>
          </cell>
          <cell r="AG485">
            <v>67.69</v>
          </cell>
          <cell r="AH485">
            <v>2019</v>
          </cell>
          <cell r="AI485" t="str">
            <v>MAHARASHTRA STATE BOARD OF SECONDARY AND HIGHER SECONDARY EDUCATION</v>
          </cell>
          <cell r="AJ485" t="str">
            <v>CHAUHAN INSTITUTE OF SCIENCE</v>
          </cell>
          <cell r="AK485">
            <v>189</v>
          </cell>
          <cell r="AL485">
            <v>22</v>
          </cell>
          <cell r="AM485">
            <v>8.5909090909090917</v>
          </cell>
          <cell r="AN485">
            <v>98.37</v>
          </cell>
          <cell r="AO485">
            <v>243</v>
          </cell>
          <cell r="AP485">
            <v>26</v>
          </cell>
          <cell r="AQ485">
            <v>9.3461538461538467</v>
          </cell>
          <cell r="AR485">
            <v>98</v>
          </cell>
          <cell r="AS485">
            <v>432</v>
          </cell>
          <cell r="AT485">
            <v>48</v>
          </cell>
          <cell r="AU485">
            <v>9</v>
          </cell>
          <cell r="AV485">
            <v>244</v>
          </cell>
          <cell r="AW485">
            <v>25</v>
          </cell>
          <cell r="AX485">
            <v>9.76</v>
          </cell>
          <cell r="AY485">
            <v>99</v>
          </cell>
          <cell r="AZ485">
            <v>280</v>
          </cell>
          <cell r="BA485">
            <v>29</v>
          </cell>
          <cell r="BB485">
            <v>9.6551724137931032</v>
          </cell>
          <cell r="BC485">
            <v>98</v>
          </cell>
          <cell r="BD485">
            <v>524</v>
          </cell>
          <cell r="BE485">
            <v>54</v>
          </cell>
          <cell r="BF485">
            <v>9.7037037037037042</v>
          </cell>
          <cell r="BG485">
            <v>223</v>
          </cell>
          <cell r="BH485">
            <v>24</v>
          </cell>
          <cell r="BI485">
            <v>9.2916666666666661</v>
          </cell>
          <cell r="BJ485">
            <v>98.342500000000001</v>
          </cell>
          <cell r="BK485">
            <v>264</v>
          </cell>
          <cell r="BL485">
            <v>29</v>
          </cell>
          <cell r="BM485">
            <v>9.1034482758620694</v>
          </cell>
          <cell r="BN485">
            <v>98</v>
          </cell>
          <cell r="BO485">
            <v>487</v>
          </cell>
          <cell r="BP485">
            <v>53</v>
          </cell>
          <cell r="BQ485">
            <v>9.1886792452830193</v>
          </cell>
          <cell r="BR485">
            <v>233</v>
          </cell>
          <cell r="BS485">
            <v>24</v>
          </cell>
          <cell r="BT485">
            <v>9.7083333333333339</v>
          </cell>
          <cell r="BU485">
            <v>98.285416666666663</v>
          </cell>
          <cell r="BV485">
            <v>233</v>
          </cell>
          <cell r="BW485">
            <v>24</v>
          </cell>
          <cell r="BX485">
            <v>9.7083333333333339</v>
          </cell>
          <cell r="BY485">
            <v>257</v>
          </cell>
          <cell r="BZ485">
            <v>26</v>
          </cell>
          <cell r="CA485">
            <v>9.884615384615385</v>
          </cell>
          <cell r="CB485">
            <v>1933</v>
          </cell>
          <cell r="CC485">
            <v>205</v>
          </cell>
          <cell r="CD485">
            <v>9.4292682926829272</v>
          </cell>
          <cell r="CE485">
            <v>99</v>
          </cell>
          <cell r="CF485"/>
          <cell r="CG485"/>
          <cell r="CH485"/>
          <cell r="CI485"/>
          <cell r="CJ485"/>
          <cell r="CK485"/>
          <cell r="CL485"/>
          <cell r="CM485"/>
          <cell r="CN485">
            <v>31</v>
          </cell>
          <cell r="CO485">
            <v>60</v>
          </cell>
          <cell r="CP485">
            <v>28</v>
          </cell>
          <cell r="CQ485">
            <v>50</v>
          </cell>
          <cell r="CR485">
            <v>23</v>
          </cell>
          <cell r="CS485">
            <v>1</v>
          </cell>
          <cell r="CT485">
            <v>96</v>
          </cell>
          <cell r="CU485">
            <v>16</v>
          </cell>
          <cell r="CV485">
            <v>0</v>
          </cell>
          <cell r="CW485">
            <v>100</v>
          </cell>
          <cell r="CX485">
            <v>625</v>
          </cell>
          <cell r="CY485">
            <v>62.5</v>
          </cell>
          <cell r="CZ485">
            <v>92.867756315007426</v>
          </cell>
          <cell r="DA485">
            <v>10</v>
          </cell>
          <cell r="DB485">
            <v>0</v>
          </cell>
          <cell r="DC485">
            <v>100</v>
          </cell>
          <cell r="DD485">
            <v>22</v>
          </cell>
          <cell r="DE485">
            <v>0</v>
          </cell>
          <cell r="DF485">
            <v>100</v>
          </cell>
          <cell r="DG485">
            <v>10</v>
          </cell>
          <cell r="DH485">
            <v>100</v>
          </cell>
          <cell r="DI485">
            <v>160</v>
          </cell>
          <cell r="DJ485">
            <v>8</v>
          </cell>
          <cell r="DK485">
            <v>2</v>
          </cell>
          <cell r="DL485">
            <v>0</v>
          </cell>
          <cell r="DM485">
            <v>100</v>
          </cell>
          <cell r="DN485">
            <v>70</v>
          </cell>
          <cell r="DO485" t="str">
            <v>100</v>
          </cell>
          <cell r="DP485">
            <v>60</v>
          </cell>
          <cell r="DQ485" t="str">
            <v>100</v>
          </cell>
          <cell r="DR485">
            <v>65</v>
          </cell>
          <cell r="DS485">
            <v>100</v>
          </cell>
          <cell r="DT485">
            <v>57</v>
          </cell>
          <cell r="DU485">
            <v>100</v>
          </cell>
          <cell r="DV485" t="str">
            <v>Capgemini/LTI (allow if Eligible)</v>
          </cell>
          <cell r="DW485"/>
          <cell r="DX485"/>
          <cell r="DY485" t="str">
            <v>Placed</v>
          </cell>
          <cell r="DZ485" t="str">
            <v>4.25/4</v>
          </cell>
          <cell r="EA485" t="str">
            <v>Placement</v>
          </cell>
          <cell r="EB485" t="str">
            <v>Placement</v>
          </cell>
          <cell r="EC485"/>
          <cell r="ED485" t="str">
            <v>CAT-1</v>
          </cell>
          <cell r="EE485"/>
          <cell r="EF485"/>
          <cell r="EG485"/>
          <cell r="EH485"/>
          <cell r="EI485"/>
          <cell r="EJ485"/>
          <cell r="EK485"/>
          <cell r="EL485"/>
          <cell r="EM485"/>
          <cell r="EN485">
            <v>5</v>
          </cell>
          <cell r="EO485">
            <v>5</v>
          </cell>
          <cell r="EP485">
            <v>5</v>
          </cell>
          <cell r="EQ485">
            <v>15</v>
          </cell>
          <cell r="ER485">
            <v>100</v>
          </cell>
          <cell r="ES485" t="str">
            <v>Yes</v>
          </cell>
          <cell r="ET485" t="str">
            <v>https://drive.google.com/open?id=1sw5z6esDHs7cDzhPkwaGs4-9K-sRX2MY</v>
          </cell>
          <cell r="EU485" t="str">
            <v>IT + Core Companies</v>
          </cell>
          <cell r="EV485" t="str">
            <v>Yes</v>
          </cell>
          <cell r="EW485" t="str">
            <v>pay_Hy7EeMlRkzoyu5</v>
          </cell>
          <cell r="EX485" t="str">
            <v>AGRA</v>
          </cell>
          <cell r="EY485" t="str">
            <v>Present</v>
          </cell>
          <cell r="EZ485" t="str">
            <v>Golden Batch 2</v>
          </cell>
          <cell r="FA485" t="str">
            <v>19-E&amp;TCB45-23</v>
          </cell>
          <cell r="FB485" t="str">
            <v>E&amp;TC-B</v>
          </cell>
          <cell r="FC485">
            <v>45</v>
          </cell>
        </row>
        <row r="486">
          <cell r="C486" t="str">
            <v>19-E&amp;TCB46-23</v>
          </cell>
          <cell r="D486">
            <v>46</v>
          </cell>
          <cell r="E486" t="str">
            <v>SINHA RIA SUDHIR ASHA</v>
          </cell>
          <cell r="F486" t="str">
            <v>19-E&amp;TCB46-23</v>
          </cell>
          <cell r="G486" t="str">
            <v>Female</v>
          </cell>
          <cell r="H486">
            <v>37182</v>
          </cell>
          <cell r="I486">
            <v>8169472249</v>
          </cell>
          <cell r="J486" t="str">
            <v>8169472249</v>
          </cell>
          <cell r="K486" t="str">
            <v>sinha.riaritu@gmail.com</v>
          </cell>
          <cell r="L486" t="str">
            <v>1032190615@tcetmumbai.in</v>
          </cell>
          <cell r="M486" t="str">
            <v>I/A/401, Shree Kalpavruksha CHSL,New MHB Colony,Borivali,Opp. Sai Plaza Marriage Hall,Mumbai Suburban,400091</v>
          </cell>
          <cell r="N486" t="str">
            <v>Any other</v>
          </cell>
          <cell r="O486" t="str">
            <v>5 Lacs to  10Lacs</v>
          </cell>
          <cell r="P486" t="str">
            <v>Normal</v>
          </cell>
          <cell r="Q486" t="str">
            <v>Open</v>
          </cell>
          <cell r="R486">
            <v>2019</v>
          </cell>
          <cell r="S486" t="str">
            <v>FE</v>
          </cell>
          <cell r="T486" t="str">
            <v>MHT-CET 2019</v>
          </cell>
          <cell r="U486" t="str">
            <v>MHT-CET</v>
          </cell>
          <cell r="V486">
            <v>200</v>
          </cell>
          <cell r="W486">
            <v>59.802799800000003</v>
          </cell>
          <cell r="X486" t="str">
            <v>MI</v>
          </cell>
          <cell r="Y486">
            <v>416</v>
          </cell>
          <cell r="Z486">
            <v>500</v>
          </cell>
          <cell r="AA486">
            <v>83.2</v>
          </cell>
          <cell r="AB486">
            <v>2017</v>
          </cell>
          <cell r="AC486" t="str">
            <v>MAHARASHTRA STATE BOARD OF SECONDARY AND HIGHER SECONDARY EDUCATION</v>
          </cell>
          <cell r="AD486" t="str">
            <v>ST. ANNE'S HIGH SCHOOL</v>
          </cell>
          <cell r="AE486">
            <v>456</v>
          </cell>
          <cell r="AF486">
            <v>650</v>
          </cell>
          <cell r="AG486">
            <v>70.150000000000006</v>
          </cell>
          <cell r="AH486">
            <v>2019</v>
          </cell>
          <cell r="AI486" t="str">
            <v>MAHARASHTRA STATE BOARD OF SECONDARY AND HIGHER SECONDARY EDUCATION</v>
          </cell>
          <cell r="AJ486" t="str">
            <v>ST. ROCK'S JR. COLLEGE OF COMMERCE AND SCIENCE</v>
          </cell>
          <cell r="AK486">
            <v>214</v>
          </cell>
          <cell r="AL486">
            <v>22</v>
          </cell>
          <cell r="AM486">
            <v>9.7272727272727266</v>
          </cell>
          <cell r="AN486">
            <v>98.37</v>
          </cell>
          <cell r="AO486">
            <v>246</v>
          </cell>
          <cell r="AP486">
            <v>26</v>
          </cell>
          <cell r="AQ486">
            <v>9.4615384615384617</v>
          </cell>
          <cell r="AR486">
            <v>88</v>
          </cell>
          <cell r="AS486">
            <v>460</v>
          </cell>
          <cell r="AT486">
            <v>48</v>
          </cell>
          <cell r="AU486">
            <v>9.5833333333333339</v>
          </cell>
          <cell r="AV486">
            <v>238</v>
          </cell>
          <cell r="AW486">
            <v>25</v>
          </cell>
          <cell r="AX486">
            <v>9.52</v>
          </cell>
          <cell r="AY486">
            <v>99</v>
          </cell>
          <cell r="AZ486">
            <v>266</v>
          </cell>
          <cell r="BA486">
            <v>29</v>
          </cell>
          <cell r="BB486">
            <v>9.1724137931034484</v>
          </cell>
          <cell r="BC486">
            <v>100</v>
          </cell>
          <cell r="BD486">
            <v>504</v>
          </cell>
          <cell r="BE486">
            <v>54</v>
          </cell>
          <cell r="BF486">
            <v>9.3333333333333339</v>
          </cell>
          <cell r="BG486">
            <v>219</v>
          </cell>
          <cell r="BH486">
            <v>24</v>
          </cell>
          <cell r="BI486">
            <v>9.125</v>
          </cell>
          <cell r="BJ486">
            <v>96.342500000000001</v>
          </cell>
          <cell r="BK486">
            <v>271</v>
          </cell>
          <cell r="BL486">
            <v>29</v>
          </cell>
          <cell r="BM486">
            <v>9.3448275862068968</v>
          </cell>
          <cell r="BN486">
            <v>96</v>
          </cell>
          <cell r="BO486">
            <v>490</v>
          </cell>
          <cell r="BP486">
            <v>53</v>
          </cell>
          <cell r="BQ486">
            <v>9.2452830188679247</v>
          </cell>
          <cell r="BR486">
            <v>219</v>
          </cell>
          <cell r="BS486">
            <v>24</v>
          </cell>
          <cell r="BT486">
            <v>9.125</v>
          </cell>
          <cell r="BU486">
            <v>96.285416666666663</v>
          </cell>
          <cell r="BV486">
            <v>219</v>
          </cell>
          <cell r="BW486">
            <v>24</v>
          </cell>
          <cell r="BX486">
            <v>9.125</v>
          </cell>
          <cell r="BY486">
            <v>236</v>
          </cell>
          <cell r="BZ486">
            <v>26</v>
          </cell>
          <cell r="CA486">
            <v>9.0769230769230766</v>
          </cell>
          <cell r="CB486">
            <v>1909</v>
          </cell>
          <cell r="CC486">
            <v>205</v>
          </cell>
          <cell r="CD486">
            <v>9.3121951219512198</v>
          </cell>
          <cell r="CE486">
            <v>97</v>
          </cell>
          <cell r="CF486"/>
          <cell r="CG486"/>
          <cell r="CH486"/>
          <cell r="CI486"/>
          <cell r="CJ486"/>
          <cell r="CK486"/>
          <cell r="CL486"/>
          <cell r="CM486"/>
          <cell r="CN486">
            <v>16</v>
          </cell>
          <cell r="CO486">
            <v>60</v>
          </cell>
          <cell r="CP486">
            <v>13</v>
          </cell>
          <cell r="CQ486">
            <v>50</v>
          </cell>
          <cell r="CR486">
            <v>24</v>
          </cell>
          <cell r="CS486">
            <v>0</v>
          </cell>
          <cell r="CT486">
            <v>100</v>
          </cell>
          <cell r="CU486">
            <v>16</v>
          </cell>
          <cell r="CV486">
            <v>0</v>
          </cell>
          <cell r="CW486">
            <v>100</v>
          </cell>
          <cell r="CX486">
            <v>599</v>
          </cell>
          <cell r="CY486">
            <v>59.9</v>
          </cell>
          <cell r="CZ486">
            <v>89.004457652303117</v>
          </cell>
          <cell r="DA486">
            <v>10</v>
          </cell>
          <cell r="DB486">
            <v>0</v>
          </cell>
          <cell r="DC486">
            <v>100</v>
          </cell>
          <cell r="DD486">
            <v>22</v>
          </cell>
          <cell r="DE486">
            <v>0</v>
          </cell>
          <cell r="DF486">
            <v>100</v>
          </cell>
          <cell r="DG486">
            <v>10</v>
          </cell>
          <cell r="DH486">
            <v>100</v>
          </cell>
          <cell r="DI486">
            <v>910</v>
          </cell>
          <cell r="DJ486">
            <v>46</v>
          </cell>
          <cell r="DK486">
            <v>2</v>
          </cell>
          <cell r="DL486">
            <v>0</v>
          </cell>
          <cell r="DM486">
            <v>100</v>
          </cell>
          <cell r="DN486">
            <v>60</v>
          </cell>
          <cell r="DO486" t="str">
            <v>100</v>
          </cell>
          <cell r="DP486">
            <v>100</v>
          </cell>
          <cell r="DQ486" t="str">
            <v>100</v>
          </cell>
          <cell r="DR486">
            <v>80</v>
          </cell>
          <cell r="DS486">
            <v>100</v>
          </cell>
          <cell r="DT486">
            <v>66</v>
          </cell>
          <cell r="DU486">
            <v>100</v>
          </cell>
          <cell r="DV486" t="str">
            <v>Capgemini/Accenture-(ASE)</v>
          </cell>
          <cell r="DW486"/>
          <cell r="DX486"/>
          <cell r="DY486" t="str">
            <v>Placed</v>
          </cell>
          <cell r="DZ486" t="str">
            <v>4.5/4.25</v>
          </cell>
          <cell r="EA486" t="str">
            <v>Placement</v>
          </cell>
          <cell r="EB486" t="str">
            <v>Placement</v>
          </cell>
          <cell r="EC486"/>
          <cell r="ED486" t="str">
            <v>CAT-1</v>
          </cell>
          <cell r="EE486"/>
          <cell r="EF486"/>
          <cell r="EG486"/>
          <cell r="EH486"/>
          <cell r="EI486"/>
          <cell r="EJ486"/>
          <cell r="EK486"/>
          <cell r="EL486"/>
          <cell r="EM486"/>
          <cell r="EN486">
            <v>5</v>
          </cell>
          <cell r="EO486">
            <v>5</v>
          </cell>
          <cell r="EP486">
            <v>5</v>
          </cell>
          <cell r="EQ486">
            <v>15</v>
          </cell>
          <cell r="ER486">
            <v>100</v>
          </cell>
          <cell r="ES486" t="str">
            <v>Yes</v>
          </cell>
          <cell r="ET486" t="str">
            <v>https://drive.google.com/open?id=1Bp-X35SuR_GBhh_gL-1Rlz-9YiKttMI5</v>
          </cell>
          <cell r="EU486" t="str">
            <v>IT + Core Companies</v>
          </cell>
          <cell r="EV486" t="str">
            <v>Yes</v>
          </cell>
          <cell r="EW486" t="str">
            <v>PhonePe Transaction Id. P2109161903136514121635</v>
          </cell>
          <cell r="EX486" t="str">
            <v>MUMBAI</v>
          </cell>
          <cell r="EY486" t="str">
            <v>Present</v>
          </cell>
          <cell r="EZ486" t="str">
            <v>Batch 2</v>
          </cell>
          <cell r="FA486" t="str">
            <v>19-E&amp;TCB46-23</v>
          </cell>
          <cell r="FB486" t="str">
            <v>E&amp;TC-B</v>
          </cell>
          <cell r="FC486">
            <v>46</v>
          </cell>
        </row>
        <row r="487">
          <cell r="C487" t="str">
            <v>20-E&amp;TCB63-23</v>
          </cell>
          <cell r="D487">
            <v>63</v>
          </cell>
          <cell r="E487" t="str">
            <v>SONAR GANESH VINOD GEETA</v>
          </cell>
          <cell r="F487" t="str">
            <v>20-E&amp;TCB63-23</v>
          </cell>
          <cell r="G487" t="str">
            <v>Male</v>
          </cell>
          <cell r="H487">
            <v>36615</v>
          </cell>
          <cell r="I487">
            <v>9930597776</v>
          </cell>
          <cell r="J487"/>
          <cell r="K487" t="str">
            <v>vinodsonar9777@gmail.com</v>
          </cell>
          <cell r="L487" t="str">
            <v>1032200693@tcetmumbai.in</v>
          </cell>
          <cell r="M487" t="str">
            <v>2/107 Old MHB Colony, Gorai Road, Borivali (West) Mumbai-400091</v>
          </cell>
          <cell r="N487" t="str">
            <v>Service</v>
          </cell>
          <cell r="O487" t="str">
            <v>Below  5 Lacs</v>
          </cell>
          <cell r="P487" t="str">
            <v>Normal</v>
          </cell>
          <cell r="Q487" t="str">
            <v>Open</v>
          </cell>
          <cell r="R487">
            <v>2019</v>
          </cell>
          <cell r="S487" t="str">
            <v>DSE</v>
          </cell>
          <cell r="T487" t="str">
            <v>NA</v>
          </cell>
          <cell r="U487" t="str">
            <v>DSE</v>
          </cell>
          <cell r="V487" t="str">
            <v>NA</v>
          </cell>
          <cell r="W487" t="str">
            <v>NA</v>
          </cell>
          <cell r="X487" t="str">
            <v>CAP-Minority</v>
          </cell>
          <cell r="Y487">
            <v>328</v>
          </cell>
          <cell r="Z487">
            <v>500</v>
          </cell>
          <cell r="AA487">
            <v>65.600000000000009</v>
          </cell>
          <cell r="AB487">
            <v>2016</v>
          </cell>
          <cell r="AC487" t="str">
            <v>MAHARASHTRA STATE BOARD OF SECONDARY AND HIGHER SECONDARY EDUCATION</v>
          </cell>
          <cell r="AD487" t="str">
            <v xml:space="preserve">ST.Fracis Dahisar </v>
          </cell>
          <cell r="AE487">
            <v>1444</v>
          </cell>
          <cell r="AF487">
            <v>1700</v>
          </cell>
          <cell r="AG487">
            <v>84.941176470588232</v>
          </cell>
          <cell r="AH487">
            <v>2020</v>
          </cell>
          <cell r="AI487" t="str">
            <v>Maharashtra State Board of Technical Education</v>
          </cell>
          <cell r="AJ487" t="str">
            <v>Thakur Polytechnic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 t="str">
            <v>o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206</v>
          </cell>
          <cell r="AW487">
            <v>25</v>
          </cell>
          <cell r="AX487">
            <v>8.24</v>
          </cell>
          <cell r="AY487">
            <v>81</v>
          </cell>
          <cell r="AZ487">
            <v>268</v>
          </cell>
          <cell r="BA487">
            <v>29</v>
          </cell>
          <cell r="BB487">
            <v>9.2413793103448274</v>
          </cell>
          <cell r="BC487">
            <v>98</v>
          </cell>
          <cell r="BD487">
            <v>474</v>
          </cell>
          <cell r="BE487">
            <v>54</v>
          </cell>
          <cell r="BF487">
            <v>8.7777777777777786</v>
          </cell>
          <cell r="BG487">
            <v>209</v>
          </cell>
          <cell r="BH487">
            <v>24</v>
          </cell>
          <cell r="BI487">
            <v>8.7083333333333339</v>
          </cell>
          <cell r="BJ487">
            <v>80</v>
          </cell>
          <cell r="BK487">
            <v>268</v>
          </cell>
          <cell r="BL487">
            <v>29</v>
          </cell>
          <cell r="BM487">
            <v>9.2413793103448274</v>
          </cell>
          <cell r="BN487">
            <v>96</v>
          </cell>
          <cell r="BO487">
            <v>477</v>
          </cell>
          <cell r="BP487">
            <v>53</v>
          </cell>
          <cell r="BQ487">
            <v>9</v>
          </cell>
          <cell r="BR487">
            <v>198</v>
          </cell>
          <cell r="BS487">
            <v>24</v>
          </cell>
          <cell r="BT487">
            <v>8.25</v>
          </cell>
          <cell r="BU487">
            <v>88.75</v>
          </cell>
          <cell r="BV487">
            <v>198</v>
          </cell>
          <cell r="BW487">
            <v>24</v>
          </cell>
          <cell r="BX487">
            <v>8.25</v>
          </cell>
          <cell r="BY487">
            <v>226</v>
          </cell>
          <cell r="BZ487">
            <v>26</v>
          </cell>
          <cell r="CA487">
            <v>8.6923076923076916</v>
          </cell>
          <cell r="CB487">
            <v>1375</v>
          </cell>
          <cell r="CC487">
            <v>157</v>
          </cell>
          <cell r="CD487">
            <v>8.7579617834394909</v>
          </cell>
          <cell r="CE487">
            <v>87</v>
          </cell>
          <cell r="CF487"/>
          <cell r="CG487"/>
          <cell r="CH487"/>
          <cell r="CI487"/>
          <cell r="CJ487"/>
          <cell r="CK487"/>
          <cell r="CL487"/>
          <cell r="CM487"/>
          <cell r="CN487"/>
          <cell r="CO487"/>
          <cell r="CP487"/>
          <cell r="CQ487"/>
          <cell r="CR487">
            <v>21</v>
          </cell>
          <cell r="CS487">
            <v>3</v>
          </cell>
          <cell r="CT487">
            <v>88</v>
          </cell>
          <cell r="CU487">
            <v>15</v>
          </cell>
          <cell r="CV487">
            <v>1</v>
          </cell>
          <cell r="CW487">
            <v>94</v>
          </cell>
          <cell r="CX487">
            <v>601</v>
          </cell>
          <cell r="CY487">
            <v>60.1</v>
          </cell>
          <cell r="CZ487">
            <v>89.301634472511154</v>
          </cell>
          <cell r="DA487">
            <v>10</v>
          </cell>
          <cell r="DB487">
            <v>0</v>
          </cell>
          <cell r="DC487">
            <v>100</v>
          </cell>
          <cell r="DD487">
            <v>20</v>
          </cell>
          <cell r="DE487">
            <v>2</v>
          </cell>
          <cell r="DF487">
            <v>91</v>
          </cell>
          <cell r="DG487">
            <v>10</v>
          </cell>
          <cell r="DH487">
            <v>100</v>
          </cell>
          <cell r="DI487">
            <v>731</v>
          </cell>
          <cell r="DJ487">
            <v>37</v>
          </cell>
          <cell r="DK487">
            <v>2</v>
          </cell>
          <cell r="DL487">
            <v>0</v>
          </cell>
          <cell r="DM487">
            <v>100</v>
          </cell>
          <cell r="DN487">
            <v>80</v>
          </cell>
          <cell r="DO487" t="str">
            <v>100</v>
          </cell>
          <cell r="DP487">
            <v>80</v>
          </cell>
          <cell r="DQ487" t="str">
            <v>100</v>
          </cell>
          <cell r="DR487">
            <v>80</v>
          </cell>
          <cell r="DS487">
            <v>100</v>
          </cell>
          <cell r="DT487">
            <v>69</v>
          </cell>
          <cell r="DU487">
            <v>97</v>
          </cell>
          <cell r="DV487" t="str">
            <v>Off- Placed</v>
          </cell>
          <cell r="DW487"/>
          <cell r="DX487"/>
          <cell r="DY487" t="str">
            <v>Placed</v>
          </cell>
          <cell r="DZ487"/>
          <cell r="EA487" t="str">
            <v>Placement</v>
          </cell>
          <cell r="EB487" t="str">
            <v>Placement</v>
          </cell>
          <cell r="EC487"/>
          <cell r="ED487" t="str">
            <v>CAT-1</v>
          </cell>
          <cell r="EE487"/>
          <cell r="EF487"/>
          <cell r="EG487"/>
          <cell r="EH487"/>
          <cell r="EI487"/>
          <cell r="EJ487"/>
          <cell r="EK487"/>
          <cell r="EL487"/>
          <cell r="EM487"/>
          <cell r="EN487">
            <v>5</v>
          </cell>
          <cell r="EO487">
            <v>5</v>
          </cell>
          <cell r="EP487">
            <v>5</v>
          </cell>
          <cell r="EQ487">
            <v>15</v>
          </cell>
          <cell r="ER487">
            <v>100</v>
          </cell>
          <cell r="ES487" t="str">
            <v>Yes</v>
          </cell>
          <cell r="ET487" t="str">
            <v>https://drive.google.com/open?id=1Jhxhwya8vDsHwSaEWxMZXMSWDabDlAGd</v>
          </cell>
          <cell r="EU487" t="str">
            <v>IT + Core Companies</v>
          </cell>
          <cell r="EV487" t="str">
            <v>No</v>
          </cell>
          <cell r="EW487"/>
          <cell r="EX487" t="str">
            <v>Mumbai</v>
          </cell>
          <cell r="EY487" t="str">
            <v>Present</v>
          </cell>
          <cell r="EZ487" t="str">
            <v>Batch 2</v>
          </cell>
          <cell r="FA487" t="str">
            <v>20-E&amp;TCB63-23</v>
          </cell>
          <cell r="FB487" t="str">
            <v>E&amp;TC-B</v>
          </cell>
          <cell r="FC487">
            <v>63</v>
          </cell>
        </row>
        <row r="488">
          <cell r="C488" t="str">
            <v>19-E&amp;TCB47-23</v>
          </cell>
          <cell r="D488">
            <v>47</v>
          </cell>
          <cell r="E488" t="str">
            <v>SRIVASTAVA ANANYA TARUN CHANDRALEKHA</v>
          </cell>
          <cell r="F488" t="str">
            <v>19-E&amp;TCB47-23</v>
          </cell>
          <cell r="G488" t="str">
            <v>Female</v>
          </cell>
          <cell r="H488">
            <v>37058</v>
          </cell>
          <cell r="I488">
            <v>8080644477</v>
          </cell>
          <cell r="J488"/>
          <cell r="K488" t="str">
            <v>itsananyasrivastava@gmail.com</v>
          </cell>
          <cell r="L488" t="str">
            <v>1032190616@tcetmumbai.in</v>
          </cell>
          <cell r="M488" t="str">
            <v>K-1193,Aashiyana, Alambagh,Lucknow,226012</v>
          </cell>
          <cell r="N488" t="str">
            <v>Self-employed</v>
          </cell>
          <cell r="O488" t="str">
            <v>10 Lacs to 20Lacs</v>
          </cell>
          <cell r="P488" t="str">
            <v>Normal</v>
          </cell>
          <cell r="Q488" t="str">
            <v>Open</v>
          </cell>
          <cell r="R488">
            <v>2019</v>
          </cell>
          <cell r="S488" t="str">
            <v>FE</v>
          </cell>
          <cell r="T488" t="str">
            <v>MHT-CET 2019</v>
          </cell>
          <cell r="U488" t="str">
            <v>MHT-CET</v>
          </cell>
          <cell r="V488">
            <v>200</v>
          </cell>
          <cell r="W488">
            <v>17.566608500000001</v>
          </cell>
          <cell r="X488" t="str">
            <v>MI</v>
          </cell>
          <cell r="Y488"/>
          <cell r="Z488"/>
          <cell r="AA488">
            <v>81.7</v>
          </cell>
          <cell r="AB488">
            <v>2017</v>
          </cell>
          <cell r="AC488" t="str">
            <v>CENTRAL BOARD OF SECONDARY EDUCATION</v>
          </cell>
          <cell r="AD488" t="str">
            <v>RYAN INTERNATIONAL SCHOOL KANDIVALI</v>
          </cell>
          <cell r="AE488">
            <v>368</v>
          </cell>
          <cell r="AF488">
            <v>500</v>
          </cell>
          <cell r="AG488">
            <v>73.599999999999994</v>
          </cell>
          <cell r="AH488">
            <v>2019</v>
          </cell>
          <cell r="AI488" t="str">
            <v>CENTRAL BOARD OF SECONDARY EDUCATION</v>
          </cell>
          <cell r="AJ488" t="str">
            <v>RYAN INTERNATIONAL SCHOOL KANDIVALI</v>
          </cell>
          <cell r="AK488">
            <v>167</v>
          </cell>
          <cell r="AL488">
            <v>22</v>
          </cell>
          <cell r="AM488">
            <v>7.5909090909090908</v>
          </cell>
          <cell r="AN488">
            <v>98.04</v>
          </cell>
          <cell r="AO488">
            <v>217</v>
          </cell>
          <cell r="AP488">
            <v>26</v>
          </cell>
          <cell r="AQ488">
            <v>8.3461538461538467</v>
          </cell>
          <cell r="AR488">
            <v>97</v>
          </cell>
          <cell r="AS488">
            <v>384</v>
          </cell>
          <cell r="AT488">
            <v>48</v>
          </cell>
          <cell r="AU488">
            <v>8</v>
          </cell>
          <cell r="AV488">
            <v>210</v>
          </cell>
          <cell r="AW488">
            <v>25</v>
          </cell>
          <cell r="AX488">
            <v>8.4</v>
          </cell>
          <cell r="AY488">
            <v>97</v>
          </cell>
          <cell r="AZ488">
            <v>267</v>
          </cell>
          <cell r="BA488">
            <v>29</v>
          </cell>
          <cell r="BB488">
            <v>9.2068965517241388</v>
          </cell>
          <cell r="BC488">
            <v>96</v>
          </cell>
          <cell r="BD488">
            <v>477</v>
          </cell>
          <cell r="BE488">
            <v>54</v>
          </cell>
          <cell r="BF488">
            <v>8.8333333333333339</v>
          </cell>
          <cell r="BG488">
            <v>198</v>
          </cell>
          <cell r="BH488">
            <v>24</v>
          </cell>
          <cell r="BI488">
            <v>8.25</v>
          </cell>
          <cell r="BJ488">
            <v>97.01</v>
          </cell>
          <cell r="BK488">
            <v>232</v>
          </cell>
          <cell r="BL488">
            <v>29</v>
          </cell>
          <cell r="BM488">
            <v>8</v>
          </cell>
          <cell r="BN488">
            <v>97</v>
          </cell>
          <cell r="BO488">
            <v>430</v>
          </cell>
          <cell r="BP488">
            <v>53</v>
          </cell>
          <cell r="BQ488">
            <v>8.1132075471698109</v>
          </cell>
          <cell r="BR488">
            <v>173</v>
          </cell>
          <cell r="BS488">
            <v>24</v>
          </cell>
          <cell r="BT488">
            <v>7.208333333333333</v>
          </cell>
          <cell r="BU488">
            <v>97.008333333333326</v>
          </cell>
          <cell r="BV488">
            <v>173</v>
          </cell>
          <cell r="BW488">
            <v>24</v>
          </cell>
          <cell r="BX488">
            <v>7.208333333333333</v>
          </cell>
          <cell r="BY488">
            <v>212</v>
          </cell>
          <cell r="BZ488">
            <v>26</v>
          </cell>
          <cell r="CA488">
            <v>8.1538461538461533</v>
          </cell>
          <cell r="CB488">
            <v>1676</v>
          </cell>
          <cell r="CC488">
            <v>205</v>
          </cell>
          <cell r="CD488">
            <v>8.1756097560975611</v>
          </cell>
          <cell r="CE488">
            <v>98</v>
          </cell>
          <cell r="CF488"/>
          <cell r="CG488"/>
          <cell r="CH488"/>
          <cell r="CI488"/>
          <cell r="CJ488"/>
          <cell r="CK488"/>
          <cell r="CL488"/>
          <cell r="CM488"/>
          <cell r="CN488">
            <v>21</v>
          </cell>
          <cell r="CO488">
            <v>60</v>
          </cell>
          <cell r="CP488">
            <v>17</v>
          </cell>
          <cell r="CQ488">
            <v>50</v>
          </cell>
          <cell r="CR488">
            <v>23</v>
          </cell>
          <cell r="CS488">
            <v>1</v>
          </cell>
          <cell r="CT488">
            <v>96</v>
          </cell>
          <cell r="CU488">
            <v>14</v>
          </cell>
          <cell r="CV488">
            <v>2</v>
          </cell>
          <cell r="CW488">
            <v>88</v>
          </cell>
          <cell r="CX488">
            <v>514</v>
          </cell>
          <cell r="CY488">
            <v>51.4</v>
          </cell>
          <cell r="CZ488">
            <v>76.374442793462109</v>
          </cell>
          <cell r="DA488">
            <v>10</v>
          </cell>
          <cell r="DB488">
            <v>0</v>
          </cell>
          <cell r="DC488">
            <v>100</v>
          </cell>
          <cell r="DD488">
            <v>22</v>
          </cell>
          <cell r="DE488">
            <v>0</v>
          </cell>
          <cell r="DF488">
            <v>100</v>
          </cell>
          <cell r="DG488">
            <v>10</v>
          </cell>
          <cell r="DH488">
            <v>100</v>
          </cell>
          <cell r="DI488">
            <v>440</v>
          </cell>
          <cell r="DJ488">
            <v>22</v>
          </cell>
          <cell r="DK488">
            <v>2</v>
          </cell>
          <cell r="DL488">
            <v>0</v>
          </cell>
          <cell r="DM488">
            <v>100</v>
          </cell>
          <cell r="DN488">
            <v>50</v>
          </cell>
          <cell r="DO488" t="str">
            <v>100</v>
          </cell>
          <cell r="DP488">
            <v>60</v>
          </cell>
          <cell r="DQ488" t="str">
            <v>100</v>
          </cell>
          <cell r="DR488">
            <v>55</v>
          </cell>
          <cell r="DS488">
            <v>100</v>
          </cell>
          <cell r="DT488">
            <v>50</v>
          </cell>
          <cell r="DU488">
            <v>98</v>
          </cell>
          <cell r="DV488"/>
          <cell r="DW488"/>
          <cell r="DX488"/>
          <cell r="DY488"/>
          <cell r="DZ488"/>
          <cell r="EA488" t="str">
            <v>Placement</v>
          </cell>
          <cell r="EB488" t="str">
            <v>Placement</v>
          </cell>
          <cell r="EC488"/>
          <cell r="ED488" t="str">
            <v>CAT-1</v>
          </cell>
          <cell r="EE488"/>
          <cell r="EF488"/>
          <cell r="EG488"/>
          <cell r="EH488"/>
          <cell r="EI488"/>
          <cell r="EJ488"/>
          <cell r="EK488"/>
          <cell r="EL488"/>
          <cell r="EM488"/>
          <cell r="EN488">
            <v>5</v>
          </cell>
          <cell r="EO488">
            <v>5</v>
          </cell>
          <cell r="EP488">
            <v>5</v>
          </cell>
          <cell r="EQ488">
            <v>15</v>
          </cell>
          <cell r="ER488">
            <v>100</v>
          </cell>
          <cell r="ES488" t="str">
            <v>Yes</v>
          </cell>
          <cell r="ET488" t="str">
            <v>https://drive.google.com/open?id=1iW73RBXIqXb_axb92d6PWrZDau13Xm2B</v>
          </cell>
          <cell r="EU488" t="str">
            <v>IT + Core Companies</v>
          </cell>
          <cell r="EV488" t="str">
            <v>Yes</v>
          </cell>
          <cell r="EW488" t="str">
            <v>pay_HyEDWZnDTfrhVJ</v>
          </cell>
          <cell r="EX488" t="str">
            <v>Lucknow</v>
          </cell>
          <cell r="EY488" t="str">
            <v>Present</v>
          </cell>
          <cell r="EZ488" t="str">
            <v>Batch 2</v>
          </cell>
          <cell r="FA488" t="str">
            <v>19-E&amp;TCB47-23</v>
          </cell>
          <cell r="FB488" t="str">
            <v>E&amp;TC-B</v>
          </cell>
          <cell r="FC488">
            <v>47</v>
          </cell>
        </row>
        <row r="489">
          <cell r="C489" t="str">
            <v>20-E&amp;TCB65-23</v>
          </cell>
          <cell r="D489">
            <v>65</v>
          </cell>
          <cell r="E489" t="str">
            <v>TARE PRANAY PRAMOD POONAM</v>
          </cell>
          <cell r="F489" t="str">
            <v>20-E&amp;TCB65-23</v>
          </cell>
          <cell r="G489" t="str">
            <v>Male</v>
          </cell>
          <cell r="H489">
            <v>36661</v>
          </cell>
          <cell r="I489">
            <v>8208602488</v>
          </cell>
          <cell r="J489"/>
          <cell r="K489" t="str">
            <v>pranaytare143@gmail.com</v>
          </cell>
          <cell r="L489" t="str">
            <v>1032200685@tcetmumbai.in</v>
          </cell>
          <cell r="M489" t="str">
            <v>201, B, Vishnu Smruti Opp Old Viva College, Virar (W), Pin -401303</v>
          </cell>
          <cell r="N489" t="str">
            <v>Service</v>
          </cell>
          <cell r="O489" t="str">
            <v>Below  5 Lacs</v>
          </cell>
          <cell r="P489" t="str">
            <v>Normal</v>
          </cell>
          <cell r="Q489" t="str">
            <v>Open</v>
          </cell>
          <cell r="R489">
            <v>2019</v>
          </cell>
          <cell r="S489" t="str">
            <v>DSE</v>
          </cell>
          <cell r="T489" t="str">
            <v>NA</v>
          </cell>
          <cell r="U489" t="str">
            <v>DSE</v>
          </cell>
          <cell r="V489" t="str">
            <v>NA</v>
          </cell>
          <cell r="W489" t="str">
            <v>NA</v>
          </cell>
          <cell r="X489" t="str">
            <v>CAP-Minority</v>
          </cell>
          <cell r="Y489">
            <v>449</v>
          </cell>
          <cell r="Z489">
            <v>500</v>
          </cell>
          <cell r="AA489">
            <v>89.8</v>
          </cell>
          <cell r="AB489">
            <v>2016</v>
          </cell>
          <cell r="AC489" t="str">
            <v>MAHARASHTRA STATE BOARD OF SECONDARY AND HIGHER SECONDARY EDUCATION</v>
          </cell>
          <cell r="AD489" t="str">
            <v>annasaheb Vartak</v>
          </cell>
          <cell r="AE489">
            <v>1551</v>
          </cell>
          <cell r="AF489">
            <v>1700</v>
          </cell>
          <cell r="AG489">
            <v>91.235294117647058</v>
          </cell>
          <cell r="AH489">
            <v>2020</v>
          </cell>
          <cell r="AI489" t="str">
            <v>Maharashtra State Board of Technical Education</v>
          </cell>
          <cell r="AJ489" t="str">
            <v>VIVA COLLAGE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 t="str">
            <v>o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205</v>
          </cell>
          <cell r="AW489">
            <v>25</v>
          </cell>
          <cell r="AX489">
            <v>8.1999999999999993</v>
          </cell>
          <cell r="AY489">
            <v>84</v>
          </cell>
          <cell r="AZ489">
            <v>261</v>
          </cell>
          <cell r="BA489">
            <v>29</v>
          </cell>
          <cell r="BB489">
            <v>9</v>
          </cell>
          <cell r="BC489">
            <v>90</v>
          </cell>
          <cell r="BD489">
            <v>466</v>
          </cell>
          <cell r="BE489">
            <v>54</v>
          </cell>
          <cell r="BF489">
            <v>8.6296296296296298</v>
          </cell>
          <cell r="BG489">
            <v>213</v>
          </cell>
          <cell r="BH489">
            <v>24</v>
          </cell>
          <cell r="BI489">
            <v>8.875</v>
          </cell>
          <cell r="BJ489">
            <v>80</v>
          </cell>
          <cell r="BK489">
            <v>254</v>
          </cell>
          <cell r="BL489">
            <v>29</v>
          </cell>
          <cell r="BM489">
            <v>8.7586206896551726</v>
          </cell>
          <cell r="BN489">
            <v>92</v>
          </cell>
          <cell r="BO489">
            <v>467</v>
          </cell>
          <cell r="BP489">
            <v>53</v>
          </cell>
          <cell r="BQ489">
            <v>8.8113207547169807</v>
          </cell>
          <cell r="BR489">
            <v>208</v>
          </cell>
          <cell r="BS489">
            <v>24</v>
          </cell>
          <cell r="BT489">
            <v>8.6666666666666661</v>
          </cell>
          <cell r="BU489">
            <v>86.5</v>
          </cell>
          <cell r="BV489">
            <v>208</v>
          </cell>
          <cell r="BW489">
            <v>24</v>
          </cell>
          <cell r="BX489">
            <v>8.6666666666666661</v>
          </cell>
          <cell r="BY489">
            <v>232</v>
          </cell>
          <cell r="BZ489">
            <v>26</v>
          </cell>
          <cell r="CA489">
            <v>8.9230769230769234</v>
          </cell>
          <cell r="CB489">
            <v>1373</v>
          </cell>
          <cell r="CC489">
            <v>157</v>
          </cell>
          <cell r="CD489">
            <v>8.7452229299363058</v>
          </cell>
          <cell r="CE489">
            <v>85</v>
          </cell>
          <cell r="CF489"/>
          <cell r="CG489"/>
          <cell r="CH489"/>
          <cell r="CI489"/>
          <cell r="CJ489"/>
          <cell r="CK489"/>
          <cell r="CL489"/>
          <cell r="CM489"/>
          <cell r="CN489"/>
          <cell r="CO489"/>
          <cell r="CP489"/>
          <cell r="CQ489"/>
          <cell r="CR489">
            <v>23</v>
          </cell>
          <cell r="CS489">
            <v>1</v>
          </cell>
          <cell r="CT489">
            <v>96</v>
          </cell>
          <cell r="CU489">
            <v>13</v>
          </cell>
          <cell r="CV489">
            <v>3</v>
          </cell>
          <cell r="CW489">
            <v>82</v>
          </cell>
          <cell r="CX489">
            <v>565</v>
          </cell>
          <cell r="CY489">
            <v>56.5</v>
          </cell>
          <cell r="CZ489">
            <v>83.952451708766716</v>
          </cell>
          <cell r="DA489">
            <v>10</v>
          </cell>
          <cell r="DB489">
            <v>0</v>
          </cell>
          <cell r="DC489">
            <v>100</v>
          </cell>
          <cell r="DD489">
            <v>19</v>
          </cell>
          <cell r="DE489">
            <v>3</v>
          </cell>
          <cell r="DF489">
            <v>87</v>
          </cell>
          <cell r="DG489">
            <v>10</v>
          </cell>
          <cell r="DH489">
            <v>100</v>
          </cell>
          <cell r="DI489">
            <v>720</v>
          </cell>
          <cell r="DJ489">
            <v>36</v>
          </cell>
          <cell r="DK489">
            <v>1</v>
          </cell>
          <cell r="DL489">
            <v>1</v>
          </cell>
          <cell r="DM489">
            <v>50</v>
          </cell>
          <cell r="DN489">
            <v>80</v>
          </cell>
          <cell r="DO489" t="str">
            <v>100</v>
          </cell>
          <cell r="DP489">
            <v>90</v>
          </cell>
          <cell r="DQ489" t="str">
            <v>100</v>
          </cell>
          <cell r="DR489">
            <v>85</v>
          </cell>
          <cell r="DS489">
            <v>100</v>
          </cell>
          <cell r="DT489">
            <v>67</v>
          </cell>
          <cell r="DU489">
            <v>88</v>
          </cell>
          <cell r="DV489" t="str">
            <v>Pwc</v>
          </cell>
          <cell r="DW489"/>
          <cell r="DX489"/>
          <cell r="DY489" t="str">
            <v>Placed</v>
          </cell>
          <cell r="DZ489">
            <v>4</v>
          </cell>
          <cell r="EA489" t="str">
            <v>Placement</v>
          </cell>
          <cell r="EB489" t="str">
            <v>Placement</v>
          </cell>
          <cell r="EC489"/>
          <cell r="ED489" t="str">
            <v>CAT-1</v>
          </cell>
          <cell r="EE489"/>
          <cell r="EF489"/>
          <cell r="EG489"/>
          <cell r="EH489"/>
          <cell r="EI489"/>
          <cell r="EJ489"/>
          <cell r="EK489"/>
          <cell r="EL489"/>
          <cell r="EM489"/>
          <cell r="EN489">
            <v>5</v>
          </cell>
          <cell r="EO489">
            <v>5</v>
          </cell>
          <cell r="EP489">
            <v>5</v>
          </cell>
          <cell r="EQ489">
            <v>15</v>
          </cell>
          <cell r="ER489">
            <v>100</v>
          </cell>
          <cell r="ES489" t="str">
            <v>Yes</v>
          </cell>
          <cell r="ET489" t="str">
            <v>https://drive.google.com/open?id=1-QxaXnjX5aPk06yASwa9xYBFx_xfU7yF</v>
          </cell>
          <cell r="EU489" t="str">
            <v>IT + Core Companies</v>
          </cell>
          <cell r="EV489" t="str">
            <v>No</v>
          </cell>
          <cell r="EW489"/>
          <cell r="EX489"/>
          <cell r="EY489" t="str">
            <v>AB</v>
          </cell>
          <cell r="EZ489" t="str">
            <v>Batch 2</v>
          </cell>
          <cell r="FA489" t="str">
            <v>20-E&amp;TCB65-23</v>
          </cell>
          <cell r="FB489" t="str">
            <v>E&amp;TC-B</v>
          </cell>
          <cell r="FC489">
            <v>65</v>
          </cell>
        </row>
        <row r="490">
          <cell r="C490" t="str">
            <v>19-E&amp;TCB48-23</v>
          </cell>
          <cell r="D490">
            <v>48</v>
          </cell>
          <cell r="E490" t="str">
            <v>TEWARI TANISHI UMAKANT SMITA</v>
          </cell>
          <cell r="F490" t="str">
            <v>19-E&amp;TCB48-23</v>
          </cell>
          <cell r="G490" t="str">
            <v>Female</v>
          </cell>
          <cell r="H490">
            <v>37117</v>
          </cell>
          <cell r="I490">
            <v>9082908585</v>
          </cell>
          <cell r="J490" t="str">
            <v>9082908585</v>
          </cell>
          <cell r="K490" t="str">
            <v>tanishitiwari@gmail.com</v>
          </cell>
          <cell r="L490" t="str">
            <v>1032190617@tcetmumbai.in</v>
          </cell>
          <cell r="M490" t="str">
            <v>C-602 SILVER TOWER,THAKUR COMPLEX,MUMBAI,400101</v>
          </cell>
          <cell r="N490" t="str">
            <v>Self-employed</v>
          </cell>
          <cell r="O490" t="str">
            <v>5 Lacs to  10Lacs</v>
          </cell>
          <cell r="P490" t="str">
            <v>Normal</v>
          </cell>
          <cell r="Q490" t="str">
            <v>Open</v>
          </cell>
          <cell r="R490">
            <v>2019</v>
          </cell>
          <cell r="S490" t="str">
            <v>FE</v>
          </cell>
          <cell r="T490" t="str">
            <v>MHT-CET 2019</v>
          </cell>
          <cell r="U490" t="str">
            <v>MHT-CET</v>
          </cell>
          <cell r="V490">
            <v>200</v>
          </cell>
          <cell r="W490">
            <v>70.293229400000001</v>
          </cell>
          <cell r="X490" t="str">
            <v>MI</v>
          </cell>
          <cell r="Y490">
            <v>602</v>
          </cell>
          <cell r="Z490">
            <v>700</v>
          </cell>
          <cell r="AA490">
            <v>86</v>
          </cell>
          <cell r="AB490">
            <v>2017</v>
          </cell>
          <cell r="AC490" t="str">
            <v>COUNCIL FOR THE INDIAN SCHOOL CERTIFICATE EXAMINATIONS</v>
          </cell>
          <cell r="AD490" t="str">
            <v>CAMBRIDGE SCHOOL</v>
          </cell>
          <cell r="AE490">
            <v>473</v>
          </cell>
          <cell r="AF490">
            <v>650</v>
          </cell>
          <cell r="AG490">
            <v>72.77</v>
          </cell>
          <cell r="AH490">
            <v>2019</v>
          </cell>
          <cell r="AI490" t="str">
            <v>MAHARASHTRA STATE BOARD OF SECONDARY AND HIGHER SECONDARY EDUCATION</v>
          </cell>
          <cell r="AJ490" t="str">
            <v>PACE JUNIOR SCIENCE COLLEGE</v>
          </cell>
          <cell r="AK490">
            <v>210</v>
          </cell>
          <cell r="AL490">
            <v>22</v>
          </cell>
          <cell r="AM490">
            <v>9.545454545454545</v>
          </cell>
          <cell r="AN490">
            <v>99.35</v>
          </cell>
          <cell r="AO490">
            <v>232</v>
          </cell>
          <cell r="AP490">
            <v>26</v>
          </cell>
          <cell r="AQ490">
            <v>8.9230769230769234</v>
          </cell>
          <cell r="AR490">
            <v>99</v>
          </cell>
          <cell r="AS490">
            <v>442</v>
          </cell>
          <cell r="AT490">
            <v>48</v>
          </cell>
          <cell r="AU490">
            <v>9.2083333333333339</v>
          </cell>
          <cell r="AV490">
            <v>226</v>
          </cell>
          <cell r="AW490">
            <v>25</v>
          </cell>
          <cell r="AX490">
            <v>9.0399999999999991</v>
          </cell>
          <cell r="AY490">
            <v>97</v>
          </cell>
          <cell r="AZ490">
            <v>269</v>
          </cell>
          <cell r="BA490">
            <v>29</v>
          </cell>
          <cell r="BB490">
            <v>9.2758620689655178</v>
          </cell>
          <cell r="BC490">
            <v>92</v>
          </cell>
          <cell r="BD490">
            <v>495</v>
          </cell>
          <cell r="BE490">
            <v>54</v>
          </cell>
          <cell r="BF490">
            <v>9.1666666666666661</v>
          </cell>
          <cell r="BG490">
            <v>221</v>
          </cell>
          <cell r="BH490">
            <v>24</v>
          </cell>
          <cell r="BI490">
            <v>9.2083333333333339</v>
          </cell>
          <cell r="BJ490">
            <v>96.837500000000006</v>
          </cell>
          <cell r="BK490">
            <v>272</v>
          </cell>
          <cell r="BL490">
            <v>29</v>
          </cell>
          <cell r="BM490">
            <v>9.3793103448275854</v>
          </cell>
          <cell r="BN490">
            <v>97</v>
          </cell>
          <cell r="BO490">
            <v>493</v>
          </cell>
          <cell r="BP490">
            <v>53</v>
          </cell>
          <cell r="BQ490">
            <v>9.3018867924528301</v>
          </cell>
          <cell r="BR490">
            <v>194</v>
          </cell>
          <cell r="BS490">
            <v>24</v>
          </cell>
          <cell r="BT490">
            <v>8.0833333333333339</v>
          </cell>
          <cell r="BU490">
            <v>96.864583333333329</v>
          </cell>
          <cell r="BV490">
            <v>194</v>
          </cell>
          <cell r="BW490">
            <v>24</v>
          </cell>
          <cell r="BX490">
            <v>8.0833333333333339</v>
          </cell>
          <cell r="BY490">
            <v>231</v>
          </cell>
          <cell r="BZ490">
            <v>26</v>
          </cell>
          <cell r="CA490">
            <v>8.884615384615385</v>
          </cell>
          <cell r="CB490">
            <v>1855</v>
          </cell>
          <cell r="CC490">
            <v>205</v>
          </cell>
          <cell r="CD490">
            <v>9.0487804878048781</v>
          </cell>
          <cell r="CE490">
            <v>97</v>
          </cell>
          <cell r="CF490"/>
          <cell r="CG490"/>
          <cell r="CH490"/>
          <cell r="CI490"/>
          <cell r="CJ490"/>
          <cell r="CK490"/>
          <cell r="CL490"/>
          <cell r="CM490"/>
          <cell r="CN490">
            <v>15</v>
          </cell>
          <cell r="CO490">
            <v>60</v>
          </cell>
          <cell r="CP490">
            <v>23</v>
          </cell>
          <cell r="CQ490">
            <v>50</v>
          </cell>
          <cell r="CR490">
            <v>21</v>
          </cell>
          <cell r="CS490">
            <v>3</v>
          </cell>
          <cell r="CT490">
            <v>88</v>
          </cell>
          <cell r="CU490">
            <v>9</v>
          </cell>
          <cell r="CV490">
            <v>7</v>
          </cell>
          <cell r="CW490">
            <v>57</v>
          </cell>
          <cell r="CX490">
            <v>31</v>
          </cell>
          <cell r="CY490">
            <v>31</v>
          </cell>
          <cell r="CZ490">
            <v>4.606240713224369</v>
          </cell>
          <cell r="DA490">
            <v>1</v>
          </cell>
          <cell r="DB490">
            <v>9</v>
          </cell>
          <cell r="DC490">
            <v>10</v>
          </cell>
          <cell r="DD490">
            <v>12</v>
          </cell>
          <cell r="DE490">
            <v>10</v>
          </cell>
          <cell r="DF490">
            <v>55</v>
          </cell>
          <cell r="DG490">
            <v>2</v>
          </cell>
          <cell r="DH490">
            <v>20</v>
          </cell>
          <cell r="DI490">
            <v>0</v>
          </cell>
          <cell r="DJ490">
            <v>0</v>
          </cell>
          <cell r="DK490">
            <v>1</v>
          </cell>
          <cell r="DL490">
            <v>1</v>
          </cell>
          <cell r="DM490">
            <v>50</v>
          </cell>
          <cell r="DN490">
            <v>70</v>
          </cell>
          <cell r="DO490" t="str">
            <v>100</v>
          </cell>
          <cell r="DP490">
            <v>100</v>
          </cell>
          <cell r="DQ490" t="str">
            <v>100</v>
          </cell>
          <cell r="DR490">
            <v>85</v>
          </cell>
          <cell r="DS490">
            <v>100</v>
          </cell>
          <cell r="DT490">
            <v>25</v>
          </cell>
          <cell r="DU490">
            <v>55</v>
          </cell>
          <cell r="DV490" t="str">
            <v>Capgemini/LTI(allow if Eligible)</v>
          </cell>
          <cell r="DW490"/>
          <cell r="DX490"/>
          <cell r="DY490" t="str">
            <v>Placed</v>
          </cell>
          <cell r="DZ490" t="str">
            <v>5.00/4.25</v>
          </cell>
          <cell r="EA490" t="str">
            <v>Placement</v>
          </cell>
          <cell r="EB490" t="str">
            <v>Placement</v>
          </cell>
          <cell r="EC490"/>
          <cell r="ED490" t="str">
            <v>CAT-3</v>
          </cell>
          <cell r="EE490"/>
          <cell r="EF490"/>
          <cell r="EG490"/>
          <cell r="EH490"/>
          <cell r="EI490"/>
          <cell r="EJ490"/>
          <cell r="EK490"/>
          <cell r="EL490"/>
          <cell r="EM490"/>
          <cell r="EN490">
            <v>5</v>
          </cell>
          <cell r="EO490">
            <v>2</v>
          </cell>
          <cell r="EP490">
            <v>5</v>
          </cell>
          <cell r="EQ490">
            <v>12</v>
          </cell>
          <cell r="ER490">
            <v>80</v>
          </cell>
          <cell r="ES490" t="str">
            <v>Yes</v>
          </cell>
          <cell r="ET490" t="str">
            <v>https://drive.google.com/open?id=1WU1E7UqV68d4bAb3XIqOHrqN2pLnNL5n</v>
          </cell>
          <cell r="EU490" t="str">
            <v>IT + Core Companies</v>
          </cell>
          <cell r="EV490" t="str">
            <v>Yes</v>
          </cell>
          <cell r="EW490" t="str">
            <v>YES(UPI Ref No-125970455496)</v>
          </cell>
          <cell r="EX490" t="str">
            <v>mumbai</v>
          </cell>
          <cell r="EY490" t="str">
            <v>Present</v>
          </cell>
          <cell r="EZ490" t="str">
            <v>Batch 1</v>
          </cell>
          <cell r="FA490" t="str">
            <v>19-E&amp;TCB48-23</v>
          </cell>
          <cell r="FB490" t="str">
            <v>E&amp;TC-B</v>
          </cell>
          <cell r="FC490">
            <v>48</v>
          </cell>
        </row>
        <row r="491">
          <cell r="C491" t="str">
            <v>19-E&amp;TCB49-23</v>
          </cell>
          <cell r="D491">
            <v>49</v>
          </cell>
          <cell r="E491" t="str">
            <v>THAKUR RAHUL DEVIDAYAL REKHA</v>
          </cell>
          <cell r="F491" t="str">
            <v>19-E&amp;TCB49-23</v>
          </cell>
          <cell r="G491" t="str">
            <v>Male</v>
          </cell>
          <cell r="H491">
            <v>36474</v>
          </cell>
          <cell r="I491">
            <v>9004506277</v>
          </cell>
          <cell r="J491">
            <v>8369943418</v>
          </cell>
          <cell r="K491" t="str">
            <v>rahul987056@gmail.com</v>
          </cell>
          <cell r="L491" t="str">
            <v>1032190618@tcetmumbai.in</v>
          </cell>
          <cell r="M491" t="str">
            <v>16,Jawahr nagar,adarshlane,khar(e),mumbai51,Chandwak ghat,Dr. Tiwari,Mumbai,400051</v>
          </cell>
          <cell r="N491" t="str">
            <v>Any other</v>
          </cell>
          <cell r="O491" t="str">
            <v>Below  5 Lacs</v>
          </cell>
          <cell r="P491" t="str">
            <v>Normal</v>
          </cell>
          <cell r="Q491" t="str">
            <v>Open</v>
          </cell>
          <cell r="R491">
            <v>2019</v>
          </cell>
          <cell r="S491" t="str">
            <v>FE</v>
          </cell>
          <cell r="T491" t="str">
            <v>MHT-CET 2019</v>
          </cell>
          <cell r="U491" t="str">
            <v>MHT-CET</v>
          </cell>
          <cell r="V491">
            <v>200</v>
          </cell>
          <cell r="W491">
            <v>16.726896100000001</v>
          </cell>
          <cell r="X491" t="str">
            <v>MI</v>
          </cell>
          <cell r="Y491">
            <v>350</v>
          </cell>
          <cell r="Z491">
            <v>500</v>
          </cell>
          <cell r="AA491">
            <v>70</v>
          </cell>
          <cell r="AB491">
            <v>2016</v>
          </cell>
          <cell r="AC491" t="str">
            <v>MAHARASHTRA STATE BOARD OF SECONDARY AND HIGHER SECONDARY EDUCATION</v>
          </cell>
          <cell r="AD491" t="str">
            <v>SHETH ANADILAL PODDAR VIDYALAY</v>
          </cell>
          <cell r="AE491">
            <v>348</v>
          </cell>
          <cell r="AF491">
            <v>650</v>
          </cell>
          <cell r="AG491">
            <v>53.54</v>
          </cell>
          <cell r="AH491">
            <v>2019</v>
          </cell>
          <cell r="AI491" t="str">
            <v>MAHARASHTRA STATE BOARD OF SECONDARY AND HIGHER SECONDARY EDUCATION</v>
          </cell>
          <cell r="AJ491" t="str">
            <v>BHAVANS COLLEGE ANDHERI</v>
          </cell>
          <cell r="AK491">
            <v>142</v>
          </cell>
          <cell r="AL491">
            <v>22</v>
          </cell>
          <cell r="AM491">
            <v>6.4545454545454541</v>
          </cell>
          <cell r="AN491">
            <v>96.08</v>
          </cell>
          <cell r="AO491">
            <v>211</v>
          </cell>
          <cell r="AP491">
            <v>26</v>
          </cell>
          <cell r="AQ491">
            <v>8.115384615384615</v>
          </cell>
          <cell r="AR491">
            <v>100</v>
          </cell>
          <cell r="AS491">
            <v>353</v>
          </cell>
          <cell r="AT491">
            <v>48</v>
          </cell>
          <cell r="AU491">
            <v>7.354166666666667</v>
          </cell>
          <cell r="AV491">
            <v>207</v>
          </cell>
          <cell r="AW491">
            <v>25</v>
          </cell>
          <cell r="AX491">
            <v>8.2799999999999994</v>
          </cell>
          <cell r="AY491">
            <v>95</v>
          </cell>
          <cell r="AZ491">
            <v>243</v>
          </cell>
          <cell r="BA491">
            <v>29</v>
          </cell>
          <cell r="BB491">
            <v>8.3793103448275854</v>
          </cell>
          <cell r="BC491">
            <v>94</v>
          </cell>
          <cell r="BD491">
            <v>450</v>
          </cell>
          <cell r="BE491">
            <v>54</v>
          </cell>
          <cell r="BF491">
            <v>8.3333333333333339</v>
          </cell>
          <cell r="BG491">
            <v>191</v>
          </cell>
          <cell r="BH491">
            <v>24</v>
          </cell>
          <cell r="BI491">
            <v>7.958333333333333</v>
          </cell>
          <cell r="BJ491">
            <v>96.27</v>
          </cell>
          <cell r="BK491">
            <v>240</v>
          </cell>
          <cell r="BL491">
            <v>29</v>
          </cell>
          <cell r="BM491">
            <v>8.2758620689655178</v>
          </cell>
          <cell r="BN491">
            <v>94</v>
          </cell>
          <cell r="BO491">
            <v>431</v>
          </cell>
          <cell r="BP491">
            <v>53</v>
          </cell>
          <cell r="BQ491">
            <v>8.1320754716981138</v>
          </cell>
          <cell r="BR491">
            <v>168</v>
          </cell>
          <cell r="BS491">
            <v>24</v>
          </cell>
          <cell r="BT491">
            <v>7</v>
          </cell>
          <cell r="BU491">
            <v>95.891666666666652</v>
          </cell>
          <cell r="BV491">
            <v>168</v>
          </cell>
          <cell r="BW491">
            <v>24</v>
          </cell>
          <cell r="BX491">
            <v>7</v>
          </cell>
          <cell r="BY491">
            <v>220</v>
          </cell>
          <cell r="BZ491">
            <v>26</v>
          </cell>
          <cell r="CA491">
            <v>8.4615384615384617</v>
          </cell>
          <cell r="CB491">
            <v>1622</v>
          </cell>
          <cell r="CC491">
            <v>205</v>
          </cell>
          <cell r="CD491">
            <v>7.9121951219512194</v>
          </cell>
          <cell r="CE491">
            <v>97</v>
          </cell>
          <cell r="CF491"/>
          <cell r="CG491"/>
          <cell r="CH491"/>
          <cell r="CI491"/>
          <cell r="CJ491"/>
          <cell r="CK491"/>
          <cell r="CL491"/>
          <cell r="CM491"/>
          <cell r="CN491"/>
          <cell r="CO491"/>
          <cell r="CP491"/>
          <cell r="CQ491"/>
          <cell r="CR491">
            <v>18</v>
          </cell>
          <cell r="CS491">
            <v>6</v>
          </cell>
          <cell r="CT491">
            <v>75</v>
          </cell>
          <cell r="CU491">
            <v>10</v>
          </cell>
          <cell r="CV491">
            <v>6</v>
          </cell>
          <cell r="CW491">
            <v>63</v>
          </cell>
          <cell r="CX491">
            <v>388</v>
          </cell>
          <cell r="CY491">
            <v>55.428571428571431</v>
          </cell>
          <cell r="CZ491">
            <v>57.652303120356606</v>
          </cell>
          <cell r="DA491">
            <v>7</v>
          </cell>
          <cell r="DB491">
            <v>3</v>
          </cell>
          <cell r="DC491">
            <v>70</v>
          </cell>
          <cell r="DD491">
            <v>19</v>
          </cell>
          <cell r="DE491">
            <v>3</v>
          </cell>
          <cell r="DF491">
            <v>87</v>
          </cell>
          <cell r="DG491">
            <v>9</v>
          </cell>
          <cell r="DH491">
            <v>90</v>
          </cell>
          <cell r="DI491">
            <v>300</v>
          </cell>
          <cell r="DJ491">
            <v>15</v>
          </cell>
          <cell r="DK491">
            <v>1</v>
          </cell>
          <cell r="DL491">
            <v>1</v>
          </cell>
          <cell r="DM491">
            <v>50</v>
          </cell>
          <cell r="DN491">
            <v>60</v>
          </cell>
          <cell r="DO491" t="str">
            <v>100</v>
          </cell>
          <cell r="DP491">
            <v>40</v>
          </cell>
          <cell r="DQ491" t="str">
            <v>100</v>
          </cell>
          <cell r="DR491">
            <v>50</v>
          </cell>
          <cell r="DS491">
            <v>100</v>
          </cell>
          <cell r="DT491">
            <v>45</v>
          </cell>
          <cell r="DU491">
            <v>77</v>
          </cell>
          <cell r="DV491"/>
          <cell r="DW491"/>
          <cell r="DX491"/>
          <cell r="DY491"/>
          <cell r="DZ491"/>
          <cell r="EA491" t="str">
            <v>Placement</v>
          </cell>
          <cell r="EB491" t="str">
            <v>Placement</v>
          </cell>
          <cell r="EC491"/>
          <cell r="ED491" t="str">
            <v>CAT-2</v>
          </cell>
          <cell r="EE491"/>
          <cell r="EF491"/>
          <cell r="EG491"/>
          <cell r="EH491"/>
          <cell r="EI491"/>
          <cell r="EJ491"/>
          <cell r="EK491"/>
          <cell r="EL491"/>
          <cell r="EM491"/>
          <cell r="EN491">
            <v>4</v>
          </cell>
          <cell r="EO491">
            <v>4</v>
          </cell>
          <cell r="EP491">
            <v>5</v>
          </cell>
          <cell r="EQ491">
            <v>13</v>
          </cell>
          <cell r="ER491">
            <v>86.666666666666671</v>
          </cell>
          <cell r="ES491" t="str">
            <v>Yes</v>
          </cell>
          <cell r="ET491" t="str">
            <v>https://drive.google.com/open?id=1Ed-U6RpQtvtT-bzBSy5XfUCIGzYMlPbC</v>
          </cell>
          <cell r="EU491" t="str">
            <v>IT + Core Companies</v>
          </cell>
          <cell r="EV491" t="str">
            <v>No</v>
          </cell>
          <cell r="EW491"/>
          <cell r="EX491" t="str">
            <v>Bhabha Hospital</v>
          </cell>
          <cell r="EY491" t="str">
            <v>AB</v>
          </cell>
          <cell r="EZ491" t="str">
            <v>Batch 2</v>
          </cell>
          <cell r="FA491" t="str">
            <v>19-E&amp;TCB49-23</v>
          </cell>
          <cell r="FB491" t="str">
            <v>E&amp;TC-B</v>
          </cell>
          <cell r="FC491">
            <v>49</v>
          </cell>
        </row>
        <row r="492">
          <cell r="C492" t="str">
            <v>19-E&amp;TCB50-23</v>
          </cell>
          <cell r="D492">
            <v>50</v>
          </cell>
          <cell r="E492" t="str">
            <v>TRIVEDI SHUBHAM MUKESH RENU</v>
          </cell>
          <cell r="F492" t="str">
            <v>19-E&amp;TCB50-23</v>
          </cell>
          <cell r="G492" t="str">
            <v>Male</v>
          </cell>
          <cell r="H492">
            <v>37191</v>
          </cell>
          <cell r="I492">
            <v>9167424840</v>
          </cell>
          <cell r="J492"/>
          <cell r="K492" t="str">
            <v>st0865457@gmail.com</v>
          </cell>
          <cell r="L492" t="str">
            <v>1032190619@tcetmumbai.in</v>
          </cell>
          <cell r="M492" t="str">
            <v>A 101,Y.R Tawde road ,Dahisar [west],near deepa hotel,Mumbai,400068</v>
          </cell>
          <cell r="N492" t="str">
            <v>Service</v>
          </cell>
          <cell r="O492" t="str">
            <v>Below  5 Lacs</v>
          </cell>
          <cell r="P492" t="str">
            <v>Normal</v>
          </cell>
          <cell r="Q492" t="str">
            <v>Open</v>
          </cell>
          <cell r="R492">
            <v>2019</v>
          </cell>
          <cell r="S492" t="str">
            <v>FE</v>
          </cell>
          <cell r="T492" t="str">
            <v>MHT-CET 2019</v>
          </cell>
          <cell r="U492" t="str">
            <v>MHT-CET</v>
          </cell>
          <cell r="V492">
            <v>200</v>
          </cell>
          <cell r="W492">
            <v>47.548575900000003</v>
          </cell>
          <cell r="X492" t="str">
            <v>MI</v>
          </cell>
          <cell r="Y492">
            <v>408</v>
          </cell>
          <cell r="Z492">
            <v>500</v>
          </cell>
          <cell r="AA492">
            <v>81.599999999999994</v>
          </cell>
          <cell r="AB492">
            <v>2017</v>
          </cell>
          <cell r="AC492" t="str">
            <v>MAHARASHTRA STATE BOARD OF SECONDARY AND HIGHER SECONDARY EDUCATION</v>
          </cell>
          <cell r="AD492" t="str">
            <v>ST XAVIER'S HIGH SCHOOL</v>
          </cell>
          <cell r="AE492">
            <v>404</v>
          </cell>
          <cell r="AF492">
            <v>650</v>
          </cell>
          <cell r="AG492">
            <v>62.15</v>
          </cell>
          <cell r="AH492">
            <v>2019</v>
          </cell>
          <cell r="AI492" t="str">
            <v>MAHARASHTRA STATE BOARD OF SECONDARY AND HIGHER SECONDARY EDUCATION</v>
          </cell>
          <cell r="AJ492" t="str">
            <v>NIRMALA MEMORIAL FOUNDATION JR COLLEGE OF COMMERCE AND SCIENCE</v>
          </cell>
          <cell r="AK492">
            <v>148</v>
          </cell>
          <cell r="AL492">
            <v>22</v>
          </cell>
          <cell r="AM492">
            <v>6.7272727272727275</v>
          </cell>
          <cell r="AN492">
            <v>88.52</v>
          </cell>
          <cell r="AO492">
            <v>214</v>
          </cell>
          <cell r="AP492">
            <v>26</v>
          </cell>
          <cell r="AQ492">
            <v>8.2307692307692299</v>
          </cell>
          <cell r="AR492">
            <v>75</v>
          </cell>
          <cell r="AS492">
            <v>362</v>
          </cell>
          <cell r="AT492">
            <v>48</v>
          </cell>
          <cell r="AU492">
            <v>7.541666666666667</v>
          </cell>
          <cell r="AV492">
            <v>197</v>
          </cell>
          <cell r="AW492">
            <v>25</v>
          </cell>
          <cell r="AX492">
            <v>7.88</v>
          </cell>
          <cell r="AY492">
            <v>100</v>
          </cell>
          <cell r="AZ492">
            <v>250</v>
          </cell>
          <cell r="BA492">
            <v>29</v>
          </cell>
          <cell r="BB492">
            <v>8.6206896551724146</v>
          </cell>
          <cell r="BC492">
            <v>98</v>
          </cell>
          <cell r="BD492">
            <v>447</v>
          </cell>
          <cell r="BE492">
            <v>54</v>
          </cell>
          <cell r="BF492">
            <v>8.2777777777777786</v>
          </cell>
          <cell r="BG492">
            <v>190</v>
          </cell>
          <cell r="BH492">
            <v>24</v>
          </cell>
          <cell r="BI492">
            <v>7.916666666666667</v>
          </cell>
          <cell r="BJ492">
            <v>90.38</v>
          </cell>
          <cell r="BK492">
            <v>234</v>
          </cell>
          <cell r="BL492">
            <v>29</v>
          </cell>
          <cell r="BM492">
            <v>8.068965517241379</v>
          </cell>
          <cell r="BN492">
            <v>97</v>
          </cell>
          <cell r="BO492">
            <v>424</v>
          </cell>
          <cell r="BP492">
            <v>53</v>
          </cell>
          <cell r="BQ492">
            <v>8</v>
          </cell>
          <cell r="BR492">
            <v>179</v>
          </cell>
          <cell r="BS492">
            <v>24</v>
          </cell>
          <cell r="BT492">
            <v>7.458333333333333</v>
          </cell>
          <cell r="BU492">
            <v>91.483333333333334</v>
          </cell>
          <cell r="BV492">
            <v>179</v>
          </cell>
          <cell r="BW492">
            <v>24</v>
          </cell>
          <cell r="BX492">
            <v>7.458333333333333</v>
          </cell>
          <cell r="BY492">
            <v>215</v>
          </cell>
          <cell r="BZ492">
            <v>26</v>
          </cell>
          <cell r="CA492">
            <v>8.2692307692307701</v>
          </cell>
          <cell r="CB492">
            <v>1627</v>
          </cell>
          <cell r="CC492">
            <v>205</v>
          </cell>
          <cell r="CD492">
            <v>7.9365853658536585</v>
          </cell>
          <cell r="CE492">
            <v>91</v>
          </cell>
          <cell r="CF492"/>
          <cell r="CG492"/>
          <cell r="CH492"/>
          <cell r="CI492"/>
          <cell r="CJ492"/>
          <cell r="CK492"/>
          <cell r="CL492"/>
          <cell r="CM492"/>
          <cell r="CN492"/>
          <cell r="CO492"/>
          <cell r="CP492"/>
          <cell r="CQ492"/>
          <cell r="CR492">
            <v>20</v>
          </cell>
          <cell r="CS492">
            <v>4</v>
          </cell>
          <cell r="CT492">
            <v>84</v>
          </cell>
          <cell r="CU492">
            <v>15</v>
          </cell>
          <cell r="CV492">
            <v>1</v>
          </cell>
          <cell r="CW492">
            <v>94</v>
          </cell>
          <cell r="CX492">
            <v>421</v>
          </cell>
          <cell r="CY492">
            <v>42.1</v>
          </cell>
          <cell r="CZ492">
            <v>62.555720653789002</v>
          </cell>
          <cell r="DA492">
            <v>10</v>
          </cell>
          <cell r="DB492">
            <v>0</v>
          </cell>
          <cell r="DC492">
            <v>100</v>
          </cell>
          <cell r="DD492">
            <v>20</v>
          </cell>
          <cell r="DE492">
            <v>2</v>
          </cell>
          <cell r="DF492">
            <v>91</v>
          </cell>
          <cell r="DG492">
            <v>8</v>
          </cell>
          <cell r="DH492">
            <v>80</v>
          </cell>
          <cell r="DI492">
            <v>500</v>
          </cell>
          <cell r="DJ492">
            <v>25</v>
          </cell>
          <cell r="DK492">
            <v>2</v>
          </cell>
          <cell r="DL492">
            <v>0</v>
          </cell>
          <cell r="DM492">
            <v>100</v>
          </cell>
          <cell r="DN492">
            <v>70</v>
          </cell>
          <cell r="DO492" t="str">
            <v>100</v>
          </cell>
          <cell r="DP492">
            <v>60</v>
          </cell>
          <cell r="DQ492" t="str">
            <v>100</v>
          </cell>
          <cell r="DR492">
            <v>65</v>
          </cell>
          <cell r="DS492">
            <v>100</v>
          </cell>
          <cell r="DT492">
            <v>53</v>
          </cell>
          <cell r="DU492">
            <v>93</v>
          </cell>
          <cell r="DV492" t="str">
            <v>Capgemini</v>
          </cell>
          <cell r="DW492"/>
          <cell r="DX492"/>
          <cell r="DY492" t="str">
            <v>Placed</v>
          </cell>
          <cell r="DZ492">
            <v>4.25</v>
          </cell>
          <cell r="EA492" t="str">
            <v>Placement</v>
          </cell>
          <cell r="EB492" t="str">
            <v>Placement</v>
          </cell>
          <cell r="EC492"/>
          <cell r="ED492" t="str">
            <v>CAT-1</v>
          </cell>
          <cell r="EE492"/>
          <cell r="EF492"/>
          <cell r="EG492"/>
          <cell r="EH492"/>
          <cell r="EI492"/>
          <cell r="EJ492"/>
          <cell r="EK492"/>
          <cell r="EL492"/>
          <cell r="EM492"/>
          <cell r="EN492">
            <v>4</v>
          </cell>
          <cell r="EO492">
            <v>5</v>
          </cell>
          <cell r="EP492">
            <v>5</v>
          </cell>
          <cell r="EQ492">
            <v>14</v>
          </cell>
          <cell r="ER492">
            <v>93.333333333333329</v>
          </cell>
          <cell r="ES492" t="str">
            <v>Yes</v>
          </cell>
          <cell r="ET492" t="str">
            <v>https://drive.google.com/open?id=1iKuudEhxccHO5SWMKJ0K1vCgsy7uqkn-</v>
          </cell>
          <cell r="EU492" t="str">
            <v>IT + Core Companies</v>
          </cell>
          <cell r="EV492" t="str">
            <v>No</v>
          </cell>
          <cell r="EW492"/>
          <cell r="EX492" t="str">
            <v>MADHYA PRADESH</v>
          </cell>
          <cell r="EY492" t="str">
            <v>AB</v>
          </cell>
          <cell r="EZ492" t="str">
            <v>Batch 2</v>
          </cell>
          <cell r="FA492" t="str">
            <v>19-E&amp;TCB50-23</v>
          </cell>
          <cell r="FB492" t="str">
            <v>E&amp;TC-B</v>
          </cell>
          <cell r="FC492">
            <v>50</v>
          </cell>
        </row>
        <row r="493">
          <cell r="C493" t="str">
            <v>19-E&amp;TCB51-23</v>
          </cell>
          <cell r="D493">
            <v>51</v>
          </cell>
          <cell r="E493" t="str">
            <v>UPADHYAY HARDIK BHARAT LATA</v>
          </cell>
          <cell r="F493" t="str">
            <v>19-E&amp;TCB51-23</v>
          </cell>
          <cell r="G493" t="str">
            <v>Male</v>
          </cell>
          <cell r="H493">
            <v>37066</v>
          </cell>
          <cell r="I493">
            <v>7021180671</v>
          </cell>
          <cell r="J493" t="str">
            <v>7021180671</v>
          </cell>
          <cell r="K493" t="str">
            <v>uhardik98@gmail.com</v>
          </cell>
          <cell r="L493" t="str">
            <v>1032190620@tcetmumbai.in</v>
          </cell>
          <cell r="M493" t="str">
            <v>A/901 SUPREME WILOWS,HIGHLAND COMPLEX.,CHARKOP VILLAGE KANDIVALI WEST,KIDS LAND HIGH SCHOOL,MUMBAI,400067</v>
          </cell>
          <cell r="N493" t="str">
            <v>Service</v>
          </cell>
          <cell r="O493" t="str">
            <v>5 Lacs to  10Lacs</v>
          </cell>
          <cell r="P493" t="str">
            <v>Normal</v>
          </cell>
          <cell r="Q493" t="str">
            <v>Open</v>
          </cell>
          <cell r="R493">
            <v>2019</v>
          </cell>
          <cell r="S493" t="str">
            <v>FE</v>
          </cell>
          <cell r="T493" t="str">
            <v>MHT-CET 2019</v>
          </cell>
          <cell r="U493" t="str">
            <v>MHT-CET</v>
          </cell>
          <cell r="V493">
            <v>200</v>
          </cell>
          <cell r="W493">
            <v>78.275023000000004</v>
          </cell>
          <cell r="X493" t="str">
            <v>IL</v>
          </cell>
          <cell r="Y493">
            <v>439</v>
          </cell>
          <cell r="Z493">
            <v>500</v>
          </cell>
          <cell r="AA493">
            <v>87.8</v>
          </cell>
          <cell r="AB493">
            <v>2017</v>
          </cell>
          <cell r="AC493" t="str">
            <v>MAHARASHTRA STATE BOARD OF SECONDARY AND HIGHER SECONDARY EDUCATION</v>
          </cell>
          <cell r="AD493" t="str">
            <v>ST LAWERENCE HIGH SCHOOL</v>
          </cell>
          <cell r="AE493">
            <v>467</v>
          </cell>
          <cell r="AF493">
            <v>650</v>
          </cell>
          <cell r="AG493">
            <v>71.849999999999994</v>
          </cell>
          <cell r="AH493">
            <v>2019</v>
          </cell>
          <cell r="AI493" t="str">
            <v>MAHARASHTRA STATE BOARD OF SECONDARY AND HIGHER SECONDARY EDUCATION</v>
          </cell>
          <cell r="AJ493" t="str">
            <v>SHRI TP BHATIA JUNIOR COLLEGE OF SCIENCE</v>
          </cell>
          <cell r="AK493">
            <v>205</v>
          </cell>
          <cell r="AL493">
            <v>22</v>
          </cell>
          <cell r="AM493">
            <v>9.3181818181818183</v>
          </cell>
          <cell r="AN493">
            <v>86.56</v>
          </cell>
          <cell r="AO493">
            <v>241</v>
          </cell>
          <cell r="AP493">
            <v>26</v>
          </cell>
          <cell r="AQ493">
            <v>9.2692307692307701</v>
          </cell>
          <cell r="AR493">
            <v>92</v>
          </cell>
          <cell r="AS493">
            <v>446</v>
          </cell>
          <cell r="AT493">
            <v>48</v>
          </cell>
          <cell r="AU493">
            <v>9.2916666666666661</v>
          </cell>
          <cell r="AV493">
            <v>205</v>
          </cell>
          <cell r="AW493">
            <v>25</v>
          </cell>
          <cell r="AX493">
            <v>8.1999999999999993</v>
          </cell>
          <cell r="AY493">
            <v>75</v>
          </cell>
          <cell r="AZ493">
            <v>248</v>
          </cell>
          <cell r="BA493">
            <v>29</v>
          </cell>
          <cell r="BB493">
            <v>8.5517241379310338</v>
          </cell>
          <cell r="BC493">
            <v>77</v>
          </cell>
          <cell r="BD493">
            <v>453</v>
          </cell>
          <cell r="BE493">
            <v>54</v>
          </cell>
          <cell r="BF493">
            <v>8.3888888888888893</v>
          </cell>
          <cell r="BG493">
            <v>205</v>
          </cell>
          <cell r="BH493">
            <v>24</v>
          </cell>
          <cell r="BI493">
            <v>8.5416666666666661</v>
          </cell>
          <cell r="BJ493">
            <v>75</v>
          </cell>
          <cell r="BK493">
            <v>263</v>
          </cell>
          <cell r="BL493">
            <v>29</v>
          </cell>
          <cell r="BM493">
            <v>9.068965517241379</v>
          </cell>
          <cell r="BN493">
            <v>75.666666666666671</v>
          </cell>
          <cell r="BO493">
            <v>468</v>
          </cell>
          <cell r="BP493">
            <v>53</v>
          </cell>
          <cell r="BQ493">
            <v>8.8301886792452837</v>
          </cell>
          <cell r="BR493">
            <v>208</v>
          </cell>
          <cell r="BS493">
            <v>24</v>
          </cell>
          <cell r="BT493">
            <v>8.6666666666666661</v>
          </cell>
          <cell r="BU493">
            <v>80.204444444444448</v>
          </cell>
          <cell r="BV493">
            <v>208</v>
          </cell>
          <cell r="BW493">
            <v>24</v>
          </cell>
          <cell r="BX493">
            <v>8.6666666666666661</v>
          </cell>
          <cell r="BY493">
            <v>244</v>
          </cell>
          <cell r="BZ493">
            <v>26</v>
          </cell>
          <cell r="CA493">
            <v>9.384615384615385</v>
          </cell>
          <cell r="CB493">
            <v>1819</v>
          </cell>
          <cell r="CC493">
            <v>205</v>
          </cell>
          <cell r="CD493">
            <v>8.873170731707317</v>
          </cell>
          <cell r="CE493">
            <v>82</v>
          </cell>
          <cell r="CF493"/>
          <cell r="CG493"/>
          <cell r="CH493"/>
          <cell r="CI493"/>
          <cell r="CJ493"/>
          <cell r="CK493"/>
          <cell r="CL493"/>
          <cell r="CM493"/>
          <cell r="CN493">
            <v>0</v>
          </cell>
          <cell r="CO493">
            <v>60</v>
          </cell>
          <cell r="CP493">
            <v>22</v>
          </cell>
          <cell r="CQ493">
            <v>50</v>
          </cell>
          <cell r="CR493">
            <v>19</v>
          </cell>
          <cell r="CS493">
            <v>5</v>
          </cell>
          <cell r="CT493">
            <v>80</v>
          </cell>
          <cell r="CU493">
            <v>11</v>
          </cell>
          <cell r="CV493">
            <v>5</v>
          </cell>
          <cell r="CW493">
            <v>69</v>
          </cell>
          <cell r="CX493">
            <v>330</v>
          </cell>
          <cell r="CY493">
            <v>47.142857142857146</v>
          </cell>
          <cell r="CZ493">
            <v>49.034175334323919</v>
          </cell>
          <cell r="DA493">
            <v>7</v>
          </cell>
          <cell r="DB493">
            <v>3</v>
          </cell>
          <cell r="DC493">
            <v>70</v>
          </cell>
          <cell r="DD493">
            <v>8</v>
          </cell>
          <cell r="DE493">
            <v>14</v>
          </cell>
          <cell r="DF493">
            <v>37</v>
          </cell>
          <cell r="DG493">
            <v>5</v>
          </cell>
          <cell r="DH493">
            <v>50</v>
          </cell>
          <cell r="DI493">
            <v>410</v>
          </cell>
          <cell r="DJ493">
            <v>21</v>
          </cell>
          <cell r="DK493">
            <v>1</v>
          </cell>
          <cell r="DL493">
            <v>1</v>
          </cell>
          <cell r="DM493">
            <v>50</v>
          </cell>
          <cell r="DN493">
            <v>80</v>
          </cell>
          <cell r="DO493" t="str">
            <v>100</v>
          </cell>
          <cell r="DP493">
            <v>40</v>
          </cell>
          <cell r="DQ493" t="str">
            <v>100</v>
          </cell>
          <cell r="DR493">
            <v>60</v>
          </cell>
          <cell r="DS493">
            <v>100</v>
          </cell>
          <cell r="DT493">
            <v>51</v>
          </cell>
          <cell r="DU493">
            <v>66</v>
          </cell>
          <cell r="DV493" t="str">
            <v>LTI (Allow If eligible)</v>
          </cell>
          <cell r="DW493"/>
          <cell r="DX493"/>
          <cell r="DY493" t="str">
            <v>Placed</v>
          </cell>
          <cell r="DZ493">
            <v>5</v>
          </cell>
          <cell r="EA493" t="str">
            <v>Placement</v>
          </cell>
          <cell r="EB493" t="str">
            <v>Placement</v>
          </cell>
          <cell r="EC493"/>
          <cell r="ED493" t="str">
            <v>CAT-3</v>
          </cell>
          <cell r="EE493"/>
          <cell r="EF493"/>
          <cell r="EG493"/>
          <cell r="EH493"/>
          <cell r="EI493"/>
          <cell r="EJ493"/>
          <cell r="EK493"/>
          <cell r="EL493"/>
          <cell r="EM493"/>
          <cell r="EN493">
            <v>5</v>
          </cell>
          <cell r="EO493">
            <v>3</v>
          </cell>
          <cell r="EP493">
            <v>5</v>
          </cell>
          <cell r="EQ493">
            <v>13</v>
          </cell>
          <cell r="ER493">
            <v>86.666666666666671</v>
          </cell>
          <cell r="ES493" t="str">
            <v>Yes</v>
          </cell>
          <cell r="ET493" t="str">
            <v>https://drive.google.com/open?id=15eftQiBxdc9Kh7usS5a7EJ62v38k7B_i</v>
          </cell>
          <cell r="EU493" t="str">
            <v>IT + Core Companies</v>
          </cell>
          <cell r="EV493" t="str">
            <v>Yes</v>
          </cell>
          <cell r="EW493">
            <v>125916221520</v>
          </cell>
          <cell r="EX493" t="str">
            <v>MUMBAI</v>
          </cell>
          <cell r="EY493" t="str">
            <v>Present</v>
          </cell>
          <cell r="EZ493" t="str">
            <v>Batch 1</v>
          </cell>
          <cell r="FA493" t="str">
            <v>19-E&amp;TCB51-23</v>
          </cell>
          <cell r="FB493" t="str">
            <v>E&amp;TC-B</v>
          </cell>
          <cell r="FC493">
            <v>51</v>
          </cell>
        </row>
        <row r="494">
          <cell r="C494" t="str">
            <v>19-E&amp;TCB52-23</v>
          </cell>
          <cell r="D494">
            <v>52</v>
          </cell>
          <cell r="E494" t="str">
            <v>UPADHYAY VAIBHAV SANJAY SUDHA</v>
          </cell>
          <cell r="F494" t="str">
            <v>19-E&amp;TCB52-23</v>
          </cell>
          <cell r="G494" t="str">
            <v>Male</v>
          </cell>
          <cell r="H494">
            <v>37482</v>
          </cell>
          <cell r="I494">
            <v>9588603416</v>
          </cell>
          <cell r="J494"/>
          <cell r="K494" t="str">
            <v>vaibhav.upadhyay152002@gmail.com</v>
          </cell>
          <cell r="L494" t="str">
            <v>1032190621@tcetmumbai.in</v>
          </cell>
          <cell r="M494" t="str">
            <v>104,Anand Nagar,Vasai,Near Sai Baba Mandir,Vasai,401202</v>
          </cell>
          <cell r="N494" t="str">
            <v>Self-employed</v>
          </cell>
          <cell r="O494" t="str">
            <v>Below  5 Lacs</v>
          </cell>
          <cell r="P494" t="str">
            <v>Normal</v>
          </cell>
          <cell r="Q494" t="str">
            <v>Open</v>
          </cell>
          <cell r="R494">
            <v>2019</v>
          </cell>
          <cell r="S494" t="str">
            <v>FE</v>
          </cell>
          <cell r="T494" t="str">
            <v>MHT-CET 2019</v>
          </cell>
          <cell r="U494" t="str">
            <v>MHT-CET</v>
          </cell>
          <cell r="V494">
            <v>200</v>
          </cell>
          <cell r="W494">
            <v>81.050527599999995</v>
          </cell>
          <cell r="X494" t="str">
            <v>MI</v>
          </cell>
          <cell r="Y494">
            <v>429</v>
          </cell>
          <cell r="Z494">
            <v>500</v>
          </cell>
          <cell r="AA494">
            <v>85.8</v>
          </cell>
          <cell r="AB494">
            <v>2017</v>
          </cell>
          <cell r="AC494" t="str">
            <v>MAHARASHTRA STATE BOARD OF SECONDARY AND HIGHER SECONDARY EDUCATION</v>
          </cell>
          <cell r="AD494" t="str">
            <v>BKS ENGLISH HIGH SCHOOL</v>
          </cell>
          <cell r="AE494">
            <v>432</v>
          </cell>
          <cell r="AF494">
            <v>650</v>
          </cell>
          <cell r="AG494">
            <v>66.459999999999994</v>
          </cell>
          <cell r="AH494">
            <v>2019</v>
          </cell>
          <cell r="AI494" t="str">
            <v>MAHARASHTRA STATE BOARD OF SECONDARY AND HIGHER SECONDARY EDUCATION</v>
          </cell>
          <cell r="AJ494" t="str">
            <v>THOMAS BAPTISTA JUNIOR COLLEGE</v>
          </cell>
          <cell r="AK494">
            <v>159.94</v>
          </cell>
          <cell r="AL494">
            <v>22</v>
          </cell>
          <cell r="AM494">
            <v>7.27</v>
          </cell>
          <cell r="AN494">
            <v>85.9</v>
          </cell>
          <cell r="AO494">
            <v>210</v>
          </cell>
          <cell r="AP494">
            <v>26</v>
          </cell>
          <cell r="AQ494">
            <v>8.0769230769230766</v>
          </cell>
          <cell r="AR494">
            <v>87</v>
          </cell>
          <cell r="AS494">
            <v>369.94</v>
          </cell>
          <cell r="AT494">
            <v>48</v>
          </cell>
          <cell r="AU494">
            <v>7.7070833333333333</v>
          </cell>
          <cell r="AV494">
            <v>214</v>
          </cell>
          <cell r="AW494">
            <v>25</v>
          </cell>
          <cell r="AX494">
            <v>8.56</v>
          </cell>
          <cell r="AY494">
            <v>86</v>
          </cell>
          <cell r="AZ494">
            <v>254</v>
          </cell>
          <cell r="BA494">
            <v>29</v>
          </cell>
          <cell r="BB494">
            <v>8.7586206896551726</v>
          </cell>
          <cell r="BC494">
            <v>90</v>
          </cell>
          <cell r="BD494">
            <v>468</v>
          </cell>
          <cell r="BE494">
            <v>54</v>
          </cell>
          <cell r="BF494">
            <v>8.6666666666666661</v>
          </cell>
          <cell r="BG494">
            <v>213</v>
          </cell>
          <cell r="BH494">
            <v>24</v>
          </cell>
          <cell r="BI494">
            <v>8.875</v>
          </cell>
          <cell r="BJ494">
            <v>87.224999999999994</v>
          </cell>
          <cell r="BK494">
            <v>240</v>
          </cell>
          <cell r="BL494">
            <v>29</v>
          </cell>
          <cell r="BM494">
            <v>8.2758620689655178</v>
          </cell>
          <cell r="BN494">
            <v>91</v>
          </cell>
          <cell r="BO494">
            <v>453</v>
          </cell>
          <cell r="BP494">
            <v>53</v>
          </cell>
          <cell r="BQ494">
            <v>8.5471698113207548</v>
          </cell>
          <cell r="BR494">
            <v>220</v>
          </cell>
          <cell r="BS494">
            <v>24</v>
          </cell>
          <cell r="BT494">
            <v>9.1666666666666661</v>
          </cell>
          <cell r="BU494">
            <v>87.854166666666671</v>
          </cell>
          <cell r="BV494">
            <v>220</v>
          </cell>
          <cell r="BW494">
            <v>24</v>
          </cell>
          <cell r="BX494">
            <v>9.1666666666666661</v>
          </cell>
          <cell r="BY494">
            <v>238</v>
          </cell>
          <cell r="BZ494">
            <v>26</v>
          </cell>
          <cell r="CA494">
            <v>9.1538461538461533</v>
          </cell>
          <cell r="CB494">
            <v>1748.94</v>
          </cell>
          <cell r="CC494">
            <v>205</v>
          </cell>
          <cell r="CD494">
            <v>8.5314146341463424</v>
          </cell>
          <cell r="CE494">
            <v>88</v>
          </cell>
          <cell r="CF494"/>
          <cell r="CG494"/>
          <cell r="CH494"/>
          <cell r="CI494"/>
          <cell r="CJ494"/>
          <cell r="CK494"/>
          <cell r="CL494"/>
          <cell r="CM494"/>
          <cell r="CN494">
            <v>11</v>
          </cell>
          <cell r="CO494">
            <v>60</v>
          </cell>
          <cell r="CP494" t="str">
            <v>ABSENT</v>
          </cell>
          <cell r="CQ494">
            <v>50</v>
          </cell>
          <cell r="CR494">
            <v>14</v>
          </cell>
          <cell r="CS494">
            <v>10</v>
          </cell>
          <cell r="CT494">
            <v>59</v>
          </cell>
          <cell r="CU494">
            <v>1</v>
          </cell>
          <cell r="CV494">
            <v>15</v>
          </cell>
          <cell r="CW494">
            <v>7</v>
          </cell>
          <cell r="CX494">
            <v>243</v>
          </cell>
          <cell r="CY494">
            <v>30.375</v>
          </cell>
          <cell r="CZ494">
            <v>36.106983655274888</v>
          </cell>
          <cell r="DA494">
            <v>8</v>
          </cell>
          <cell r="DB494">
            <v>2</v>
          </cell>
          <cell r="DC494">
            <v>80</v>
          </cell>
          <cell r="DD494">
            <v>8</v>
          </cell>
          <cell r="DE494">
            <v>14</v>
          </cell>
          <cell r="DF494">
            <v>37</v>
          </cell>
          <cell r="DG494">
            <v>5</v>
          </cell>
          <cell r="DH494">
            <v>50</v>
          </cell>
          <cell r="DI494">
            <v>310</v>
          </cell>
          <cell r="DJ494">
            <v>16</v>
          </cell>
          <cell r="DK494">
            <v>1</v>
          </cell>
          <cell r="DL494">
            <v>1</v>
          </cell>
          <cell r="DM494">
            <v>50</v>
          </cell>
          <cell r="DN494">
            <v>0</v>
          </cell>
          <cell r="DO494" t="str">
            <v>0</v>
          </cell>
          <cell r="DP494">
            <v>10</v>
          </cell>
          <cell r="DQ494" t="str">
            <v>100</v>
          </cell>
          <cell r="DR494">
            <v>5</v>
          </cell>
          <cell r="DS494">
            <v>50</v>
          </cell>
          <cell r="DT494">
            <v>18</v>
          </cell>
          <cell r="DU494">
            <v>48</v>
          </cell>
          <cell r="DV494" t="str">
            <v>Capgemini/Accenture-(ASE)</v>
          </cell>
          <cell r="DW494"/>
          <cell r="DX494"/>
          <cell r="DY494" t="str">
            <v>Placed</v>
          </cell>
          <cell r="DZ494" t="str">
            <v>4.5/4.25</v>
          </cell>
          <cell r="EA494" t="str">
            <v>Placement</v>
          </cell>
          <cell r="EB494" t="str">
            <v>Placement</v>
          </cell>
          <cell r="EC494"/>
          <cell r="ED494" t="str">
            <v>CAT-3</v>
          </cell>
          <cell r="EE494"/>
          <cell r="EF494"/>
          <cell r="EG494"/>
          <cell r="EH494"/>
          <cell r="EI494"/>
          <cell r="EJ494"/>
          <cell r="EK494"/>
          <cell r="EL494"/>
          <cell r="EM494"/>
          <cell r="EN494">
            <v>5</v>
          </cell>
          <cell r="EO494">
            <v>1</v>
          </cell>
          <cell r="EP494">
            <v>5</v>
          </cell>
          <cell r="EQ494">
            <v>11</v>
          </cell>
          <cell r="ER494">
            <v>73.333333333333329</v>
          </cell>
          <cell r="ES494" t="str">
            <v>Yes</v>
          </cell>
          <cell r="ET494" t="str">
            <v>https://drive.google.com/open?id=1MYhu_uUaX2MyGwIPtIfDsZs2Xus0INSw</v>
          </cell>
          <cell r="EU494" t="str">
            <v>IT + Core Companies</v>
          </cell>
          <cell r="EV494" t="str">
            <v>Yes</v>
          </cell>
          <cell r="EW494" t="str">
            <v>pay_HyWrSGz2FfDVPQ</v>
          </cell>
          <cell r="EX494" t="str">
            <v>-</v>
          </cell>
          <cell r="EY494" t="str">
            <v>AB</v>
          </cell>
          <cell r="EZ494" t="str">
            <v>Batch 2</v>
          </cell>
          <cell r="FA494" t="str">
            <v>19-E&amp;TCB52-23</v>
          </cell>
          <cell r="FB494" t="str">
            <v>E&amp;TC-B</v>
          </cell>
          <cell r="FC494">
            <v>52</v>
          </cell>
        </row>
        <row r="495">
          <cell r="C495" t="str">
            <v>19-E&amp;TCB53-23</v>
          </cell>
          <cell r="D495">
            <v>53</v>
          </cell>
          <cell r="E495" t="str">
            <v>VARSHNEY SHANTANU SANJEEV MONICA</v>
          </cell>
          <cell r="F495" t="str">
            <v>19-E&amp;TCB53-23</v>
          </cell>
          <cell r="G495" t="str">
            <v>Male</v>
          </cell>
          <cell r="H495">
            <v>36809</v>
          </cell>
          <cell r="I495">
            <v>8740885483</v>
          </cell>
          <cell r="J495"/>
          <cell r="K495" t="str">
            <v>shantanuvarshney10@gmail.com</v>
          </cell>
          <cell r="L495">
            <v>45078</v>
          </cell>
          <cell r="M495" t="str">
            <v>N-102,Ashiana Amarbagh,Opposite Kudi Hospital,Jodhpur,342013</v>
          </cell>
          <cell r="N495" t="str">
            <v>Service</v>
          </cell>
          <cell r="O495" t="str">
            <v>10 Lacs to 20Lacs</v>
          </cell>
          <cell r="P495" t="str">
            <v>Normal</v>
          </cell>
          <cell r="Q495" t="str">
            <v>Open</v>
          </cell>
          <cell r="R495">
            <v>2019</v>
          </cell>
          <cell r="S495" t="str">
            <v>FE</v>
          </cell>
          <cell r="T495" t="str">
            <v xml:space="preserve">JEE(Main)-2019 </v>
          </cell>
          <cell r="U495" t="str">
            <v>JEE-Main</v>
          </cell>
          <cell r="V495">
            <v>360</v>
          </cell>
          <cell r="W495">
            <v>43.522370600000002</v>
          </cell>
          <cell r="X495" t="str">
            <v>ACAP</v>
          </cell>
          <cell r="Y495">
            <v>380</v>
          </cell>
          <cell r="Z495">
            <v>500</v>
          </cell>
          <cell r="AA495">
            <v>76</v>
          </cell>
          <cell r="AB495">
            <v>2016</v>
          </cell>
          <cell r="AC495" t="str">
            <v>CENTRAL BOARD OF SECONDARY EDUCATION</v>
          </cell>
          <cell r="AD495" t="str">
            <v>ST ANNE'S SR SEC SCH SARASWATI NGR JODHPUR RAJ</v>
          </cell>
          <cell r="AE495">
            <v>364</v>
          </cell>
          <cell r="AF495">
            <v>500</v>
          </cell>
          <cell r="AG495">
            <v>72.8</v>
          </cell>
          <cell r="AH495">
            <v>2018</v>
          </cell>
          <cell r="AI495" t="str">
            <v>CENTRAL BOARD OF SECONDARY EDUCATION</v>
          </cell>
          <cell r="AJ495" t="str">
            <v>ST ANNE'S SR SEC SCH SARASWATI NGR JODHPUR RAJ</v>
          </cell>
          <cell r="AK495">
            <v>204</v>
          </cell>
          <cell r="AL495">
            <v>22</v>
          </cell>
          <cell r="AM495">
            <v>9.2727272727272734</v>
          </cell>
          <cell r="AN495">
            <v>90.82</v>
          </cell>
          <cell r="AO495">
            <v>240</v>
          </cell>
          <cell r="AP495">
            <v>26</v>
          </cell>
          <cell r="AQ495">
            <v>9.2307692307692299</v>
          </cell>
          <cell r="AR495">
            <v>95</v>
          </cell>
          <cell r="AS495">
            <v>444</v>
          </cell>
          <cell r="AT495">
            <v>48</v>
          </cell>
          <cell r="AU495">
            <v>9.25</v>
          </cell>
          <cell r="AV495">
            <v>232</v>
          </cell>
          <cell r="AW495">
            <v>25</v>
          </cell>
          <cell r="AX495">
            <v>9.2799999999999994</v>
          </cell>
          <cell r="AY495">
            <v>94</v>
          </cell>
          <cell r="AZ495">
            <v>263</v>
          </cell>
          <cell r="BA495">
            <v>29</v>
          </cell>
          <cell r="BB495">
            <v>9.068965517241379</v>
          </cell>
          <cell r="BC495">
            <v>99</v>
          </cell>
          <cell r="BD495">
            <v>495</v>
          </cell>
          <cell r="BE495">
            <v>54</v>
          </cell>
          <cell r="BF495">
            <v>9.1666666666666661</v>
          </cell>
          <cell r="BG495">
            <v>225</v>
          </cell>
          <cell r="BH495">
            <v>24</v>
          </cell>
          <cell r="BI495">
            <v>9.375</v>
          </cell>
          <cell r="BJ495">
            <v>94.704999999999998</v>
          </cell>
          <cell r="BK495">
            <v>264</v>
          </cell>
          <cell r="BL495">
            <v>29</v>
          </cell>
          <cell r="BM495">
            <v>9.1034482758620694</v>
          </cell>
          <cell r="BN495">
            <v>96</v>
          </cell>
          <cell r="BO495">
            <v>489</v>
          </cell>
          <cell r="BP495">
            <v>53</v>
          </cell>
          <cell r="BQ495">
            <v>9.2264150943396235</v>
          </cell>
          <cell r="BR495">
            <v>209</v>
          </cell>
          <cell r="BS495">
            <v>24</v>
          </cell>
          <cell r="BT495">
            <v>8.7083333333333339</v>
          </cell>
          <cell r="BU495">
            <v>94.920833333333334</v>
          </cell>
          <cell r="BV495">
            <v>209</v>
          </cell>
          <cell r="BW495">
            <v>24</v>
          </cell>
          <cell r="BX495">
            <v>8.7083333333333339</v>
          </cell>
          <cell r="BY495">
            <v>234</v>
          </cell>
          <cell r="BZ495">
            <v>26</v>
          </cell>
          <cell r="CA495">
            <v>9</v>
          </cell>
          <cell r="CB495">
            <v>1871</v>
          </cell>
          <cell r="CC495">
            <v>205</v>
          </cell>
          <cell r="CD495">
            <v>9.126829268292683</v>
          </cell>
          <cell r="CE495">
            <v>95</v>
          </cell>
          <cell r="CF495"/>
          <cell r="CG495"/>
          <cell r="CH495"/>
          <cell r="CI495"/>
          <cell r="CJ495"/>
          <cell r="CK495"/>
          <cell r="CL495"/>
          <cell r="CM495"/>
          <cell r="CN495">
            <v>26</v>
          </cell>
          <cell r="CO495">
            <v>60</v>
          </cell>
          <cell r="CP495">
            <v>23</v>
          </cell>
          <cell r="CQ495">
            <v>50</v>
          </cell>
          <cell r="CR495">
            <v>23</v>
          </cell>
          <cell r="CS495">
            <v>1</v>
          </cell>
          <cell r="CT495">
            <v>96</v>
          </cell>
          <cell r="CU495">
            <v>13</v>
          </cell>
          <cell r="CV495">
            <v>3</v>
          </cell>
          <cell r="CW495">
            <v>82</v>
          </cell>
          <cell r="CX495">
            <v>533</v>
          </cell>
          <cell r="CY495">
            <v>53.3</v>
          </cell>
          <cell r="CZ495">
            <v>79.197622585438339</v>
          </cell>
          <cell r="DA495">
            <v>10</v>
          </cell>
          <cell r="DB495">
            <v>0</v>
          </cell>
          <cell r="DC495">
            <v>100</v>
          </cell>
          <cell r="DD495">
            <v>20</v>
          </cell>
          <cell r="DE495">
            <v>2</v>
          </cell>
          <cell r="DF495">
            <v>91</v>
          </cell>
          <cell r="DG495">
            <v>8</v>
          </cell>
          <cell r="DH495">
            <v>80</v>
          </cell>
          <cell r="DI495">
            <v>600</v>
          </cell>
          <cell r="DJ495">
            <v>30</v>
          </cell>
          <cell r="DK495">
            <v>1</v>
          </cell>
          <cell r="DL495">
            <v>1</v>
          </cell>
          <cell r="DM495">
            <v>50</v>
          </cell>
          <cell r="DN495">
            <v>70</v>
          </cell>
          <cell r="DO495" t="str">
            <v>100</v>
          </cell>
          <cell r="DP495">
            <v>40</v>
          </cell>
          <cell r="DQ495" t="str">
            <v>100</v>
          </cell>
          <cell r="DR495">
            <v>55</v>
          </cell>
          <cell r="DS495">
            <v>100</v>
          </cell>
          <cell r="DT495">
            <v>60</v>
          </cell>
          <cell r="DU495">
            <v>86</v>
          </cell>
          <cell r="DV495"/>
          <cell r="DW495"/>
          <cell r="DX495" t="str">
            <v>Absent for Unplaced Meeting</v>
          </cell>
          <cell r="DY495"/>
          <cell r="DZ495"/>
          <cell r="EA495" t="str">
            <v>Placement</v>
          </cell>
          <cell r="EB495" t="str">
            <v>Higher Studies</v>
          </cell>
          <cell r="EC495"/>
          <cell r="ED495" t="str">
            <v>CAT-1</v>
          </cell>
          <cell r="EE495"/>
          <cell r="EF495"/>
          <cell r="EG495"/>
          <cell r="EH495"/>
          <cell r="EI495"/>
          <cell r="EJ495"/>
          <cell r="EK495"/>
          <cell r="EL495"/>
          <cell r="EM495"/>
          <cell r="EN495">
            <v>5</v>
          </cell>
          <cell r="EO495">
            <v>5</v>
          </cell>
          <cell r="EP495">
            <v>5</v>
          </cell>
          <cell r="EQ495">
            <v>15</v>
          </cell>
          <cell r="ER495">
            <v>100</v>
          </cell>
          <cell r="ES495" t="str">
            <v>Yes</v>
          </cell>
          <cell r="ET495" t="str">
            <v>https://drive.google.com/open?id=1PzqFDoN2a-uLetFogRkGHtUv6YOInA4b</v>
          </cell>
          <cell r="EU495" t="str">
            <v>IT + Core Companies</v>
          </cell>
          <cell r="EV495" t="str">
            <v>Yes</v>
          </cell>
          <cell r="EW495" t="str">
            <v>pay_Hy1iuyiSMA0mHp</v>
          </cell>
          <cell r="EX495" t="str">
            <v>Jodhpur</v>
          </cell>
          <cell r="EY495" t="str">
            <v>Present</v>
          </cell>
          <cell r="EZ495" t="str">
            <v>Batch 1</v>
          </cell>
          <cell r="FA495" t="str">
            <v>19-E&amp;TCB53-23</v>
          </cell>
          <cell r="FB495" t="str">
            <v>E&amp;TC-B</v>
          </cell>
          <cell r="FC495">
            <v>53</v>
          </cell>
        </row>
        <row r="496">
          <cell r="C496" t="str">
            <v>19-E&amp;TCB54-23</v>
          </cell>
          <cell r="D496">
            <v>54</v>
          </cell>
          <cell r="E496" t="str">
            <v>VEMULA VAMSHI ANAND ANURADHA</v>
          </cell>
          <cell r="F496" t="str">
            <v>19-E&amp;TCB54-23</v>
          </cell>
          <cell r="G496" t="str">
            <v>Male</v>
          </cell>
          <cell r="H496">
            <v>37230</v>
          </cell>
          <cell r="I496">
            <v>8421457214</v>
          </cell>
          <cell r="J496"/>
          <cell r="K496" t="str">
            <v>vemulavamshi05@gmail.com</v>
          </cell>
          <cell r="L496" t="str">
            <v>1032190623@tcetmumbai.in</v>
          </cell>
          <cell r="M496" t="str">
            <v>Hno1546, Atmaram Patil Bldg Flt No 107,,Sonapada, new kaneri,Bhiwandi,Above yadav hotel, near suresh patil off,Bhiwandi M.corp,421302</v>
          </cell>
          <cell r="N496" t="str">
            <v>Service</v>
          </cell>
          <cell r="O496" t="str">
            <v>Below  5 Lacs</v>
          </cell>
          <cell r="P496" t="str">
            <v>Normal</v>
          </cell>
          <cell r="Q496" t="str">
            <v>Open</v>
          </cell>
          <cell r="R496">
            <v>2019</v>
          </cell>
          <cell r="S496" t="str">
            <v>FE</v>
          </cell>
          <cell r="T496" t="str">
            <v>MHT-CET 2019</v>
          </cell>
          <cell r="U496" t="str">
            <v>MHT-CET</v>
          </cell>
          <cell r="V496">
            <v>200</v>
          </cell>
          <cell r="W496">
            <v>96.094740099999996</v>
          </cell>
          <cell r="X496" t="str">
            <v>TFWS</v>
          </cell>
          <cell r="Y496">
            <v>386</v>
          </cell>
          <cell r="Z496">
            <v>500</v>
          </cell>
          <cell r="AA496">
            <v>77.2</v>
          </cell>
          <cell r="AB496">
            <v>2017</v>
          </cell>
          <cell r="AC496" t="str">
            <v>MAHARASHTRA STATE BOARD OF SECONDARY AND HIGHER SECONDARY EDUCATION</v>
          </cell>
          <cell r="AD496" t="str">
            <v>S.E.S VIVEKANANDA ENGLISH MEDIUM HIGH SCHOOL</v>
          </cell>
          <cell r="AE496">
            <v>352</v>
          </cell>
          <cell r="AF496">
            <v>650</v>
          </cell>
          <cell r="AG496">
            <v>54.15</v>
          </cell>
          <cell r="AH496">
            <v>2019</v>
          </cell>
          <cell r="AI496" t="str">
            <v>MAHARASHTRA STATE BOARD OF SECONDARY AND HIGHER SECONDARY EDUCATION</v>
          </cell>
          <cell r="AJ496" t="str">
            <v>P.A.J.B.S.U.M'S B.N.N. COLLEGE BHIWANDI</v>
          </cell>
          <cell r="AK496">
            <v>192</v>
          </cell>
          <cell r="AL496">
            <v>22</v>
          </cell>
          <cell r="AM496">
            <v>8.7272727272727266</v>
          </cell>
          <cell r="AN496">
            <v>98.36</v>
          </cell>
          <cell r="AO496">
            <v>226</v>
          </cell>
          <cell r="AP496">
            <v>26</v>
          </cell>
          <cell r="AQ496">
            <v>8.6923076923076916</v>
          </cell>
          <cell r="AR496">
            <v>75</v>
          </cell>
          <cell r="AS496">
            <v>418</v>
          </cell>
          <cell r="AT496">
            <v>48</v>
          </cell>
          <cell r="AU496">
            <v>8.7083333333333339</v>
          </cell>
          <cell r="AV496">
            <v>209</v>
          </cell>
          <cell r="AW496">
            <v>25</v>
          </cell>
          <cell r="AX496">
            <v>8.36</v>
          </cell>
          <cell r="AY496">
            <v>77</v>
          </cell>
          <cell r="AZ496">
            <v>242</v>
          </cell>
          <cell r="BA496">
            <v>29</v>
          </cell>
          <cell r="BB496">
            <v>8.3448275862068968</v>
          </cell>
          <cell r="BC496">
            <v>75</v>
          </cell>
          <cell r="BD496">
            <v>451</v>
          </cell>
          <cell r="BE496">
            <v>54</v>
          </cell>
          <cell r="BF496">
            <v>8.3518518518518512</v>
          </cell>
          <cell r="BG496">
            <v>202</v>
          </cell>
          <cell r="BH496">
            <v>24</v>
          </cell>
          <cell r="BI496">
            <v>8.4166666666666661</v>
          </cell>
          <cell r="BJ496">
            <v>81.34</v>
          </cell>
          <cell r="BK496">
            <v>232</v>
          </cell>
          <cell r="BL496">
            <v>29</v>
          </cell>
          <cell r="BM496">
            <v>8</v>
          </cell>
          <cell r="BN496">
            <v>94</v>
          </cell>
          <cell r="BO496">
            <v>434</v>
          </cell>
          <cell r="BP496">
            <v>53</v>
          </cell>
          <cell r="BQ496">
            <v>8.1886792452830193</v>
          </cell>
          <cell r="BR496">
            <v>217</v>
          </cell>
          <cell r="BS496">
            <v>24</v>
          </cell>
          <cell r="BT496">
            <v>9.0416666666666661</v>
          </cell>
          <cell r="BU496">
            <v>83.45</v>
          </cell>
          <cell r="BV496">
            <v>217</v>
          </cell>
          <cell r="BW496">
            <v>24</v>
          </cell>
          <cell r="BX496">
            <v>9.0416666666666661</v>
          </cell>
          <cell r="BY496">
            <v>233</v>
          </cell>
          <cell r="BZ496">
            <v>26</v>
          </cell>
          <cell r="CA496">
            <v>8.9615384615384617</v>
          </cell>
          <cell r="CB496">
            <v>1753</v>
          </cell>
          <cell r="CC496">
            <v>205</v>
          </cell>
          <cell r="CD496">
            <v>8.5512195121951216</v>
          </cell>
          <cell r="CE496">
            <v>82</v>
          </cell>
          <cell r="CF496"/>
          <cell r="CG496"/>
          <cell r="CH496"/>
          <cell r="CI496"/>
          <cell r="CJ496"/>
          <cell r="CK496"/>
          <cell r="CL496"/>
          <cell r="CM496"/>
          <cell r="CN496"/>
          <cell r="CO496"/>
          <cell r="CP496"/>
          <cell r="CQ496"/>
          <cell r="CR496"/>
          <cell r="CS496"/>
          <cell r="CT496"/>
          <cell r="CU496"/>
          <cell r="CV496"/>
          <cell r="CW496"/>
          <cell r="CX496"/>
          <cell r="CY496"/>
          <cell r="CZ496"/>
          <cell r="DA496"/>
          <cell r="DB496"/>
          <cell r="DC496"/>
          <cell r="DD496"/>
          <cell r="DE496"/>
          <cell r="DF496"/>
          <cell r="DG496"/>
          <cell r="DH496"/>
          <cell r="DI496"/>
          <cell r="DJ496">
            <v>0</v>
          </cell>
          <cell r="DK496">
            <v>0</v>
          </cell>
          <cell r="DL496">
            <v>2</v>
          </cell>
          <cell r="DM496">
            <v>0</v>
          </cell>
          <cell r="DN496">
            <v>0</v>
          </cell>
          <cell r="DO496">
            <v>0</v>
          </cell>
          <cell r="DP496">
            <v>0</v>
          </cell>
          <cell r="DQ496">
            <v>0</v>
          </cell>
          <cell r="DR496">
            <v>0</v>
          </cell>
          <cell r="DS496">
            <v>0</v>
          </cell>
          <cell r="DT496">
            <v>0</v>
          </cell>
          <cell r="DU496">
            <v>0</v>
          </cell>
          <cell r="DV496" t="str">
            <v>SmowCode</v>
          </cell>
          <cell r="DW496"/>
          <cell r="DX496" t="str">
            <v>Buildint(Internship &amp; Placement)</v>
          </cell>
          <cell r="DY496" t="str">
            <v>Placed</v>
          </cell>
          <cell r="DZ496">
            <v>4.25</v>
          </cell>
          <cell r="EA496" t="str">
            <v>Placement</v>
          </cell>
          <cell r="EB496" t="str">
            <v>Placement</v>
          </cell>
          <cell r="EC496">
            <v>44746</v>
          </cell>
          <cell r="ED496" t="str">
            <v>CAT-3</v>
          </cell>
          <cell r="EE496"/>
          <cell r="EF496"/>
          <cell r="EG496"/>
          <cell r="EH496"/>
          <cell r="EI496"/>
          <cell r="EJ496"/>
          <cell r="EK496"/>
          <cell r="EL496"/>
          <cell r="EM496"/>
          <cell r="EN496">
            <v>5</v>
          </cell>
          <cell r="EO496">
            <v>0</v>
          </cell>
          <cell r="EP496">
            <v>5</v>
          </cell>
          <cell r="EQ496">
            <v>10</v>
          </cell>
          <cell r="ER496">
            <v>66.666666666666657</v>
          </cell>
          <cell r="ES496" t="str">
            <v>No</v>
          </cell>
          <cell r="ET496"/>
          <cell r="EU496"/>
          <cell r="EV496"/>
          <cell r="EW496"/>
          <cell r="EX496" t="str">
            <v>Bhiwandi</v>
          </cell>
          <cell r="EY496" t="str">
            <v>Present</v>
          </cell>
          <cell r="EZ496"/>
          <cell r="FA496" t="str">
            <v>19-E&amp;TCB54-23</v>
          </cell>
          <cell r="FB496" t="str">
            <v>E&amp;TC-B</v>
          </cell>
          <cell r="FC496">
            <v>54</v>
          </cell>
        </row>
        <row r="497">
          <cell r="C497" t="str">
            <v>19-E&amp;TCB55-23</v>
          </cell>
          <cell r="D497">
            <v>55</v>
          </cell>
          <cell r="E497" t="str">
            <v>VISHWAKARMA ANUJ NARENDRA MALTI</v>
          </cell>
          <cell r="F497" t="str">
            <v>19-E&amp;TCB55-23</v>
          </cell>
          <cell r="G497" t="str">
            <v>Male</v>
          </cell>
          <cell r="H497">
            <v>36900</v>
          </cell>
          <cell r="I497">
            <v>7506486457</v>
          </cell>
          <cell r="J497"/>
          <cell r="K497" t="str">
            <v>anujvishwakarma237@gmail.com</v>
          </cell>
          <cell r="L497" t="str">
            <v>1032190624@tcetmumbai.in</v>
          </cell>
          <cell r="M497" t="str">
            <v>Room no. 22 ,Satya Nagar, Borivali (west),near BBC hotel,Mumbai,400092</v>
          </cell>
          <cell r="N497" t="str">
            <v>Family Business</v>
          </cell>
          <cell r="O497" t="str">
            <v>Below  5 Lacs</v>
          </cell>
          <cell r="P497" t="str">
            <v>Normal</v>
          </cell>
          <cell r="Q497" t="str">
            <v>Open</v>
          </cell>
          <cell r="R497">
            <v>2019</v>
          </cell>
          <cell r="S497" t="str">
            <v>FE</v>
          </cell>
          <cell r="T497" t="str">
            <v>MHT-CET 2019</v>
          </cell>
          <cell r="U497" t="str">
            <v>MHT-CET</v>
          </cell>
          <cell r="V497">
            <v>200</v>
          </cell>
          <cell r="W497">
            <v>61.043720100000002</v>
          </cell>
          <cell r="X497" t="str">
            <v>MI</v>
          </cell>
          <cell r="Y497">
            <v>382</v>
          </cell>
          <cell r="Z497">
            <v>500</v>
          </cell>
          <cell r="AA497">
            <v>76.400000000000006</v>
          </cell>
          <cell r="AB497">
            <v>2017</v>
          </cell>
          <cell r="AC497" t="str">
            <v>MAHARASHTRA STATE BOARD OF SECONDARY AND HIGHER SECONDARY EDUCATION</v>
          </cell>
          <cell r="AD497" t="str">
            <v>R.C PATEL HIGH SCHOOL</v>
          </cell>
          <cell r="AE497">
            <v>434</v>
          </cell>
          <cell r="AF497">
            <v>650</v>
          </cell>
          <cell r="AG497">
            <v>66.77</v>
          </cell>
          <cell r="AH497">
            <v>2019</v>
          </cell>
          <cell r="AI497" t="str">
            <v>MAHARASHTRA STATE BOARD OF SECONDARY AND HIGHER SECONDARY EDUCATION</v>
          </cell>
          <cell r="AJ497" t="str">
            <v>NIRMALA MEMORIAL FOUNDATION COLLEGE OF  COMMERCE AND SCIENCE</v>
          </cell>
          <cell r="AK497">
            <v>186</v>
          </cell>
          <cell r="AL497">
            <v>22</v>
          </cell>
          <cell r="AM497">
            <v>8.454545454545455</v>
          </cell>
          <cell r="AN497">
            <v>96.07</v>
          </cell>
          <cell r="AO497">
            <v>238</v>
          </cell>
          <cell r="AP497">
            <v>26</v>
          </cell>
          <cell r="AQ497">
            <v>9.1538461538461533</v>
          </cell>
          <cell r="AR497">
            <v>95</v>
          </cell>
          <cell r="AS497">
            <v>424</v>
          </cell>
          <cell r="AT497">
            <v>48</v>
          </cell>
          <cell r="AU497">
            <v>8.8333333333333339</v>
          </cell>
          <cell r="AV497">
            <v>238</v>
          </cell>
          <cell r="AW497">
            <v>25</v>
          </cell>
          <cell r="AX497">
            <v>9.52</v>
          </cell>
          <cell r="AY497">
            <v>99</v>
          </cell>
          <cell r="AZ497">
            <v>268</v>
          </cell>
          <cell r="BA497">
            <v>29</v>
          </cell>
          <cell r="BB497">
            <v>9.2413793103448274</v>
          </cell>
          <cell r="BC497">
            <v>100</v>
          </cell>
          <cell r="BD497">
            <v>506</v>
          </cell>
          <cell r="BE497">
            <v>54</v>
          </cell>
          <cell r="BF497">
            <v>9.3703703703703702</v>
          </cell>
          <cell r="BG497">
            <v>219</v>
          </cell>
          <cell r="BH497">
            <v>24</v>
          </cell>
          <cell r="BI497">
            <v>9.125</v>
          </cell>
          <cell r="BJ497">
            <v>97.517499999999998</v>
          </cell>
          <cell r="BK497">
            <v>269</v>
          </cell>
          <cell r="BL497">
            <v>29</v>
          </cell>
          <cell r="BM497">
            <v>9.2758620689655178</v>
          </cell>
          <cell r="BN497">
            <v>99</v>
          </cell>
          <cell r="BO497">
            <v>488</v>
          </cell>
          <cell r="BP497">
            <v>53</v>
          </cell>
          <cell r="BQ497">
            <v>9.2075471698113205</v>
          </cell>
          <cell r="BR497">
            <v>219</v>
          </cell>
          <cell r="BS497">
            <v>24</v>
          </cell>
          <cell r="BT497">
            <v>9.125</v>
          </cell>
          <cell r="BU497">
            <v>97.764583333333334</v>
          </cell>
          <cell r="BV497">
            <v>219</v>
          </cell>
          <cell r="BW497">
            <v>24</v>
          </cell>
          <cell r="BX497">
            <v>9.125</v>
          </cell>
          <cell r="BY497">
            <v>238</v>
          </cell>
          <cell r="BZ497">
            <v>26</v>
          </cell>
          <cell r="CA497">
            <v>9.1538461538461533</v>
          </cell>
          <cell r="CB497">
            <v>1875</v>
          </cell>
          <cell r="CC497">
            <v>205</v>
          </cell>
          <cell r="CD497">
            <v>9.1463414634146343</v>
          </cell>
          <cell r="CE497">
            <v>98</v>
          </cell>
          <cell r="CF497"/>
          <cell r="CG497"/>
          <cell r="CH497"/>
          <cell r="CI497"/>
          <cell r="CJ497"/>
          <cell r="CK497"/>
          <cell r="CL497"/>
          <cell r="CM497"/>
          <cell r="CN497">
            <v>22</v>
          </cell>
          <cell r="CO497">
            <v>60</v>
          </cell>
          <cell r="CP497">
            <v>26</v>
          </cell>
          <cell r="CQ497">
            <v>50</v>
          </cell>
          <cell r="CR497">
            <v>23</v>
          </cell>
          <cell r="CS497">
            <v>1</v>
          </cell>
          <cell r="CT497">
            <v>96</v>
          </cell>
          <cell r="CU497">
            <v>15</v>
          </cell>
          <cell r="CV497">
            <v>1</v>
          </cell>
          <cell r="CW497">
            <v>94</v>
          </cell>
          <cell r="CX497">
            <v>636</v>
          </cell>
          <cell r="CY497">
            <v>63.6</v>
          </cell>
          <cell r="CZ497">
            <v>94.502228826151551</v>
          </cell>
          <cell r="DA497">
            <v>10</v>
          </cell>
          <cell r="DB497">
            <v>0</v>
          </cell>
          <cell r="DC497">
            <v>100</v>
          </cell>
          <cell r="DD497">
            <v>21</v>
          </cell>
          <cell r="DE497">
            <v>1</v>
          </cell>
          <cell r="DF497">
            <v>96</v>
          </cell>
          <cell r="DG497">
            <v>10</v>
          </cell>
          <cell r="DH497">
            <v>100</v>
          </cell>
          <cell r="DI497">
            <v>200</v>
          </cell>
          <cell r="DJ497">
            <v>10</v>
          </cell>
          <cell r="DK497">
            <v>1</v>
          </cell>
          <cell r="DL497">
            <v>1</v>
          </cell>
          <cell r="DM497">
            <v>50</v>
          </cell>
          <cell r="DN497">
            <v>0</v>
          </cell>
          <cell r="DO497" t="str">
            <v>0</v>
          </cell>
          <cell r="DP497">
            <v>50</v>
          </cell>
          <cell r="DQ497" t="str">
            <v>100</v>
          </cell>
          <cell r="DR497">
            <v>25</v>
          </cell>
          <cell r="DS497">
            <v>50</v>
          </cell>
          <cell r="DT497">
            <v>35</v>
          </cell>
          <cell r="DU497">
            <v>84</v>
          </cell>
          <cell r="DV497" t="str">
            <v>TCS-Ninja</v>
          </cell>
          <cell r="DW497"/>
          <cell r="DX497"/>
          <cell r="DY497" t="str">
            <v>Placed</v>
          </cell>
          <cell r="DZ497">
            <v>3.6</v>
          </cell>
          <cell r="EA497" t="str">
            <v>Placement</v>
          </cell>
          <cell r="EB497" t="str">
            <v>Placement</v>
          </cell>
          <cell r="EC497"/>
          <cell r="ED497" t="str">
            <v>CAT-1</v>
          </cell>
          <cell r="EE497"/>
          <cell r="EF497"/>
          <cell r="EG497"/>
          <cell r="EH497"/>
          <cell r="EI497"/>
          <cell r="EJ497"/>
          <cell r="EK497"/>
          <cell r="EL497"/>
          <cell r="EM497"/>
          <cell r="EN497">
            <v>5</v>
          </cell>
          <cell r="EO497">
            <v>5</v>
          </cell>
          <cell r="EP497">
            <v>5</v>
          </cell>
          <cell r="EQ497">
            <v>15</v>
          </cell>
          <cell r="ER497">
            <v>100</v>
          </cell>
          <cell r="ES497" t="str">
            <v>Yes</v>
          </cell>
          <cell r="ET497" t="str">
            <v>https://drive.google.com/open?id=16n-NgX2CUnRM1qZoW_3tIqK_0Kpeoowp</v>
          </cell>
          <cell r="EU497" t="str">
            <v>IT + Core Companies</v>
          </cell>
          <cell r="EV497" t="str">
            <v>Yes</v>
          </cell>
          <cell r="EW497" t="str">
            <v>Transaction ID: SBI0B30665F4F2F43959D5530044C6CBF73  Payment ID:pay_HyW4m29ZJmcr6u</v>
          </cell>
          <cell r="EX497" t="str">
            <v>U.P</v>
          </cell>
          <cell r="EY497" t="str">
            <v>AB</v>
          </cell>
          <cell r="EZ497" t="str">
            <v>Golden Batch 2</v>
          </cell>
          <cell r="FA497" t="str">
            <v>19-E&amp;TCB55-23</v>
          </cell>
          <cell r="FB497" t="str">
            <v>E&amp;TC-B</v>
          </cell>
          <cell r="FC497">
            <v>55</v>
          </cell>
        </row>
        <row r="498">
          <cell r="C498" t="str">
            <v>19-E&amp;TCB56-23</v>
          </cell>
          <cell r="D498">
            <v>56</v>
          </cell>
          <cell r="E498" t="str">
            <v>VISHWAKARMA KUNAL CHANDRESH MANJU</v>
          </cell>
          <cell r="F498" t="str">
            <v>19-E&amp;TCB56-23</v>
          </cell>
          <cell r="G498" t="str">
            <v>Male</v>
          </cell>
          <cell r="H498">
            <v>37182</v>
          </cell>
          <cell r="I498">
            <v>9326815723</v>
          </cell>
          <cell r="J498" t="str">
            <v>7304732119</v>
          </cell>
          <cell r="K498" t="str">
            <v>kunal.vishwa18@gmail.com</v>
          </cell>
          <cell r="L498" t="str">
            <v>1032190625@tcetmumbai.in</v>
          </cell>
          <cell r="M498" t="str">
            <v>Munsi Yadav Chawl, Near Bhoomi Legend Bu,Akurli Road,Kandivali East,Near Hanuman Mandir,Mumbai,400101</v>
          </cell>
          <cell r="N498" t="str">
            <v>Self-employed</v>
          </cell>
          <cell r="O498" t="str">
            <v>Below  5 Lacs</v>
          </cell>
          <cell r="P498" t="str">
            <v>Normal</v>
          </cell>
          <cell r="Q498" t="str">
            <v>Open</v>
          </cell>
          <cell r="R498">
            <v>2019</v>
          </cell>
          <cell r="S498" t="str">
            <v>FE</v>
          </cell>
          <cell r="T498" t="str">
            <v>MHT-CET 2019</v>
          </cell>
          <cell r="U498" t="str">
            <v>MHT-CET</v>
          </cell>
          <cell r="V498">
            <v>200</v>
          </cell>
          <cell r="W498">
            <v>32.699897900000003</v>
          </cell>
          <cell r="X498" t="str">
            <v>MI</v>
          </cell>
          <cell r="Y498">
            <v>435</v>
          </cell>
          <cell r="Z498">
            <v>500</v>
          </cell>
          <cell r="AA498">
            <v>87</v>
          </cell>
          <cell r="AB498">
            <v>2017</v>
          </cell>
          <cell r="AC498" t="str">
            <v>MAHARASHTRA STATE BOARD OF SECONDARY AND HIGHER SECONDARY EDUCATION</v>
          </cell>
          <cell r="AD498" t="str">
            <v>SHRI RAGHUVIR ENGLISH HIGH SCHOOL</v>
          </cell>
          <cell r="AE498">
            <v>438</v>
          </cell>
          <cell r="AF498">
            <v>650</v>
          </cell>
          <cell r="AG498">
            <v>67.38</v>
          </cell>
          <cell r="AH498">
            <v>2019</v>
          </cell>
          <cell r="AI498" t="str">
            <v>MAHARASHTRA STATE BOARD OF SECONDARY AND HIGHER SECONDARY EDUCATION</v>
          </cell>
          <cell r="AJ498" t="str">
            <v>SHRI T.P. BHATIA CLG OF SCIENCE</v>
          </cell>
          <cell r="AK498">
            <v>171</v>
          </cell>
          <cell r="AL498">
            <v>22</v>
          </cell>
          <cell r="AM498">
            <v>7.7727272727272725</v>
          </cell>
          <cell r="AN498">
            <v>93.77</v>
          </cell>
          <cell r="AO498">
            <v>234</v>
          </cell>
          <cell r="AP498">
            <v>26</v>
          </cell>
          <cell r="AQ498">
            <v>9</v>
          </cell>
          <cell r="AR498">
            <v>75</v>
          </cell>
          <cell r="AS498">
            <v>405</v>
          </cell>
          <cell r="AT498">
            <v>48</v>
          </cell>
          <cell r="AU498">
            <v>8.4375</v>
          </cell>
          <cell r="AV498">
            <v>234</v>
          </cell>
          <cell r="AW498">
            <v>25</v>
          </cell>
          <cell r="AX498">
            <v>9.36</v>
          </cell>
          <cell r="AY498">
            <v>100</v>
          </cell>
          <cell r="AZ498">
            <v>267</v>
          </cell>
          <cell r="BA498">
            <v>29</v>
          </cell>
          <cell r="BB498">
            <v>9.2068965517241388</v>
          </cell>
          <cell r="BC498">
            <v>99</v>
          </cell>
          <cell r="BD498">
            <v>501</v>
          </cell>
          <cell r="BE498">
            <v>54</v>
          </cell>
          <cell r="BF498">
            <v>9.2777777777777786</v>
          </cell>
          <cell r="BG498">
            <v>224</v>
          </cell>
          <cell r="BH498">
            <v>24</v>
          </cell>
          <cell r="BI498">
            <v>9.3333333333333339</v>
          </cell>
          <cell r="BJ498">
            <v>91.942499999999995</v>
          </cell>
          <cell r="BK498">
            <v>255</v>
          </cell>
          <cell r="BL498">
            <v>29</v>
          </cell>
          <cell r="BM498">
            <v>8.7931034482758612</v>
          </cell>
          <cell r="BN498">
            <v>99</v>
          </cell>
          <cell r="BO498">
            <v>479</v>
          </cell>
          <cell r="BP498">
            <v>53</v>
          </cell>
          <cell r="BQ498">
            <v>9.0377358490566042</v>
          </cell>
          <cell r="BR498">
            <v>220</v>
          </cell>
          <cell r="BS498">
            <v>24</v>
          </cell>
          <cell r="BT498">
            <v>9.1666666666666661</v>
          </cell>
          <cell r="BU498">
            <v>93.118749999999991</v>
          </cell>
          <cell r="BV498">
            <v>220</v>
          </cell>
          <cell r="BW498">
            <v>24</v>
          </cell>
          <cell r="BX498">
            <v>9.1666666666666661</v>
          </cell>
          <cell r="BY498">
            <v>225</v>
          </cell>
          <cell r="BZ498">
            <v>26</v>
          </cell>
          <cell r="CA498">
            <v>8.6538461538461533</v>
          </cell>
          <cell r="CB498">
            <v>1830</v>
          </cell>
          <cell r="CC498">
            <v>205</v>
          </cell>
          <cell r="CD498">
            <v>8.9268292682926838</v>
          </cell>
          <cell r="CE498">
            <v>92</v>
          </cell>
          <cell r="CF498"/>
          <cell r="CG498"/>
          <cell r="CH498"/>
          <cell r="CI498"/>
          <cell r="CJ498"/>
          <cell r="CK498"/>
          <cell r="CL498"/>
          <cell r="CM498"/>
          <cell r="CN498">
            <v>24</v>
          </cell>
          <cell r="CO498">
            <v>60</v>
          </cell>
          <cell r="CP498">
            <v>20</v>
          </cell>
          <cell r="CQ498">
            <v>50</v>
          </cell>
          <cell r="CR498">
            <v>24</v>
          </cell>
          <cell r="CS498">
            <v>0</v>
          </cell>
          <cell r="CT498">
            <v>100</v>
          </cell>
          <cell r="CU498">
            <v>13</v>
          </cell>
          <cell r="CV498">
            <v>3</v>
          </cell>
          <cell r="CW498">
            <v>82</v>
          </cell>
          <cell r="CX498">
            <v>668</v>
          </cell>
          <cell r="CY498">
            <v>66.8</v>
          </cell>
          <cell r="CZ498">
            <v>99.257057949479943</v>
          </cell>
          <cell r="DA498">
            <v>10</v>
          </cell>
          <cell r="DB498">
            <v>0</v>
          </cell>
          <cell r="DC498">
            <v>100</v>
          </cell>
          <cell r="DD498">
            <v>22</v>
          </cell>
          <cell r="DE498">
            <v>0</v>
          </cell>
          <cell r="DF498">
            <v>100</v>
          </cell>
          <cell r="DG498">
            <v>10</v>
          </cell>
          <cell r="DH498">
            <v>100</v>
          </cell>
          <cell r="DI498">
            <v>1040</v>
          </cell>
          <cell r="DJ498">
            <v>52</v>
          </cell>
          <cell r="DK498">
            <v>2</v>
          </cell>
          <cell r="DL498">
            <v>0</v>
          </cell>
          <cell r="DM498">
            <v>100</v>
          </cell>
          <cell r="DN498">
            <v>30</v>
          </cell>
          <cell r="DO498" t="str">
            <v>100</v>
          </cell>
          <cell r="DP498">
            <v>30</v>
          </cell>
          <cell r="DQ498" t="str">
            <v>100</v>
          </cell>
          <cell r="DR498">
            <v>30</v>
          </cell>
          <cell r="DS498">
            <v>100</v>
          </cell>
          <cell r="DT498">
            <v>61</v>
          </cell>
          <cell r="DU498">
            <v>98</v>
          </cell>
          <cell r="DV498" t="str">
            <v>Accenture-(ASE)</v>
          </cell>
          <cell r="DW498"/>
          <cell r="DX498"/>
          <cell r="DY498" t="str">
            <v>Placed</v>
          </cell>
          <cell r="DZ498">
            <v>4.5</v>
          </cell>
          <cell r="EA498" t="str">
            <v>Placement</v>
          </cell>
          <cell r="EB498" t="str">
            <v>Placement</v>
          </cell>
          <cell r="EC498"/>
          <cell r="ED498" t="str">
            <v>CAT-1</v>
          </cell>
          <cell r="EE498"/>
          <cell r="EF498"/>
          <cell r="EG498"/>
          <cell r="EH498"/>
          <cell r="EI498"/>
          <cell r="EJ498"/>
          <cell r="EK498"/>
          <cell r="EL498"/>
          <cell r="EM498"/>
          <cell r="EN498">
            <v>5</v>
          </cell>
          <cell r="EO498">
            <v>5</v>
          </cell>
          <cell r="EP498">
            <v>5</v>
          </cell>
          <cell r="EQ498">
            <v>15</v>
          </cell>
          <cell r="ER498">
            <v>100</v>
          </cell>
          <cell r="ES498" t="str">
            <v>Yes</v>
          </cell>
          <cell r="ET498" t="str">
            <v>https://drive.google.com/open?id=1cq4nclwpnwCEJBMaWAUyRhf997HL9H4L</v>
          </cell>
          <cell r="EU498" t="str">
            <v>IT + Core Companies</v>
          </cell>
          <cell r="EV498" t="str">
            <v>Yes</v>
          </cell>
          <cell r="EW498" t="str">
            <v>pay_HyV49j5laLglBl</v>
          </cell>
          <cell r="EX498" t="str">
            <v>Mumbai</v>
          </cell>
          <cell r="EY498" t="str">
            <v>AB</v>
          </cell>
          <cell r="EZ498" t="str">
            <v>Batch 1</v>
          </cell>
          <cell r="FA498" t="str">
            <v>19-E&amp;TCB56-23</v>
          </cell>
          <cell r="FB498" t="str">
            <v>E&amp;TC-B</v>
          </cell>
          <cell r="FC498">
            <v>56</v>
          </cell>
        </row>
        <row r="499">
          <cell r="C499" t="str">
            <v>19-E&amp;TCB57-23</v>
          </cell>
          <cell r="D499">
            <v>57</v>
          </cell>
          <cell r="E499" t="str">
            <v>YADAV ADITYA SADANAND NIRMALA</v>
          </cell>
          <cell r="F499" t="str">
            <v>19-E&amp;TCB57-23</v>
          </cell>
          <cell r="G499" t="str">
            <v>Male</v>
          </cell>
          <cell r="H499">
            <v>37108</v>
          </cell>
          <cell r="I499">
            <v>8454069188</v>
          </cell>
          <cell r="J499"/>
          <cell r="K499" t="str">
            <v>aditya0508yadav@gmail.com</v>
          </cell>
          <cell r="L499" t="str">
            <v>1032190626@tcetmumbai.in</v>
          </cell>
          <cell r="M499" t="str">
            <v>Room no.3 ,Ramdhari Yadav Chawl,M G Road,Borivali East,Opp. S T Bus Depot,MUMBAI,400066</v>
          </cell>
          <cell r="N499" t="str">
            <v>Family Business</v>
          </cell>
          <cell r="O499" t="str">
            <v>Below  5 Lacs</v>
          </cell>
          <cell r="P499" t="str">
            <v>Normal</v>
          </cell>
          <cell r="Q499" t="str">
            <v>Open</v>
          </cell>
          <cell r="R499">
            <v>2019</v>
          </cell>
          <cell r="S499" t="str">
            <v>FE</v>
          </cell>
          <cell r="T499" t="str">
            <v>MHT-CET 2019</v>
          </cell>
          <cell r="U499" t="str">
            <v>MHT-CET</v>
          </cell>
          <cell r="V499">
            <v>200</v>
          </cell>
          <cell r="W499">
            <v>39.560988700000003</v>
          </cell>
          <cell r="X499" t="str">
            <v>MI</v>
          </cell>
          <cell r="Y499">
            <v>390</v>
          </cell>
          <cell r="Z499">
            <v>500</v>
          </cell>
          <cell r="AA499">
            <v>78</v>
          </cell>
          <cell r="AB499">
            <v>2017</v>
          </cell>
          <cell r="AC499" t="str">
            <v>MAHARASHTRA STATE BOARD OF SECONDARY AND HIGHER SECONDARY EDUCATION</v>
          </cell>
          <cell r="AD499" t="str">
            <v>THAKUR VIDYA MANDIR HIGH SCHOOL</v>
          </cell>
          <cell r="AE499">
            <v>409</v>
          </cell>
          <cell r="AF499">
            <v>650</v>
          </cell>
          <cell r="AG499">
            <v>62.92</v>
          </cell>
          <cell r="AH499">
            <v>2019</v>
          </cell>
          <cell r="AI499" t="str">
            <v>MAHARASHTRA STATE BOARD OF SECONDARY AND HIGHER SECONDARY EDUCATION</v>
          </cell>
          <cell r="AJ499" t="str">
            <v>S.V.P. JUNIOR COLLEGE OF SCIENCE</v>
          </cell>
          <cell r="AK499">
            <v>148.94</v>
          </cell>
          <cell r="AL499">
            <v>22</v>
          </cell>
          <cell r="AM499">
            <v>6.77</v>
          </cell>
          <cell r="AN499">
            <v>82.95</v>
          </cell>
          <cell r="AO499">
            <v>189</v>
          </cell>
          <cell r="AP499">
            <v>26</v>
          </cell>
          <cell r="AQ499">
            <v>7.2692307692307692</v>
          </cell>
          <cell r="AR499">
            <v>75</v>
          </cell>
          <cell r="AS499">
            <v>337.94</v>
          </cell>
          <cell r="AT499">
            <v>48</v>
          </cell>
          <cell r="AU499">
            <v>7.0404166666666663</v>
          </cell>
          <cell r="AV499">
            <v>176</v>
          </cell>
          <cell r="AW499">
            <v>25</v>
          </cell>
          <cell r="AX499">
            <v>7.04</v>
          </cell>
          <cell r="AY499">
            <v>95</v>
          </cell>
          <cell r="AZ499">
            <v>241</v>
          </cell>
          <cell r="BA499">
            <v>29</v>
          </cell>
          <cell r="BB499">
            <v>8.3103448275862064</v>
          </cell>
          <cell r="BC499">
            <v>97</v>
          </cell>
          <cell r="BD499">
            <v>417</v>
          </cell>
          <cell r="BE499">
            <v>54</v>
          </cell>
          <cell r="BF499">
            <v>7.7222222222222223</v>
          </cell>
          <cell r="BG499">
            <v>176</v>
          </cell>
          <cell r="BH499">
            <v>24</v>
          </cell>
          <cell r="BI499">
            <v>7.333333333333333</v>
          </cell>
          <cell r="BJ499">
            <v>81</v>
          </cell>
          <cell r="BK499">
            <v>212.57</v>
          </cell>
          <cell r="BL499">
            <v>29</v>
          </cell>
          <cell r="BM499">
            <v>7.33</v>
          </cell>
          <cell r="BN499">
            <v>95</v>
          </cell>
          <cell r="BO499">
            <v>388.57</v>
          </cell>
          <cell r="BP499">
            <v>53</v>
          </cell>
          <cell r="BQ499">
            <v>7.331509433962264</v>
          </cell>
          <cell r="BR499">
            <v>144</v>
          </cell>
          <cell r="BS499">
            <v>24</v>
          </cell>
          <cell r="BT499">
            <v>6</v>
          </cell>
          <cell r="BU499">
            <v>87.658333333333346</v>
          </cell>
          <cell r="BV499">
            <v>144</v>
          </cell>
          <cell r="BW499">
            <v>24</v>
          </cell>
          <cell r="BX499">
            <v>6</v>
          </cell>
          <cell r="BY499">
            <v>170</v>
          </cell>
          <cell r="BZ499">
            <v>26</v>
          </cell>
          <cell r="CA499">
            <v>6.5384615384615383</v>
          </cell>
          <cell r="CB499">
            <v>1457.51</v>
          </cell>
          <cell r="CC499">
            <v>205</v>
          </cell>
          <cell r="CD499">
            <v>7.1098048780487808</v>
          </cell>
          <cell r="CE499">
            <v>87</v>
          </cell>
          <cell r="CF499"/>
          <cell r="CG499"/>
          <cell r="CH499"/>
          <cell r="CI499"/>
          <cell r="CJ499"/>
          <cell r="CK499"/>
          <cell r="CL499"/>
          <cell r="CM499"/>
          <cell r="CN499"/>
          <cell r="CO499"/>
          <cell r="CP499"/>
          <cell r="CQ499"/>
          <cell r="CR499"/>
          <cell r="CS499"/>
          <cell r="CT499"/>
          <cell r="CU499"/>
          <cell r="CV499"/>
          <cell r="CW499"/>
          <cell r="CX499"/>
          <cell r="CY499"/>
          <cell r="CZ499"/>
          <cell r="DA499"/>
          <cell r="DB499"/>
          <cell r="DC499"/>
          <cell r="DD499"/>
          <cell r="DE499"/>
          <cell r="DF499"/>
          <cell r="DG499"/>
          <cell r="DH499"/>
          <cell r="DI499"/>
          <cell r="DJ499">
            <v>0</v>
          </cell>
          <cell r="DK499">
            <v>0</v>
          </cell>
          <cell r="DL499">
            <v>2</v>
          </cell>
          <cell r="DM499">
            <v>0</v>
          </cell>
          <cell r="DN499">
            <v>0</v>
          </cell>
          <cell r="DO499">
            <v>0</v>
          </cell>
          <cell r="DP499">
            <v>0</v>
          </cell>
          <cell r="DQ499">
            <v>0</v>
          </cell>
          <cell r="DR499">
            <v>0</v>
          </cell>
          <cell r="DS499">
            <v>0</v>
          </cell>
          <cell r="DT499">
            <v>0</v>
          </cell>
          <cell r="DU499">
            <v>0</v>
          </cell>
          <cell r="DV499"/>
          <cell r="DW499"/>
          <cell r="DX499"/>
          <cell r="DY499"/>
          <cell r="DZ499"/>
          <cell r="EA499" t="str">
            <v>Higher Studies</v>
          </cell>
          <cell r="EB499" t="str">
            <v>Higher Studies</v>
          </cell>
          <cell r="EC499"/>
          <cell r="ED499" t="str">
            <v>CAT-3</v>
          </cell>
          <cell r="EE499"/>
          <cell r="EF499"/>
          <cell r="EG499"/>
          <cell r="EH499"/>
          <cell r="EI499"/>
          <cell r="EJ499"/>
          <cell r="EK499"/>
          <cell r="EL499"/>
          <cell r="EM499"/>
          <cell r="EN499">
            <v>4</v>
          </cell>
          <cell r="EO499">
            <v>0</v>
          </cell>
          <cell r="EP499">
            <v>5</v>
          </cell>
          <cell r="EQ499">
            <v>9</v>
          </cell>
          <cell r="ER499">
            <v>60</v>
          </cell>
          <cell r="ES499" t="str">
            <v>Yes</v>
          </cell>
          <cell r="ET499" t="str">
            <v>https://drive.google.com/open?id=1ouIG87e7Y562y_CAfKttk2Z1tad3HUYv</v>
          </cell>
          <cell r="EU499" t="str">
            <v>NA</v>
          </cell>
          <cell r="EV499" t="str">
            <v>No</v>
          </cell>
          <cell r="EW499"/>
          <cell r="EX499" t="str">
            <v>MUMBAI</v>
          </cell>
          <cell r="EY499" t="str">
            <v>Present</v>
          </cell>
          <cell r="EZ499"/>
          <cell r="FA499" t="str">
            <v>19-E&amp;TCB57-23</v>
          </cell>
          <cell r="FB499" t="str">
            <v>E&amp;TC-B</v>
          </cell>
          <cell r="FC499">
            <v>57</v>
          </cell>
        </row>
        <row r="500">
          <cell r="C500" t="str">
            <v>19-E&amp;TCB58-23</v>
          </cell>
          <cell r="D500">
            <v>58</v>
          </cell>
          <cell r="E500" t="str">
            <v>YADAV ANIKET RAMPYARE HAUSHALIYADEVI</v>
          </cell>
          <cell r="F500" t="str">
            <v>19-E&amp;TCB58-23</v>
          </cell>
          <cell r="G500" t="str">
            <v>Male</v>
          </cell>
          <cell r="H500">
            <v>37240</v>
          </cell>
          <cell r="I500">
            <v>8450905669</v>
          </cell>
          <cell r="J500" t="str">
            <v>8450905669</v>
          </cell>
          <cell r="K500" t="str">
            <v>aniyad304@gmail.com</v>
          </cell>
          <cell r="L500" t="str">
            <v>1032190627@tcetmumbai.in</v>
          </cell>
          <cell r="M500" t="str">
            <v>Room no 4b,Shree Krishna society janupadha,Thakur village kandivali East Mumbai,Opp gundecha school,Mumbai,400101</v>
          </cell>
          <cell r="N500" t="str">
            <v>Any other</v>
          </cell>
          <cell r="O500" t="str">
            <v>Below  5 Lacs</v>
          </cell>
          <cell r="P500" t="str">
            <v>Normal</v>
          </cell>
          <cell r="Q500" t="str">
            <v>Open</v>
          </cell>
          <cell r="R500">
            <v>2019</v>
          </cell>
          <cell r="S500" t="str">
            <v>FE</v>
          </cell>
          <cell r="T500" t="str">
            <v>MHT-CET 2019</v>
          </cell>
          <cell r="U500" t="str">
            <v>MHT-CET</v>
          </cell>
          <cell r="V500">
            <v>200</v>
          </cell>
          <cell r="W500">
            <v>62.685848399999998</v>
          </cell>
          <cell r="X500" t="str">
            <v>MI</v>
          </cell>
          <cell r="Y500">
            <v>444</v>
          </cell>
          <cell r="Z500">
            <v>500</v>
          </cell>
          <cell r="AA500">
            <v>88.8</v>
          </cell>
          <cell r="AB500">
            <v>2017</v>
          </cell>
          <cell r="AC500" t="str">
            <v>MAHARASHTRA STATE BOARD OF SECONDARY AND HIGHER SECONDARY EDUCATION</v>
          </cell>
          <cell r="AD500" t="str">
            <v>THAKUR SHYAMNARAYAN HIGH SCHOOL</v>
          </cell>
          <cell r="AE500">
            <v>561</v>
          </cell>
          <cell r="AF500">
            <v>650</v>
          </cell>
          <cell r="AG500">
            <v>86.31</v>
          </cell>
          <cell r="AH500">
            <v>2019</v>
          </cell>
          <cell r="AI500" t="str">
            <v>MAHARASHTRA STATE BOARD OF SECONDARY AND HIGHER SECONDARY EDUCATION</v>
          </cell>
          <cell r="AJ500" t="str">
            <v>THAKUR COLLEGE OF SCIENCE AND COMMERCE</v>
          </cell>
          <cell r="AK500">
            <v>213</v>
          </cell>
          <cell r="AL500">
            <v>22</v>
          </cell>
          <cell r="AM500">
            <v>9.6818181818181817</v>
          </cell>
          <cell r="AN500">
            <v>93.44</v>
          </cell>
          <cell r="AO500">
            <v>257</v>
          </cell>
          <cell r="AP500">
            <v>26</v>
          </cell>
          <cell r="AQ500">
            <v>9.884615384615385</v>
          </cell>
          <cell r="AR500">
            <v>80</v>
          </cell>
          <cell r="AS500">
            <v>470</v>
          </cell>
          <cell r="AT500">
            <v>48</v>
          </cell>
          <cell r="AU500">
            <v>9.7916666666666661</v>
          </cell>
          <cell r="AV500">
            <v>237</v>
          </cell>
          <cell r="AW500">
            <v>25</v>
          </cell>
          <cell r="AX500">
            <v>9.48</v>
          </cell>
          <cell r="AY500">
            <v>95</v>
          </cell>
          <cell r="AZ500">
            <v>271</v>
          </cell>
          <cell r="BA500">
            <v>29</v>
          </cell>
          <cell r="BB500">
            <v>9.3448275862068968</v>
          </cell>
          <cell r="BC500">
            <v>98</v>
          </cell>
          <cell r="BD500">
            <v>508</v>
          </cell>
          <cell r="BE500">
            <v>54</v>
          </cell>
          <cell r="BF500">
            <v>9.4074074074074066</v>
          </cell>
          <cell r="BG500">
            <v>223</v>
          </cell>
          <cell r="BH500">
            <v>24</v>
          </cell>
          <cell r="BI500">
            <v>9.2916666666666661</v>
          </cell>
          <cell r="BJ500">
            <v>91.61</v>
          </cell>
          <cell r="BK500">
            <v>281</v>
          </cell>
          <cell r="BL500">
            <v>29</v>
          </cell>
          <cell r="BM500">
            <v>9.6896551724137936</v>
          </cell>
          <cell r="BN500">
            <v>92</v>
          </cell>
          <cell r="BO500">
            <v>504</v>
          </cell>
          <cell r="BP500">
            <v>53</v>
          </cell>
          <cell r="BQ500">
            <v>9.5094339622641506</v>
          </cell>
          <cell r="BR500">
            <v>238</v>
          </cell>
          <cell r="BS500">
            <v>24</v>
          </cell>
          <cell r="BT500">
            <v>9.9166666666666661</v>
          </cell>
          <cell r="BU500">
            <v>91.674999999999997</v>
          </cell>
          <cell r="BV500">
            <v>238</v>
          </cell>
          <cell r="BW500">
            <v>24</v>
          </cell>
          <cell r="BX500">
            <v>9.9166666666666661</v>
          </cell>
          <cell r="BY500">
            <v>246</v>
          </cell>
          <cell r="BZ500">
            <v>26</v>
          </cell>
          <cell r="CA500">
            <v>9.4615384615384617</v>
          </cell>
          <cell r="CB500">
            <v>1966</v>
          </cell>
          <cell r="CC500">
            <v>205</v>
          </cell>
          <cell r="CD500">
            <v>9.590243902439024</v>
          </cell>
          <cell r="CE500">
            <v>92</v>
          </cell>
          <cell r="CF500"/>
          <cell r="CG500"/>
          <cell r="CH500"/>
          <cell r="CI500"/>
          <cell r="CJ500"/>
          <cell r="CK500"/>
          <cell r="CL500"/>
          <cell r="CM500"/>
          <cell r="CN500">
            <v>13</v>
          </cell>
          <cell r="CO500">
            <v>60</v>
          </cell>
          <cell r="CP500">
            <v>21</v>
          </cell>
          <cell r="CQ500">
            <v>50</v>
          </cell>
          <cell r="CR500">
            <v>22</v>
          </cell>
          <cell r="CS500">
            <v>2</v>
          </cell>
          <cell r="CT500">
            <v>92</v>
          </cell>
          <cell r="CU500">
            <v>14</v>
          </cell>
          <cell r="CV500">
            <v>2</v>
          </cell>
          <cell r="CW500">
            <v>88</v>
          </cell>
          <cell r="CX500">
            <v>626</v>
          </cell>
          <cell r="CY500">
            <v>62.6</v>
          </cell>
          <cell r="CZ500">
            <v>93.016344725111438</v>
          </cell>
          <cell r="DA500">
            <v>10</v>
          </cell>
          <cell r="DB500">
            <v>0</v>
          </cell>
          <cell r="DC500">
            <v>100</v>
          </cell>
          <cell r="DD500">
            <v>18</v>
          </cell>
          <cell r="DE500">
            <v>4</v>
          </cell>
          <cell r="DF500">
            <v>82</v>
          </cell>
          <cell r="DG500">
            <v>10</v>
          </cell>
          <cell r="DH500">
            <v>100</v>
          </cell>
          <cell r="DI500">
            <v>800</v>
          </cell>
          <cell r="DJ500">
            <v>40</v>
          </cell>
          <cell r="DK500">
            <v>2</v>
          </cell>
          <cell r="DL500">
            <v>0</v>
          </cell>
          <cell r="DM500">
            <v>100</v>
          </cell>
          <cell r="DN500">
            <v>60</v>
          </cell>
          <cell r="DO500" t="str">
            <v>100</v>
          </cell>
          <cell r="DP500">
            <v>30</v>
          </cell>
          <cell r="DQ500" t="str">
            <v>100</v>
          </cell>
          <cell r="DR500">
            <v>45</v>
          </cell>
          <cell r="DS500">
            <v>100</v>
          </cell>
          <cell r="DT500">
            <v>65</v>
          </cell>
          <cell r="DU500">
            <v>95</v>
          </cell>
          <cell r="DV500" t="str">
            <v>Jio Platform-Ignite</v>
          </cell>
          <cell r="DW500"/>
          <cell r="DX500"/>
          <cell r="DY500" t="str">
            <v>Placed</v>
          </cell>
          <cell r="DZ500">
            <v>6</v>
          </cell>
          <cell r="EA500" t="str">
            <v>Placement</v>
          </cell>
          <cell r="EB500" t="str">
            <v>Placement</v>
          </cell>
          <cell r="EC500"/>
          <cell r="ED500" t="str">
            <v>CAT-1</v>
          </cell>
          <cell r="EE500"/>
          <cell r="EF500"/>
          <cell r="EG500"/>
          <cell r="EH500"/>
          <cell r="EI500"/>
          <cell r="EJ500"/>
          <cell r="EK500"/>
          <cell r="EL500"/>
          <cell r="EM500"/>
          <cell r="EN500">
            <v>5</v>
          </cell>
          <cell r="EO500">
            <v>5</v>
          </cell>
          <cell r="EP500">
            <v>5</v>
          </cell>
          <cell r="EQ500">
            <v>15</v>
          </cell>
          <cell r="ER500">
            <v>100</v>
          </cell>
          <cell r="ES500" t="str">
            <v>Yes</v>
          </cell>
          <cell r="ET500" t="str">
            <v>https://drive.google.com/open?id=1D03qUvx81NjNpU9SSb-GRNg4zGzpHxEP</v>
          </cell>
          <cell r="EU500" t="str">
            <v>IT + Core Companies</v>
          </cell>
          <cell r="EV500" t="str">
            <v>Yes</v>
          </cell>
          <cell r="EW500" t="str">
            <v>Transaction Reference: pay_HyVSgTpL9nI4GS</v>
          </cell>
          <cell r="EX500" t="str">
            <v>Mumbai</v>
          </cell>
          <cell r="EY500" t="str">
            <v>Present</v>
          </cell>
          <cell r="EZ500" t="str">
            <v>Batch 1</v>
          </cell>
          <cell r="FA500" t="str">
            <v>19-E&amp;TCB58-23</v>
          </cell>
          <cell r="FB500" t="str">
            <v>E&amp;TC-B</v>
          </cell>
          <cell r="FC500">
            <v>58</v>
          </cell>
        </row>
        <row r="501">
          <cell r="C501" t="str">
            <v>19-E&amp;TCB59-23</v>
          </cell>
          <cell r="D501">
            <v>59</v>
          </cell>
          <cell r="E501" t="str">
            <v>YADAV ANKITAKUMARI AMARNATH</v>
          </cell>
          <cell r="F501" t="str">
            <v>19-E&amp;TCB59-23</v>
          </cell>
          <cell r="G501" t="str">
            <v>Female</v>
          </cell>
          <cell r="H501">
            <v>37093</v>
          </cell>
          <cell r="I501">
            <v>9920932131</v>
          </cell>
          <cell r="J501" t="str">
            <v>9920932131</v>
          </cell>
          <cell r="K501" t="str">
            <v>ankitay2172001@gmail.com</v>
          </cell>
          <cell r="L501" t="str">
            <v>1032190628@tcetmumbai.in</v>
          </cell>
          <cell r="M501" t="str">
            <v>S-3/527,GOKULDHAM,GOREGAON,OPPOSITE TO LAKSHCHANDI HEIGHTS ,MUMBAI,400063</v>
          </cell>
          <cell r="N501" t="str">
            <v>Service</v>
          </cell>
          <cell r="O501" t="str">
            <v>20 Lacs &amp; above</v>
          </cell>
          <cell r="P501" t="str">
            <v>Normal</v>
          </cell>
          <cell r="Q501" t="str">
            <v>Open</v>
          </cell>
          <cell r="R501">
            <v>2019</v>
          </cell>
          <cell r="S501" t="str">
            <v>FE</v>
          </cell>
          <cell r="T501" t="str">
            <v>MHT-CET 2019</v>
          </cell>
          <cell r="U501" t="str">
            <v>MHT-CET</v>
          </cell>
          <cell r="V501">
            <v>200</v>
          </cell>
          <cell r="W501">
            <v>23.892513900000001</v>
          </cell>
          <cell r="X501" t="str">
            <v>MI</v>
          </cell>
          <cell r="Y501">
            <v>501</v>
          </cell>
          <cell r="Z501">
            <v>600</v>
          </cell>
          <cell r="AA501">
            <v>83.5</v>
          </cell>
          <cell r="AB501">
            <v>2017</v>
          </cell>
          <cell r="AC501" t="str">
            <v>COUNCIL FOR THE INDIAN SCHOOL CERTIFICATE EXAMINATIONS</v>
          </cell>
          <cell r="AD501" t="str">
            <v>GOKULDHAM HIGH SCHOOL AND JOUNIOR COLLEGE</v>
          </cell>
          <cell r="AE501">
            <v>414</v>
          </cell>
          <cell r="AF501">
            <v>650</v>
          </cell>
          <cell r="AG501">
            <v>63.69</v>
          </cell>
          <cell r="AH501">
            <v>2019</v>
          </cell>
          <cell r="AI501" t="str">
            <v>MAHARASHTRA STATE BOARD OF SECONDARY AND HIGHER SECONDARY EDUCATION</v>
          </cell>
          <cell r="AJ501" t="str">
            <v>NIRMALA MEMORIAL COLLEGE OF SCIENCE AND COMMERCE</v>
          </cell>
          <cell r="AK501">
            <v>176</v>
          </cell>
          <cell r="AL501">
            <v>22</v>
          </cell>
          <cell r="AM501">
            <v>8</v>
          </cell>
          <cell r="AN501">
            <v>94.1</v>
          </cell>
          <cell r="AO501">
            <v>222</v>
          </cell>
          <cell r="AP501">
            <v>26</v>
          </cell>
          <cell r="AQ501">
            <v>8.5384615384615383</v>
          </cell>
          <cell r="AR501">
            <v>92</v>
          </cell>
          <cell r="AS501">
            <v>398</v>
          </cell>
          <cell r="AT501">
            <v>48</v>
          </cell>
          <cell r="AU501">
            <v>8.2916666666666661</v>
          </cell>
          <cell r="AV501">
            <v>226</v>
          </cell>
          <cell r="AW501">
            <v>25</v>
          </cell>
          <cell r="AX501">
            <v>9.0399999999999991</v>
          </cell>
          <cell r="AY501">
            <v>97</v>
          </cell>
          <cell r="AZ501">
            <v>264</v>
          </cell>
          <cell r="BA501">
            <v>29</v>
          </cell>
          <cell r="BB501">
            <v>9.1034482758620694</v>
          </cell>
          <cell r="BC501">
            <v>92</v>
          </cell>
          <cell r="BD501">
            <v>490</v>
          </cell>
          <cell r="BE501">
            <v>54</v>
          </cell>
          <cell r="BF501">
            <v>9.0740740740740744</v>
          </cell>
          <cell r="BG501">
            <v>217</v>
          </cell>
          <cell r="BH501">
            <v>24</v>
          </cell>
          <cell r="BI501">
            <v>9.0416666666666661</v>
          </cell>
          <cell r="BJ501">
            <v>93.775000000000006</v>
          </cell>
          <cell r="BK501">
            <v>260</v>
          </cell>
          <cell r="BL501">
            <v>29</v>
          </cell>
          <cell r="BM501">
            <v>8.9655172413793096</v>
          </cell>
          <cell r="BN501">
            <v>97</v>
          </cell>
          <cell r="BO501">
            <v>477</v>
          </cell>
          <cell r="BP501">
            <v>53</v>
          </cell>
          <cell r="BQ501">
            <v>9</v>
          </cell>
          <cell r="BR501">
            <v>224</v>
          </cell>
          <cell r="BS501">
            <v>24</v>
          </cell>
          <cell r="BT501">
            <v>9.3333333333333339</v>
          </cell>
          <cell r="BU501">
            <v>94.3125</v>
          </cell>
          <cell r="BV501">
            <v>224</v>
          </cell>
          <cell r="BW501">
            <v>24</v>
          </cell>
          <cell r="BX501">
            <v>9.3333333333333339</v>
          </cell>
          <cell r="BY501">
            <v>243</v>
          </cell>
          <cell r="BZ501">
            <v>26</v>
          </cell>
          <cell r="CA501">
            <v>9.3461538461538467</v>
          </cell>
          <cell r="CB501">
            <v>1832</v>
          </cell>
          <cell r="CC501">
            <v>205</v>
          </cell>
          <cell r="CD501">
            <v>8.9365853658536594</v>
          </cell>
          <cell r="CE501">
            <v>94</v>
          </cell>
          <cell r="CF501"/>
          <cell r="CG501"/>
          <cell r="CH501"/>
          <cell r="CI501"/>
          <cell r="CJ501"/>
          <cell r="CK501"/>
          <cell r="CL501"/>
          <cell r="CM501"/>
          <cell r="CN501">
            <v>11</v>
          </cell>
          <cell r="CO501">
            <v>60</v>
          </cell>
          <cell r="CP501">
            <v>8</v>
          </cell>
          <cell r="CQ501">
            <v>50</v>
          </cell>
          <cell r="CR501">
            <v>24</v>
          </cell>
          <cell r="CS501">
            <v>0</v>
          </cell>
          <cell r="CT501">
            <v>100</v>
          </cell>
          <cell r="CU501">
            <v>15</v>
          </cell>
          <cell r="CV501">
            <v>1</v>
          </cell>
          <cell r="CW501">
            <v>94</v>
          </cell>
          <cell r="CX501">
            <v>465</v>
          </cell>
          <cell r="CY501">
            <v>51.666666666666664</v>
          </cell>
          <cell r="CZ501">
            <v>69.093610698365524</v>
          </cell>
          <cell r="DA501">
            <v>9</v>
          </cell>
          <cell r="DB501">
            <v>1</v>
          </cell>
          <cell r="DC501">
            <v>90</v>
          </cell>
          <cell r="DD501">
            <v>12</v>
          </cell>
          <cell r="DE501">
            <v>10</v>
          </cell>
          <cell r="DF501">
            <v>55</v>
          </cell>
          <cell r="DG501">
            <v>10</v>
          </cell>
          <cell r="DH501">
            <v>100</v>
          </cell>
          <cell r="DI501">
            <v>410</v>
          </cell>
          <cell r="DJ501">
            <v>21</v>
          </cell>
          <cell r="DK501">
            <v>2</v>
          </cell>
          <cell r="DL501">
            <v>0</v>
          </cell>
          <cell r="DM501">
            <v>100</v>
          </cell>
          <cell r="DN501">
            <v>70</v>
          </cell>
          <cell r="DO501" t="str">
            <v>100</v>
          </cell>
          <cell r="DP501">
            <v>70</v>
          </cell>
          <cell r="DQ501" t="str">
            <v>100</v>
          </cell>
          <cell r="DR501">
            <v>70</v>
          </cell>
          <cell r="DS501">
            <v>100</v>
          </cell>
          <cell r="DT501">
            <v>54</v>
          </cell>
          <cell r="DU501">
            <v>92</v>
          </cell>
          <cell r="DV501"/>
          <cell r="DW501"/>
          <cell r="DX501"/>
          <cell r="DY501"/>
          <cell r="DZ501"/>
          <cell r="EA501" t="str">
            <v>Placement</v>
          </cell>
          <cell r="EB501" t="str">
            <v>Placement</v>
          </cell>
          <cell r="EC501"/>
          <cell r="ED501" t="str">
            <v>CAT-1</v>
          </cell>
          <cell r="EE501"/>
          <cell r="EF501"/>
          <cell r="EG501"/>
          <cell r="EH501"/>
          <cell r="EI501"/>
          <cell r="EJ501"/>
          <cell r="EK501"/>
          <cell r="EL501"/>
          <cell r="EM501"/>
          <cell r="EN501">
            <v>5</v>
          </cell>
          <cell r="EO501">
            <v>5</v>
          </cell>
          <cell r="EP501">
            <v>5</v>
          </cell>
          <cell r="EQ501">
            <v>15</v>
          </cell>
          <cell r="ER501">
            <v>100</v>
          </cell>
          <cell r="ES501" t="str">
            <v>Yes</v>
          </cell>
          <cell r="ET501" t="str">
            <v>https://drive.google.com/open?id=1XtLE8zUOfQ37AUzvqi2xASokPoXNSG9D</v>
          </cell>
          <cell r="EU501" t="str">
            <v>IT + Core Companies</v>
          </cell>
          <cell r="EV501" t="str">
            <v>Yes</v>
          </cell>
          <cell r="EW501" t="str">
            <v>Yes</v>
          </cell>
          <cell r="EX501" t="str">
            <v>VARANASI</v>
          </cell>
          <cell r="EY501" t="str">
            <v>Present</v>
          </cell>
          <cell r="EZ501" t="str">
            <v>Batch 2</v>
          </cell>
          <cell r="FA501" t="str">
            <v>19-E&amp;TCB59-23</v>
          </cell>
          <cell r="FB501" t="str">
            <v>E&amp;TC-B</v>
          </cell>
          <cell r="FC501">
            <v>59</v>
          </cell>
        </row>
        <row r="502">
          <cell r="C502" t="str">
            <v>20-E&amp;TCB66-23</v>
          </cell>
          <cell r="D502">
            <v>66</v>
          </cell>
          <cell r="E502" t="str">
            <v>YADAV DIVMAAN VIJAY SHANKAR SARITA</v>
          </cell>
          <cell r="F502" t="str">
            <v>20-E&amp;TCB66-23</v>
          </cell>
          <cell r="G502" t="str">
            <v>Male</v>
          </cell>
          <cell r="H502">
            <v>37057</v>
          </cell>
          <cell r="I502">
            <v>8369941952</v>
          </cell>
          <cell r="J502"/>
          <cell r="K502" t="str">
            <v>d.man.yadav@gmail.com</v>
          </cell>
          <cell r="L502" t="str">
            <v>1032200688@tcetmumbai.in</v>
          </cell>
          <cell r="M502" t="str">
            <v>B-102,Bhata School Gaurav  Dhroov Sai baba Nagar, Borivali (W), Mumbai-400067.</v>
          </cell>
          <cell r="N502" t="str">
            <v>Family Business</v>
          </cell>
          <cell r="O502" t="str">
            <v>Below  5 Lacs</v>
          </cell>
          <cell r="P502" t="str">
            <v>Normal</v>
          </cell>
          <cell r="Q502" t="str">
            <v>Open</v>
          </cell>
          <cell r="R502">
            <v>2019</v>
          </cell>
          <cell r="S502" t="str">
            <v>DSE</v>
          </cell>
          <cell r="T502" t="str">
            <v>NA</v>
          </cell>
          <cell r="U502" t="str">
            <v>DSE</v>
          </cell>
          <cell r="V502" t="str">
            <v>NA</v>
          </cell>
          <cell r="W502" t="str">
            <v>NA</v>
          </cell>
          <cell r="X502" t="str">
            <v>CAP-Minority</v>
          </cell>
          <cell r="Y502">
            <v>392</v>
          </cell>
          <cell r="Z502">
            <v>500</v>
          </cell>
          <cell r="AA502">
            <v>78.400000000000006</v>
          </cell>
          <cell r="AB502">
            <v>2017</v>
          </cell>
          <cell r="AC502" t="str">
            <v>MAHARASHTRA STATE BOARD OF SECONDARY AND HIGHER SECONDARY EDUCATION</v>
          </cell>
          <cell r="AD502"/>
          <cell r="AE502">
            <v>1529</v>
          </cell>
          <cell r="AF502">
            <v>1700</v>
          </cell>
          <cell r="AG502">
            <v>89.941176470588232</v>
          </cell>
          <cell r="AH502">
            <v>2020</v>
          </cell>
          <cell r="AI502" t="str">
            <v>Maharashtra State Board of Technical Education</v>
          </cell>
          <cell r="AJ502" t="str">
            <v>Thakur Polytechnic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 t="str">
            <v>o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202</v>
          </cell>
          <cell r="AW502">
            <v>25</v>
          </cell>
          <cell r="AX502">
            <v>8.08</v>
          </cell>
          <cell r="AY502">
            <v>89</v>
          </cell>
          <cell r="AZ502">
            <v>250</v>
          </cell>
          <cell r="BA502">
            <v>29</v>
          </cell>
          <cell r="BB502">
            <v>8.6206896551724146</v>
          </cell>
          <cell r="BC502">
            <v>95</v>
          </cell>
          <cell r="BD502">
            <v>452</v>
          </cell>
          <cell r="BE502">
            <v>54</v>
          </cell>
          <cell r="BF502">
            <v>8.3703703703703702</v>
          </cell>
          <cell r="BG502">
            <v>204</v>
          </cell>
          <cell r="BH502">
            <v>24</v>
          </cell>
          <cell r="BI502">
            <v>8.5</v>
          </cell>
          <cell r="BJ502">
            <v>80</v>
          </cell>
          <cell r="BK502">
            <v>276</v>
          </cell>
          <cell r="BL502">
            <v>29</v>
          </cell>
          <cell r="BM502">
            <v>9.5172413793103452</v>
          </cell>
          <cell r="BN502">
            <v>97</v>
          </cell>
          <cell r="BO502">
            <v>480</v>
          </cell>
          <cell r="BP502">
            <v>53</v>
          </cell>
          <cell r="BQ502">
            <v>9.0566037735849054</v>
          </cell>
          <cell r="BR502">
            <v>216</v>
          </cell>
          <cell r="BS502">
            <v>24</v>
          </cell>
          <cell r="BT502">
            <v>9</v>
          </cell>
          <cell r="BU502">
            <v>90.25</v>
          </cell>
          <cell r="BV502">
            <v>216</v>
          </cell>
          <cell r="BW502">
            <v>24</v>
          </cell>
          <cell r="BX502">
            <v>9</v>
          </cell>
          <cell r="BY502">
            <v>251</v>
          </cell>
          <cell r="BZ502">
            <v>26</v>
          </cell>
          <cell r="CA502">
            <v>9.6538461538461533</v>
          </cell>
          <cell r="CB502">
            <v>1399</v>
          </cell>
          <cell r="CC502">
            <v>157</v>
          </cell>
          <cell r="CD502">
            <v>8.9108280254777075</v>
          </cell>
          <cell r="CE502">
            <v>88</v>
          </cell>
          <cell r="CF502"/>
          <cell r="CG502"/>
          <cell r="CH502"/>
          <cell r="CI502"/>
          <cell r="CJ502"/>
          <cell r="CK502"/>
          <cell r="CL502"/>
          <cell r="CM502"/>
          <cell r="CN502">
            <v>14</v>
          </cell>
          <cell r="CO502">
            <v>60</v>
          </cell>
          <cell r="CP502">
            <v>13</v>
          </cell>
          <cell r="CQ502">
            <v>50</v>
          </cell>
          <cell r="CR502">
            <v>24</v>
          </cell>
          <cell r="CS502">
            <v>0</v>
          </cell>
          <cell r="CT502">
            <v>100</v>
          </cell>
          <cell r="CU502">
            <v>14</v>
          </cell>
          <cell r="CV502">
            <v>2</v>
          </cell>
          <cell r="CW502">
            <v>88</v>
          </cell>
          <cell r="CX502">
            <v>510</v>
          </cell>
          <cell r="CY502">
            <v>51</v>
          </cell>
          <cell r="CZ502">
            <v>75.780089153046063</v>
          </cell>
          <cell r="DA502">
            <v>10</v>
          </cell>
          <cell r="DB502">
            <v>0</v>
          </cell>
          <cell r="DC502">
            <v>100</v>
          </cell>
          <cell r="DD502">
            <v>19</v>
          </cell>
          <cell r="DE502">
            <v>3</v>
          </cell>
          <cell r="DF502">
            <v>87</v>
          </cell>
          <cell r="DG502">
            <v>10</v>
          </cell>
          <cell r="DH502">
            <v>100</v>
          </cell>
          <cell r="DI502">
            <v>700</v>
          </cell>
          <cell r="DJ502">
            <v>35</v>
          </cell>
          <cell r="DK502">
            <v>2</v>
          </cell>
          <cell r="DL502">
            <v>0</v>
          </cell>
          <cell r="DM502">
            <v>100</v>
          </cell>
          <cell r="DN502">
            <v>80</v>
          </cell>
          <cell r="DO502" t="str">
            <v>100</v>
          </cell>
          <cell r="DP502">
            <v>50</v>
          </cell>
          <cell r="DQ502" t="str">
            <v>100</v>
          </cell>
          <cell r="DR502">
            <v>65</v>
          </cell>
          <cell r="DS502">
            <v>100</v>
          </cell>
          <cell r="DT502">
            <v>64</v>
          </cell>
          <cell r="DU502">
            <v>97</v>
          </cell>
          <cell r="DV502" t="str">
            <v>Elmack Engineering Serivices</v>
          </cell>
          <cell r="DW502"/>
          <cell r="DX502"/>
          <cell r="DY502" t="str">
            <v>Placed</v>
          </cell>
          <cell r="DZ502">
            <v>3.7</v>
          </cell>
          <cell r="EA502" t="str">
            <v>Placement</v>
          </cell>
          <cell r="EB502" t="str">
            <v>Placement</v>
          </cell>
          <cell r="EC502"/>
          <cell r="ED502" t="str">
            <v>CAT-1</v>
          </cell>
          <cell r="EE502"/>
          <cell r="EF502"/>
          <cell r="EG502"/>
          <cell r="EH502"/>
          <cell r="EI502"/>
          <cell r="EJ502"/>
          <cell r="EK502"/>
          <cell r="EL502"/>
          <cell r="EM502"/>
          <cell r="EN502">
            <v>5</v>
          </cell>
          <cell r="EO502">
            <v>5</v>
          </cell>
          <cell r="EP502">
            <v>5</v>
          </cell>
          <cell r="EQ502">
            <v>15</v>
          </cell>
          <cell r="ER502">
            <v>100</v>
          </cell>
          <cell r="ES502" t="str">
            <v>Yes</v>
          </cell>
          <cell r="ET502" t="str">
            <v>https://drive.google.com/open?id=1a4WOjac3sIbuvI7cAthaYo4kuPHNysJr</v>
          </cell>
          <cell r="EU502" t="str">
            <v>IT + Core Companies</v>
          </cell>
          <cell r="EV502" t="str">
            <v>Yes</v>
          </cell>
          <cell r="EW502" t="str">
            <v>yes, Payment ID:pay_HyBiqjkk0Uad8k</v>
          </cell>
          <cell r="EX502"/>
          <cell r="EY502" t="str">
            <v>Present</v>
          </cell>
          <cell r="EZ502" t="str">
            <v>Batch 2</v>
          </cell>
          <cell r="FA502" t="str">
            <v>20-E&amp;TCB66-23</v>
          </cell>
          <cell r="FB502" t="str">
            <v>E&amp;TC-B</v>
          </cell>
          <cell r="FC502">
            <v>66</v>
          </cell>
        </row>
        <row r="503">
          <cell r="C503" t="str">
            <v>20-E&amp;TCB67-23</v>
          </cell>
          <cell r="D503">
            <v>67</v>
          </cell>
          <cell r="E503" t="str">
            <v>YADAV ROHAN RAMVRIKSH ASHA</v>
          </cell>
          <cell r="F503" t="str">
            <v>20-E&amp;TCB67-23</v>
          </cell>
          <cell r="G503" t="str">
            <v>Male</v>
          </cell>
          <cell r="H503">
            <v>37347</v>
          </cell>
          <cell r="I503">
            <v>7045295637</v>
          </cell>
          <cell r="J503"/>
          <cell r="K503" t="str">
            <v>yadavrohan120@gmail.com</v>
          </cell>
          <cell r="L503" t="str">
            <v>1032200694@tcetmumbai.in</v>
          </cell>
          <cell r="M503" t="str">
            <v>Room No-2, Mahesh kumar Chawl Andheri (East), Mumbai-400069</v>
          </cell>
          <cell r="N503" t="str">
            <v>Self-employed</v>
          </cell>
          <cell r="O503" t="str">
            <v>Below  5 Lacs</v>
          </cell>
          <cell r="P503" t="str">
            <v>Normal</v>
          </cell>
          <cell r="Q503" t="str">
            <v>Open</v>
          </cell>
          <cell r="R503">
            <v>2019</v>
          </cell>
          <cell r="S503" t="str">
            <v>DSE</v>
          </cell>
          <cell r="T503" t="str">
            <v>NA</v>
          </cell>
          <cell r="U503" t="str">
            <v>DSE</v>
          </cell>
          <cell r="V503" t="str">
            <v>NA</v>
          </cell>
          <cell r="W503" t="str">
            <v>NA</v>
          </cell>
          <cell r="X503" t="str">
            <v>CAP-Minority</v>
          </cell>
          <cell r="Y503">
            <v>292</v>
          </cell>
          <cell r="Z503">
            <v>500</v>
          </cell>
          <cell r="AA503">
            <v>58.4</v>
          </cell>
          <cell r="AB503">
            <v>2017</v>
          </cell>
          <cell r="AC503" t="str">
            <v>MAHARASHTRA STATE BOARD OF SECONDARY AND HIGHER SECONDARY EDUCATION</v>
          </cell>
          <cell r="AD503" t="str">
            <v>B.L. Ruia High Shool</v>
          </cell>
          <cell r="AE503">
            <v>1441</v>
          </cell>
          <cell r="AF503">
            <v>1700</v>
          </cell>
          <cell r="AG503">
            <v>84.764705882352942</v>
          </cell>
          <cell r="AH503">
            <v>2020</v>
          </cell>
          <cell r="AI503" t="str">
            <v>Maharashtra State Board of Technical Education</v>
          </cell>
          <cell r="AJ503" t="str">
            <v>Thakur Polytechnic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 t="str">
            <v>o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192</v>
          </cell>
          <cell r="AW503">
            <v>25</v>
          </cell>
          <cell r="AX503">
            <v>7.68</v>
          </cell>
          <cell r="AY503">
            <v>75</v>
          </cell>
          <cell r="AZ503">
            <v>233</v>
          </cell>
          <cell r="BA503">
            <v>29</v>
          </cell>
          <cell r="BB503">
            <v>8.0344827586206904</v>
          </cell>
          <cell r="BC503">
            <v>98</v>
          </cell>
          <cell r="BD503">
            <v>425</v>
          </cell>
          <cell r="BE503">
            <v>54</v>
          </cell>
          <cell r="BF503">
            <v>7.8703703703703702</v>
          </cell>
          <cell r="BG503">
            <v>192</v>
          </cell>
          <cell r="BH503">
            <v>24</v>
          </cell>
          <cell r="BI503">
            <v>8</v>
          </cell>
          <cell r="BJ503">
            <v>78</v>
          </cell>
          <cell r="BK503">
            <v>242</v>
          </cell>
          <cell r="BL503">
            <v>29</v>
          </cell>
          <cell r="BM503">
            <v>8.3448275862068968</v>
          </cell>
          <cell r="BN503">
            <v>98</v>
          </cell>
          <cell r="BO503">
            <v>434</v>
          </cell>
          <cell r="BP503">
            <v>53</v>
          </cell>
          <cell r="BQ503">
            <v>8.1886792452830193</v>
          </cell>
          <cell r="BR503">
            <v>186</v>
          </cell>
          <cell r="BS503">
            <v>24</v>
          </cell>
          <cell r="BT503">
            <v>7.75</v>
          </cell>
          <cell r="BU503">
            <v>87.25</v>
          </cell>
          <cell r="BV503">
            <v>186</v>
          </cell>
          <cell r="BW503">
            <v>24</v>
          </cell>
          <cell r="BX503">
            <v>7.75</v>
          </cell>
          <cell r="BY503">
            <v>215</v>
          </cell>
          <cell r="BZ503">
            <v>26</v>
          </cell>
          <cell r="CA503">
            <v>8.2692307692307701</v>
          </cell>
          <cell r="CB503">
            <v>1260</v>
          </cell>
          <cell r="CC503">
            <v>157</v>
          </cell>
          <cell r="CD503">
            <v>8.0254777070063703</v>
          </cell>
          <cell r="CE503">
            <v>84</v>
          </cell>
          <cell r="CF503"/>
          <cell r="CG503"/>
          <cell r="CH503"/>
          <cell r="CI503"/>
          <cell r="CJ503"/>
          <cell r="CK503"/>
          <cell r="CL503"/>
          <cell r="CM503"/>
          <cell r="CN503"/>
          <cell r="CO503"/>
          <cell r="CP503"/>
          <cell r="CQ503"/>
          <cell r="CR503"/>
          <cell r="CS503"/>
          <cell r="CT503"/>
          <cell r="CU503"/>
          <cell r="CV503"/>
          <cell r="CW503"/>
          <cell r="CX503"/>
          <cell r="CY503"/>
          <cell r="CZ503"/>
          <cell r="DA503"/>
          <cell r="DB503"/>
          <cell r="DC503"/>
          <cell r="DD503"/>
          <cell r="DE503"/>
          <cell r="DF503"/>
          <cell r="DG503"/>
          <cell r="DH503"/>
          <cell r="DI503"/>
          <cell r="DJ503">
            <v>0</v>
          </cell>
          <cell r="DK503">
            <v>0</v>
          </cell>
          <cell r="DL503">
            <v>2</v>
          </cell>
          <cell r="DM503">
            <v>0</v>
          </cell>
          <cell r="DN503">
            <v>0</v>
          </cell>
          <cell r="DO503">
            <v>0</v>
          </cell>
          <cell r="DP503">
            <v>0</v>
          </cell>
          <cell r="DQ503">
            <v>0</v>
          </cell>
          <cell r="DR503">
            <v>0</v>
          </cell>
          <cell r="DS503">
            <v>0</v>
          </cell>
          <cell r="DT503">
            <v>0</v>
          </cell>
          <cell r="DU503">
            <v>0</v>
          </cell>
          <cell r="DV503"/>
          <cell r="DW503"/>
          <cell r="DX503"/>
          <cell r="DY503"/>
          <cell r="DZ503"/>
          <cell r="EA503" t="str">
            <v>Higher Studies</v>
          </cell>
          <cell r="EB503" t="str">
            <v>Higher Studies</v>
          </cell>
          <cell r="EC503"/>
          <cell r="ED503" t="str">
            <v>CAT-3</v>
          </cell>
          <cell r="EE503"/>
          <cell r="EF503"/>
          <cell r="EG503"/>
          <cell r="EH503"/>
          <cell r="EI503"/>
          <cell r="EJ503"/>
          <cell r="EK503"/>
          <cell r="EL503"/>
          <cell r="EM503"/>
          <cell r="EN503">
            <v>5</v>
          </cell>
          <cell r="EO503">
            <v>0</v>
          </cell>
          <cell r="EP503">
            <v>5</v>
          </cell>
          <cell r="EQ503">
            <v>10</v>
          </cell>
          <cell r="ER503">
            <v>66.666666666666657</v>
          </cell>
          <cell r="ES503" t="str">
            <v>Yes</v>
          </cell>
          <cell r="ET503" t="str">
            <v>https://drive.google.com/open?id=1vL4BwlDI3IYOOzfff7nZNSXTOYXxLlWY</v>
          </cell>
          <cell r="EU503" t="str">
            <v>NA</v>
          </cell>
          <cell r="EV503" t="str">
            <v>No</v>
          </cell>
          <cell r="EW503"/>
          <cell r="EX503"/>
          <cell r="EY503" t="str">
            <v>Present</v>
          </cell>
          <cell r="EZ503"/>
          <cell r="FA503" t="str">
            <v>20-E&amp;TCB67-23</v>
          </cell>
          <cell r="FB503" t="str">
            <v>E&amp;TC-B</v>
          </cell>
          <cell r="FC503">
            <v>67</v>
          </cell>
        </row>
        <row r="504">
          <cell r="C504" t="str">
            <v>19-E&amp;TCB60-23</v>
          </cell>
          <cell r="D504">
            <v>60</v>
          </cell>
          <cell r="E504" t="str">
            <v>YADAV SEJAL VIKRAMJEET MANJU</v>
          </cell>
          <cell r="F504" t="str">
            <v>19-E&amp;TCB60-23</v>
          </cell>
          <cell r="G504" t="str">
            <v>Female</v>
          </cell>
          <cell r="H504">
            <v>37245</v>
          </cell>
          <cell r="I504">
            <v>9869738534</v>
          </cell>
          <cell r="J504" t="str">
            <v>9869738534</v>
          </cell>
          <cell r="K504" t="str">
            <v>sejalyadav2012@gmail.com</v>
          </cell>
          <cell r="L504" t="str">
            <v>1032190629@tcetmumbai.in</v>
          </cell>
          <cell r="M504" t="str">
            <v>3, JANSEVA CHAWL COMMITEE  ,ambewadi, r k singh marg,andheri east,near thakur compound,mumbai,400069</v>
          </cell>
          <cell r="N504" t="str">
            <v>Service</v>
          </cell>
          <cell r="O504" t="str">
            <v>Below  5 Lacs</v>
          </cell>
          <cell r="P504" t="str">
            <v>Normal</v>
          </cell>
          <cell r="Q504" t="str">
            <v>Open</v>
          </cell>
          <cell r="R504">
            <v>2019</v>
          </cell>
          <cell r="S504" t="str">
            <v>FE</v>
          </cell>
          <cell r="T504" t="str">
            <v>MHT-CET 2019</v>
          </cell>
          <cell r="U504" t="str">
            <v>MHT-CET</v>
          </cell>
          <cell r="V504">
            <v>200</v>
          </cell>
          <cell r="W504">
            <v>71.271626499999996</v>
          </cell>
          <cell r="X504" t="str">
            <v>MI</v>
          </cell>
          <cell r="Y504">
            <v>434</v>
          </cell>
          <cell r="Z504">
            <v>500</v>
          </cell>
          <cell r="AA504">
            <v>86.8</v>
          </cell>
          <cell r="AB504">
            <v>2017</v>
          </cell>
          <cell r="AC504" t="str">
            <v>MAHARASHTRA STATE BOARD OF SECONDARY AND HIGHER SECONDARY EDUCATION</v>
          </cell>
          <cell r="AD504" t="str">
            <v>SMT SURAJBA VIDYA MANDIR</v>
          </cell>
          <cell r="AE504">
            <v>442</v>
          </cell>
          <cell r="AF504">
            <v>650</v>
          </cell>
          <cell r="AG504">
            <v>68</v>
          </cell>
          <cell r="AH504">
            <v>2019</v>
          </cell>
          <cell r="AI504" t="str">
            <v>MAHARASHTRA STATE BOARD OF SECONDARY AND HIGHER SECONDARY EDUCATION</v>
          </cell>
          <cell r="AJ504" t="str">
            <v>BHAVANS COLLEGE</v>
          </cell>
          <cell r="AK504">
            <v>198</v>
          </cell>
          <cell r="AL504">
            <v>22</v>
          </cell>
          <cell r="AM504">
            <v>9</v>
          </cell>
          <cell r="AN504">
            <v>96.07</v>
          </cell>
          <cell r="AO504">
            <v>252</v>
          </cell>
          <cell r="AP504">
            <v>26</v>
          </cell>
          <cell r="AQ504">
            <v>9.6923076923076916</v>
          </cell>
          <cell r="AR504">
            <v>77</v>
          </cell>
          <cell r="AS504">
            <v>450</v>
          </cell>
          <cell r="AT504">
            <v>48</v>
          </cell>
          <cell r="AU504">
            <v>9.375</v>
          </cell>
          <cell r="AV504">
            <v>226</v>
          </cell>
          <cell r="AW504">
            <v>25</v>
          </cell>
          <cell r="AX504">
            <v>9.0399999999999991</v>
          </cell>
          <cell r="AY504">
            <v>96</v>
          </cell>
          <cell r="AZ504">
            <v>269</v>
          </cell>
          <cell r="BA504">
            <v>29</v>
          </cell>
          <cell r="BB504">
            <v>9.2758620689655178</v>
          </cell>
          <cell r="BC504">
            <v>98</v>
          </cell>
          <cell r="BD504">
            <v>495</v>
          </cell>
          <cell r="BE504">
            <v>54</v>
          </cell>
          <cell r="BF504">
            <v>9.1666666666666661</v>
          </cell>
          <cell r="BG504">
            <v>225</v>
          </cell>
          <cell r="BH504">
            <v>24</v>
          </cell>
          <cell r="BI504">
            <v>9.375</v>
          </cell>
          <cell r="BJ504">
            <v>91.767499999999998</v>
          </cell>
          <cell r="BK504">
            <v>262</v>
          </cell>
          <cell r="BL504">
            <v>29</v>
          </cell>
          <cell r="BM504">
            <v>9.0344827586206904</v>
          </cell>
          <cell r="BN504">
            <v>97</v>
          </cell>
          <cell r="BO504">
            <v>487</v>
          </cell>
          <cell r="BP504">
            <v>53</v>
          </cell>
          <cell r="BQ504">
            <v>9.1886792452830193</v>
          </cell>
          <cell r="BR504">
            <v>228</v>
          </cell>
          <cell r="BS504">
            <v>24</v>
          </cell>
          <cell r="BT504">
            <v>9.5</v>
          </cell>
          <cell r="BU504">
            <v>92.639583333333334</v>
          </cell>
          <cell r="BV504">
            <v>228</v>
          </cell>
          <cell r="BW504">
            <v>24</v>
          </cell>
          <cell r="BX504">
            <v>9.5</v>
          </cell>
          <cell r="BY504">
            <v>239</v>
          </cell>
          <cell r="BZ504">
            <v>26</v>
          </cell>
          <cell r="CA504">
            <v>9.1923076923076916</v>
          </cell>
          <cell r="CB504">
            <v>1899</v>
          </cell>
          <cell r="CC504">
            <v>205</v>
          </cell>
          <cell r="CD504">
            <v>9.2634146341463417</v>
          </cell>
          <cell r="CE504">
            <v>92</v>
          </cell>
          <cell r="CF504"/>
          <cell r="CG504"/>
          <cell r="CH504"/>
          <cell r="CI504"/>
          <cell r="CJ504"/>
          <cell r="CK504"/>
          <cell r="CL504"/>
          <cell r="CM504"/>
          <cell r="CN504">
            <v>25</v>
          </cell>
          <cell r="CO504">
            <v>60</v>
          </cell>
          <cell r="CP504">
            <v>14</v>
          </cell>
          <cell r="CQ504">
            <v>50</v>
          </cell>
          <cell r="CR504">
            <v>24</v>
          </cell>
          <cell r="CS504">
            <v>0</v>
          </cell>
          <cell r="CT504">
            <v>100</v>
          </cell>
          <cell r="CU504">
            <v>16</v>
          </cell>
          <cell r="CV504">
            <v>0</v>
          </cell>
          <cell r="CW504">
            <v>100</v>
          </cell>
          <cell r="CX504">
            <v>538</v>
          </cell>
          <cell r="CY504">
            <v>53.8</v>
          </cell>
          <cell r="CZ504">
            <v>79.940564635958395</v>
          </cell>
          <cell r="DA504">
            <v>10</v>
          </cell>
          <cell r="DB504">
            <v>0</v>
          </cell>
          <cell r="DC504">
            <v>100</v>
          </cell>
          <cell r="DD504">
            <v>22</v>
          </cell>
          <cell r="DE504">
            <v>0</v>
          </cell>
          <cell r="DF504">
            <v>100</v>
          </cell>
          <cell r="DG504">
            <v>10</v>
          </cell>
          <cell r="DH504">
            <v>100</v>
          </cell>
          <cell r="DI504">
            <v>830</v>
          </cell>
          <cell r="DJ504">
            <v>42</v>
          </cell>
          <cell r="DK504">
            <v>2</v>
          </cell>
          <cell r="DL504">
            <v>0</v>
          </cell>
          <cell r="DM504">
            <v>100</v>
          </cell>
          <cell r="DN504">
            <v>70</v>
          </cell>
          <cell r="DO504" t="str">
            <v>100</v>
          </cell>
          <cell r="DP504">
            <v>30</v>
          </cell>
          <cell r="DQ504" t="str">
            <v>100</v>
          </cell>
          <cell r="DR504">
            <v>50</v>
          </cell>
          <cell r="DS504">
            <v>100</v>
          </cell>
          <cell r="DT504">
            <v>64</v>
          </cell>
          <cell r="DU504">
            <v>100</v>
          </cell>
          <cell r="DV504" t="str">
            <v>Jio Platform-Ignite</v>
          </cell>
          <cell r="DW504"/>
          <cell r="DX504"/>
          <cell r="DY504" t="str">
            <v>Placed</v>
          </cell>
          <cell r="DZ504">
            <v>6</v>
          </cell>
          <cell r="EA504" t="str">
            <v>Placement</v>
          </cell>
          <cell r="EB504" t="str">
            <v>Placement</v>
          </cell>
          <cell r="EC504"/>
          <cell r="ED504" t="str">
            <v>CAT-1</v>
          </cell>
          <cell r="EE504"/>
          <cell r="EF504"/>
          <cell r="EG504"/>
          <cell r="EH504"/>
          <cell r="EI504"/>
          <cell r="EJ504"/>
          <cell r="EK504"/>
          <cell r="EL504"/>
          <cell r="EM504"/>
          <cell r="EN504">
            <v>5</v>
          </cell>
          <cell r="EO504">
            <v>5</v>
          </cell>
          <cell r="EP504">
            <v>5</v>
          </cell>
          <cell r="EQ504">
            <v>15</v>
          </cell>
          <cell r="ER504">
            <v>100</v>
          </cell>
          <cell r="ES504" t="str">
            <v>Yes</v>
          </cell>
          <cell r="ET504" t="str">
            <v>https://drive.google.com/open?id=1VNvufcztBzHycgC7DLmo3UvC8_vZAdsN</v>
          </cell>
          <cell r="EU504" t="str">
            <v>IT + Core Companies</v>
          </cell>
          <cell r="EV504" t="str">
            <v>Yes</v>
          </cell>
          <cell r="EW504" t="str">
            <v>pay_HyQBZ1is25HKqc</v>
          </cell>
          <cell r="EX504" t="str">
            <v>mumbai</v>
          </cell>
          <cell r="EY504" t="str">
            <v>Present</v>
          </cell>
          <cell r="EZ504" t="str">
            <v>Batch 2</v>
          </cell>
          <cell r="FA504" t="str">
            <v>19-E&amp;TCB60-23</v>
          </cell>
          <cell r="FB504" t="str">
            <v>E&amp;TC-B</v>
          </cell>
          <cell r="FC504">
            <v>60</v>
          </cell>
        </row>
        <row r="505">
          <cell r="C505" t="str">
            <v>20-E&amp;TCB68-23</v>
          </cell>
          <cell r="D505">
            <v>68</v>
          </cell>
          <cell r="E505" t="str">
            <v>YADAV SHUBHAM PANNALAL USHADEVI</v>
          </cell>
          <cell r="F505" t="str">
            <v>20-E&amp;TCB68-23</v>
          </cell>
          <cell r="G505" t="str">
            <v>Male</v>
          </cell>
          <cell r="H505">
            <v>36877</v>
          </cell>
          <cell r="I505">
            <v>9321995543</v>
          </cell>
          <cell r="J505"/>
          <cell r="K505" t="str">
            <v>72shubhamyadav@gmail.com</v>
          </cell>
          <cell r="L505" t="str">
            <v>1032200692@tcetmumbai.in</v>
          </cell>
          <cell r="M505" t="str">
            <v>84, 3/3,Makarani Chawl ,Hanuman Nagar Kandivali (East) Mumbai-400101</v>
          </cell>
          <cell r="N505" t="str">
            <v>Any other</v>
          </cell>
          <cell r="O505" t="str">
            <v>Below  5 Lacs</v>
          </cell>
          <cell r="P505" t="str">
            <v>Normal</v>
          </cell>
          <cell r="Q505" t="str">
            <v>Open</v>
          </cell>
          <cell r="R505">
            <v>2019</v>
          </cell>
          <cell r="S505" t="str">
            <v>DSE</v>
          </cell>
          <cell r="T505" t="str">
            <v>NA</v>
          </cell>
          <cell r="U505" t="str">
            <v>DSE</v>
          </cell>
          <cell r="V505" t="str">
            <v>NA</v>
          </cell>
          <cell r="W505" t="str">
            <v>NA</v>
          </cell>
          <cell r="X505" t="str">
            <v>CAP-Minority</v>
          </cell>
          <cell r="Y505">
            <v>362</v>
          </cell>
          <cell r="Z505">
            <v>500</v>
          </cell>
          <cell r="AA505">
            <v>72.399999999999991</v>
          </cell>
          <cell r="AB505">
            <v>2017</v>
          </cell>
          <cell r="AC505" t="str">
            <v>MAHARASHTRA STATE BOARD OF SECONDARY AND HIGHER SECONDARY EDUCATION</v>
          </cell>
          <cell r="AD505"/>
          <cell r="AE505">
            <v>1472</v>
          </cell>
          <cell r="AF505">
            <v>1700</v>
          </cell>
          <cell r="AG505">
            <v>86.588235294117638</v>
          </cell>
          <cell r="AH505">
            <v>2020</v>
          </cell>
          <cell r="AI505" t="str">
            <v>Maharashtra State Board of Technical Education</v>
          </cell>
          <cell r="AJ505" t="str">
            <v>Thakur Polytechnic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 t="str">
            <v>o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206</v>
          </cell>
          <cell r="AW505">
            <v>25</v>
          </cell>
          <cell r="AX505">
            <v>8.24</v>
          </cell>
          <cell r="AY505">
            <v>79</v>
          </cell>
          <cell r="AZ505">
            <v>266</v>
          </cell>
          <cell r="BA505">
            <v>29</v>
          </cell>
          <cell r="BB505">
            <v>9.1724137931034484</v>
          </cell>
          <cell r="BC505">
            <v>95</v>
          </cell>
          <cell r="BD505">
            <v>472</v>
          </cell>
          <cell r="BE505">
            <v>54</v>
          </cell>
          <cell r="BF505">
            <v>8.7407407407407405</v>
          </cell>
          <cell r="BG505">
            <v>219</v>
          </cell>
          <cell r="BH505">
            <v>24</v>
          </cell>
          <cell r="BI505">
            <v>9.125</v>
          </cell>
          <cell r="BJ505">
            <v>80</v>
          </cell>
          <cell r="BK505">
            <v>255</v>
          </cell>
          <cell r="BL505">
            <v>29</v>
          </cell>
          <cell r="BM505">
            <v>8.7931034482758612</v>
          </cell>
          <cell r="BN505">
            <v>99</v>
          </cell>
          <cell r="BO505">
            <v>474</v>
          </cell>
          <cell r="BP505">
            <v>53</v>
          </cell>
          <cell r="BQ505">
            <v>8.9433962264150946</v>
          </cell>
          <cell r="BR505">
            <v>207</v>
          </cell>
          <cell r="BS505">
            <v>24</v>
          </cell>
          <cell r="BT505">
            <v>8.625</v>
          </cell>
          <cell r="BU505">
            <v>88.25</v>
          </cell>
          <cell r="BV505">
            <v>207</v>
          </cell>
          <cell r="BW505">
            <v>24</v>
          </cell>
          <cell r="BX505">
            <v>8.625</v>
          </cell>
          <cell r="BY505">
            <v>214</v>
          </cell>
          <cell r="BZ505">
            <v>26</v>
          </cell>
          <cell r="CA505">
            <v>8.2307692307692299</v>
          </cell>
          <cell r="CB505">
            <v>1367</v>
          </cell>
          <cell r="CC505">
            <v>157</v>
          </cell>
          <cell r="CD505">
            <v>8.7070063694267521</v>
          </cell>
          <cell r="CE505">
            <v>85</v>
          </cell>
          <cell r="CF505"/>
          <cell r="CG505"/>
          <cell r="CH505"/>
          <cell r="CI505"/>
          <cell r="CJ505"/>
          <cell r="CK505"/>
          <cell r="CL505"/>
          <cell r="CM505"/>
          <cell r="CN505"/>
          <cell r="CO505"/>
          <cell r="CP505"/>
          <cell r="CQ505"/>
          <cell r="CR505">
            <v>24</v>
          </cell>
          <cell r="CS505">
            <v>0</v>
          </cell>
          <cell r="CT505">
            <v>100</v>
          </cell>
          <cell r="CU505">
            <v>14</v>
          </cell>
          <cell r="CV505">
            <v>2</v>
          </cell>
          <cell r="CW505">
            <v>88</v>
          </cell>
          <cell r="CX505">
            <v>666</v>
          </cell>
          <cell r="CY505">
            <v>66.599999999999994</v>
          </cell>
          <cell r="CZ505">
            <v>98.95988112927192</v>
          </cell>
          <cell r="DA505">
            <v>10</v>
          </cell>
          <cell r="DB505">
            <v>0</v>
          </cell>
          <cell r="DC505">
            <v>100</v>
          </cell>
          <cell r="DD505">
            <v>20</v>
          </cell>
          <cell r="DE505">
            <v>2</v>
          </cell>
          <cell r="DF505">
            <v>91</v>
          </cell>
          <cell r="DG505">
            <v>9</v>
          </cell>
          <cell r="DH505">
            <v>90</v>
          </cell>
          <cell r="DI505">
            <v>846</v>
          </cell>
          <cell r="DJ505">
            <v>43</v>
          </cell>
          <cell r="DK505">
            <v>2</v>
          </cell>
          <cell r="DL505">
            <v>0</v>
          </cell>
          <cell r="DM505">
            <v>100</v>
          </cell>
          <cell r="DN505">
            <v>70</v>
          </cell>
          <cell r="DO505" t="str">
            <v>100</v>
          </cell>
          <cell r="DP505">
            <v>20</v>
          </cell>
          <cell r="DQ505" t="str">
            <v>100</v>
          </cell>
          <cell r="DR505">
            <v>45</v>
          </cell>
          <cell r="DS505">
            <v>100</v>
          </cell>
          <cell r="DT505">
            <v>71</v>
          </cell>
          <cell r="DU505">
            <v>96</v>
          </cell>
          <cell r="DV505"/>
          <cell r="DW505"/>
          <cell r="DX505"/>
          <cell r="DY505"/>
          <cell r="DZ505"/>
          <cell r="EA505" t="str">
            <v>Placement</v>
          </cell>
          <cell r="EB505" t="str">
            <v>Placement</v>
          </cell>
          <cell r="EC505"/>
          <cell r="ED505" t="str">
            <v>CAT-1</v>
          </cell>
          <cell r="EE505"/>
          <cell r="EF505"/>
          <cell r="EG505"/>
          <cell r="EH505"/>
          <cell r="EI505"/>
          <cell r="EJ505"/>
          <cell r="EK505"/>
          <cell r="EL505"/>
          <cell r="EM505"/>
          <cell r="EN505">
            <v>5</v>
          </cell>
          <cell r="EO505">
            <v>5</v>
          </cell>
          <cell r="EP505">
            <v>5</v>
          </cell>
          <cell r="EQ505">
            <v>15</v>
          </cell>
          <cell r="ER505">
            <v>100</v>
          </cell>
          <cell r="ES505" t="str">
            <v>Yes</v>
          </cell>
          <cell r="ET505" t="str">
            <v>https://drive.google.com/open?id=1n6VlEQVKywmm80HjhhAdZk6UluKNcfLP</v>
          </cell>
          <cell r="EU505" t="str">
            <v>IT + Core Companies</v>
          </cell>
          <cell r="EV505" t="str">
            <v>No</v>
          </cell>
          <cell r="EW505"/>
          <cell r="EX505"/>
          <cell r="EY505" t="str">
            <v>Present</v>
          </cell>
          <cell r="EZ505" t="str">
            <v>Batch 2</v>
          </cell>
          <cell r="FA505" t="str">
            <v>20-E&amp;TCB68-23</v>
          </cell>
          <cell r="FB505" t="str">
            <v>E&amp;TC-B</v>
          </cell>
          <cell r="FC505">
            <v>68</v>
          </cell>
        </row>
        <row r="506">
          <cell r="C506" t="str">
            <v>19-E&amp;TCB61-23</v>
          </cell>
          <cell r="D506">
            <v>61</v>
          </cell>
          <cell r="E506" t="str">
            <v>YADAV SUBODH BIRENDRANATH AMARKALA</v>
          </cell>
          <cell r="F506" t="str">
            <v>19-E&amp;TCB61-23</v>
          </cell>
          <cell r="G506" t="str">
            <v>Male</v>
          </cell>
          <cell r="H506">
            <v>37408</v>
          </cell>
          <cell r="I506">
            <v>9920402241</v>
          </cell>
          <cell r="J506" t="str">
            <v>9920402241</v>
          </cell>
          <cell r="K506" t="str">
            <v>subodh16728@gmail.com</v>
          </cell>
          <cell r="L506" t="str">
            <v>1032190630@tcetmumbai.in</v>
          </cell>
          <cell r="M506" t="str">
            <v>Saibaba welfare society vaibhav nagar ,Janupada thakur village Kandivali East,Thakur village,Near shiv Mandir,Mumbai,400101</v>
          </cell>
          <cell r="N506" t="str">
            <v>Service</v>
          </cell>
          <cell r="O506" t="str">
            <v>5 Lacs to  10Lacs</v>
          </cell>
          <cell r="P506" t="str">
            <v>Normal</v>
          </cell>
          <cell r="Q506" t="str">
            <v>Open</v>
          </cell>
          <cell r="R506">
            <v>2019</v>
          </cell>
          <cell r="S506" t="str">
            <v>FE</v>
          </cell>
          <cell r="T506" t="str">
            <v>MHT-CET 2019</v>
          </cell>
          <cell r="U506" t="str">
            <v>MHT-CET</v>
          </cell>
          <cell r="V506">
            <v>200</v>
          </cell>
          <cell r="W506">
            <v>29.002483999999999</v>
          </cell>
          <cell r="X506" t="str">
            <v>MI</v>
          </cell>
          <cell r="Y506">
            <v>442</v>
          </cell>
          <cell r="Z506">
            <v>500</v>
          </cell>
          <cell r="AA506">
            <v>88.4</v>
          </cell>
          <cell r="AB506">
            <v>2017</v>
          </cell>
          <cell r="AC506" t="str">
            <v>MAHARASHTRA STATE BOARD OF SECONDARY AND HIGHER SECONDARY EDUCATION</v>
          </cell>
          <cell r="AD506" t="str">
            <v>THAKUR SHYAMNARAYAN HIGH SCHOOL</v>
          </cell>
          <cell r="AE506">
            <v>478</v>
          </cell>
          <cell r="AF506">
            <v>650</v>
          </cell>
          <cell r="AG506">
            <v>73.540000000000006</v>
          </cell>
          <cell r="AH506">
            <v>2019</v>
          </cell>
          <cell r="AI506" t="str">
            <v>MAHARASHTRA STATE BOARD OF SECONDARY AND HIGHER SECONDARY EDUCATION</v>
          </cell>
          <cell r="AJ506" t="str">
            <v>THAKUR COLLEGE OF SCIENCE AND COMMERCE</v>
          </cell>
          <cell r="AK506">
            <v>193</v>
          </cell>
          <cell r="AL506">
            <v>22</v>
          </cell>
          <cell r="AM506">
            <v>8.7727272727272734</v>
          </cell>
          <cell r="AN506">
            <v>98.03</v>
          </cell>
          <cell r="AO506">
            <v>254</v>
          </cell>
          <cell r="AP506">
            <v>26</v>
          </cell>
          <cell r="AQ506">
            <v>9.7692307692307701</v>
          </cell>
          <cell r="AR506">
            <v>75</v>
          </cell>
          <cell r="AS506">
            <v>447</v>
          </cell>
          <cell r="AT506">
            <v>48</v>
          </cell>
          <cell r="AU506">
            <v>9.3125</v>
          </cell>
          <cell r="AV506">
            <v>233</v>
          </cell>
          <cell r="AW506">
            <v>25</v>
          </cell>
          <cell r="AX506">
            <v>9.32</v>
          </cell>
          <cell r="AY506">
            <v>100</v>
          </cell>
          <cell r="AZ506">
            <v>269</v>
          </cell>
          <cell r="BA506">
            <v>29</v>
          </cell>
          <cell r="BB506">
            <v>9.2758620689655178</v>
          </cell>
          <cell r="BC506">
            <v>100</v>
          </cell>
          <cell r="BD506">
            <v>502</v>
          </cell>
          <cell r="BE506">
            <v>54</v>
          </cell>
          <cell r="BF506">
            <v>9.2962962962962958</v>
          </cell>
          <cell r="BG506">
            <v>221</v>
          </cell>
          <cell r="BH506">
            <v>24</v>
          </cell>
          <cell r="BI506">
            <v>9.2083333333333339</v>
          </cell>
          <cell r="BJ506">
            <v>93.257499999999993</v>
          </cell>
          <cell r="BK506">
            <v>274</v>
          </cell>
          <cell r="BL506">
            <v>29</v>
          </cell>
          <cell r="BM506">
            <v>9.4482758620689662</v>
          </cell>
          <cell r="BN506">
            <v>98</v>
          </cell>
          <cell r="BO506">
            <v>495</v>
          </cell>
          <cell r="BP506">
            <v>53</v>
          </cell>
          <cell r="BQ506">
            <v>9.3396226415094343</v>
          </cell>
          <cell r="BR506">
            <v>225</v>
          </cell>
          <cell r="BS506">
            <v>24</v>
          </cell>
          <cell r="BT506">
            <v>9.375</v>
          </cell>
          <cell r="BU506">
            <v>94.047916666666652</v>
          </cell>
          <cell r="BV506">
            <v>225</v>
          </cell>
          <cell r="BW506">
            <v>24</v>
          </cell>
          <cell r="BX506">
            <v>9.375</v>
          </cell>
          <cell r="BY506">
            <v>248</v>
          </cell>
          <cell r="BZ506">
            <v>26</v>
          </cell>
          <cell r="CA506">
            <v>9.5384615384615383</v>
          </cell>
          <cell r="CB506">
            <v>1917</v>
          </cell>
          <cell r="CC506">
            <v>205</v>
          </cell>
          <cell r="CD506">
            <v>9.3512195121951223</v>
          </cell>
          <cell r="CE506">
            <v>94</v>
          </cell>
          <cell r="CF506"/>
          <cell r="CG506"/>
          <cell r="CH506"/>
          <cell r="CI506"/>
          <cell r="CJ506"/>
          <cell r="CK506"/>
          <cell r="CL506"/>
          <cell r="CM506"/>
          <cell r="CN506">
            <v>21</v>
          </cell>
          <cell r="CO506">
            <v>60</v>
          </cell>
          <cell r="CP506">
            <v>22</v>
          </cell>
          <cell r="CQ506">
            <v>50</v>
          </cell>
          <cell r="CR506">
            <v>24</v>
          </cell>
          <cell r="CS506">
            <v>0</v>
          </cell>
          <cell r="CT506">
            <v>100</v>
          </cell>
          <cell r="CU506">
            <v>15</v>
          </cell>
          <cell r="CV506">
            <v>1</v>
          </cell>
          <cell r="CW506">
            <v>94</v>
          </cell>
          <cell r="CX506">
            <v>534</v>
          </cell>
          <cell r="CY506">
            <v>53.4</v>
          </cell>
          <cell r="CZ506">
            <v>79.34621099554235</v>
          </cell>
          <cell r="DA506">
            <v>10</v>
          </cell>
          <cell r="DB506">
            <v>0</v>
          </cell>
          <cell r="DC506">
            <v>100</v>
          </cell>
          <cell r="DD506">
            <v>21</v>
          </cell>
          <cell r="DE506">
            <v>1</v>
          </cell>
          <cell r="DF506">
            <v>96</v>
          </cell>
          <cell r="DG506">
            <v>10</v>
          </cell>
          <cell r="DH506">
            <v>100</v>
          </cell>
          <cell r="DI506">
            <v>973</v>
          </cell>
          <cell r="DJ506">
            <v>49</v>
          </cell>
          <cell r="DK506">
            <v>2</v>
          </cell>
          <cell r="DL506">
            <v>0</v>
          </cell>
          <cell r="DM506">
            <v>100</v>
          </cell>
          <cell r="DN506">
            <v>80</v>
          </cell>
          <cell r="DO506" t="str">
            <v>100</v>
          </cell>
          <cell r="DP506">
            <v>80</v>
          </cell>
          <cell r="DQ506" t="str">
            <v>100</v>
          </cell>
          <cell r="DR506">
            <v>80</v>
          </cell>
          <cell r="DS506">
            <v>100</v>
          </cell>
          <cell r="DT506">
            <v>70</v>
          </cell>
          <cell r="DU506">
            <v>99</v>
          </cell>
          <cell r="DV506" t="str">
            <v>Capgemini/Accenture-(ASE)</v>
          </cell>
          <cell r="DW506"/>
          <cell r="DX506"/>
          <cell r="DY506" t="str">
            <v>Placed</v>
          </cell>
          <cell r="DZ506" t="str">
            <v>7.50/4.5</v>
          </cell>
          <cell r="EA506" t="str">
            <v>Placement</v>
          </cell>
          <cell r="EB506" t="str">
            <v>Placement</v>
          </cell>
          <cell r="EC506"/>
          <cell r="ED506" t="str">
            <v>CAT-1</v>
          </cell>
          <cell r="EE506"/>
          <cell r="EF506"/>
          <cell r="EG506"/>
          <cell r="EH506"/>
          <cell r="EI506"/>
          <cell r="EJ506"/>
          <cell r="EK506"/>
          <cell r="EL506"/>
          <cell r="EM506"/>
          <cell r="EN506">
            <v>5</v>
          </cell>
          <cell r="EO506">
            <v>5</v>
          </cell>
          <cell r="EP506">
            <v>5</v>
          </cell>
          <cell r="EQ506">
            <v>15</v>
          </cell>
          <cell r="ER506">
            <v>100</v>
          </cell>
          <cell r="ES506" t="str">
            <v>Yes</v>
          </cell>
          <cell r="ET506" t="str">
            <v>https://drive.google.com/open?id=1pt41s2CN1KsSCCCPSHF4O2doNusRp32q</v>
          </cell>
          <cell r="EU506" t="str">
            <v>IT + Core Companies</v>
          </cell>
          <cell r="EV506" t="str">
            <v>Yes</v>
          </cell>
          <cell r="EW506" t="str">
            <v>pay_HxmfjvZH5FU9mI</v>
          </cell>
          <cell r="EX506" t="str">
            <v>Gazipur</v>
          </cell>
          <cell r="EY506" t="str">
            <v>Present</v>
          </cell>
          <cell r="EZ506" t="str">
            <v>Batch 1</v>
          </cell>
          <cell r="FA506" t="str">
            <v>19-E&amp;TCB61-23</v>
          </cell>
          <cell r="FB506" t="str">
            <v>E&amp;TC-B</v>
          </cell>
          <cell r="FC506">
            <v>61</v>
          </cell>
        </row>
        <row r="507">
          <cell r="C507" t="str">
            <v>19-E&amp;TCB62-23</v>
          </cell>
          <cell r="D507">
            <v>62</v>
          </cell>
          <cell r="E507" t="str">
            <v>YADAV SWAPNIL SANJAY KUMAR SUMAN</v>
          </cell>
          <cell r="F507" t="str">
            <v>19-E&amp;TCB62-23</v>
          </cell>
          <cell r="G507" t="str">
            <v>Male</v>
          </cell>
          <cell r="H507">
            <v>37267</v>
          </cell>
          <cell r="I507">
            <v>9029161297</v>
          </cell>
          <cell r="J507"/>
          <cell r="K507" t="str">
            <v>swapnilyadav718@gmail.com</v>
          </cell>
          <cell r="L507" t="str">
            <v>1032190631@tcetmumbai.in</v>
          </cell>
          <cell r="M507" t="str">
            <v>A-304, SHREE GANESH DARSHAN,SARVODAY PARADISE,BEHIND BALAJI HOSPITAL,MIRA BHAYANDAR ROAD, MIRA ROAD EAST,OLD GOLDEN NEST PHASE 2,MIRA ROAD,401107</v>
          </cell>
          <cell r="N507" t="str">
            <v>Service</v>
          </cell>
          <cell r="O507" t="str">
            <v>5 Lacs to  10Lacs</v>
          </cell>
          <cell r="P507" t="str">
            <v>Normal</v>
          </cell>
          <cell r="Q507" t="str">
            <v>Open</v>
          </cell>
          <cell r="R507">
            <v>2019</v>
          </cell>
          <cell r="S507" t="str">
            <v>FE</v>
          </cell>
          <cell r="T507" t="str">
            <v>MHT-CET 2019</v>
          </cell>
          <cell r="U507" t="str">
            <v>MHT-CET</v>
          </cell>
          <cell r="V507">
            <v>200</v>
          </cell>
          <cell r="W507">
            <v>45.318395500000001</v>
          </cell>
          <cell r="X507" t="str">
            <v>MI</v>
          </cell>
          <cell r="Y507">
            <v>390</v>
          </cell>
          <cell r="Z507">
            <v>500</v>
          </cell>
          <cell r="AA507">
            <v>78</v>
          </cell>
          <cell r="AB507">
            <v>2017</v>
          </cell>
          <cell r="AC507" t="str">
            <v>MAHARASHTRA STATE BOARD OF SECONDARY AND HIGHER SECONDARY EDUCATION</v>
          </cell>
          <cell r="AD507" t="str">
            <v>QUEEN MARY'S HIGH SCHOOL</v>
          </cell>
          <cell r="AE507">
            <v>384</v>
          </cell>
          <cell r="AF507">
            <v>650</v>
          </cell>
          <cell r="AG507">
            <v>59.08</v>
          </cell>
          <cell r="AH507">
            <v>2019</v>
          </cell>
          <cell r="AI507" t="str">
            <v>MAHARASHTRA STATE BOARD OF SECONDARY AND HIGHER SECONDARY EDUCATION</v>
          </cell>
          <cell r="AJ507" t="str">
            <v>THAKUR COLLEGE OF SCIENCE AND COMMERCE</v>
          </cell>
          <cell r="AK507">
            <v>187</v>
          </cell>
          <cell r="AL507">
            <v>22</v>
          </cell>
          <cell r="AM507">
            <v>8.5</v>
          </cell>
          <cell r="AN507">
            <v>98.03</v>
          </cell>
          <cell r="AO507">
            <v>248</v>
          </cell>
          <cell r="AP507">
            <v>26</v>
          </cell>
          <cell r="AQ507">
            <v>9.5384615384615383</v>
          </cell>
          <cell r="AR507">
            <v>81</v>
          </cell>
          <cell r="AS507">
            <v>435</v>
          </cell>
          <cell r="AT507">
            <v>48</v>
          </cell>
          <cell r="AU507">
            <v>9.0625</v>
          </cell>
          <cell r="AV507">
            <v>235</v>
          </cell>
          <cell r="AW507">
            <v>25</v>
          </cell>
          <cell r="AX507">
            <v>9.4</v>
          </cell>
          <cell r="AY507">
            <v>99</v>
          </cell>
          <cell r="AZ507">
            <v>275</v>
          </cell>
          <cell r="BA507">
            <v>29</v>
          </cell>
          <cell r="BB507">
            <v>9.4827586206896548</v>
          </cell>
          <cell r="BC507">
            <v>98</v>
          </cell>
          <cell r="BD507">
            <v>510</v>
          </cell>
          <cell r="BE507">
            <v>54</v>
          </cell>
          <cell r="BF507">
            <v>9.4444444444444446</v>
          </cell>
          <cell r="BG507">
            <v>222</v>
          </cell>
          <cell r="BH507">
            <v>24</v>
          </cell>
          <cell r="BI507">
            <v>9.25</v>
          </cell>
          <cell r="BJ507">
            <v>94.007499999999993</v>
          </cell>
          <cell r="BK507">
            <v>253</v>
          </cell>
          <cell r="BL507">
            <v>29</v>
          </cell>
          <cell r="BM507">
            <v>8.7241379310344822</v>
          </cell>
          <cell r="BN507">
            <v>97</v>
          </cell>
          <cell r="BO507">
            <v>475</v>
          </cell>
          <cell r="BP507">
            <v>53</v>
          </cell>
          <cell r="BQ507">
            <v>8.9622641509433958</v>
          </cell>
          <cell r="BR507">
            <v>214</v>
          </cell>
          <cell r="BS507">
            <v>24</v>
          </cell>
          <cell r="BT507">
            <v>8.9166666666666661</v>
          </cell>
          <cell r="BU507">
            <v>94.50624999999998</v>
          </cell>
          <cell r="BV507">
            <v>214</v>
          </cell>
          <cell r="BW507">
            <v>24</v>
          </cell>
          <cell r="BX507">
            <v>8.9166666666666661</v>
          </cell>
          <cell r="BY507">
            <v>242</v>
          </cell>
          <cell r="BZ507">
            <v>26</v>
          </cell>
          <cell r="CA507">
            <v>9.3076923076923084</v>
          </cell>
          <cell r="CB507">
            <v>1876</v>
          </cell>
          <cell r="CC507">
            <v>205</v>
          </cell>
          <cell r="CD507">
            <v>9.1512195121951212</v>
          </cell>
          <cell r="CE507">
            <v>95</v>
          </cell>
          <cell r="CF507"/>
          <cell r="CG507"/>
          <cell r="CH507"/>
          <cell r="CI507"/>
          <cell r="CJ507"/>
          <cell r="CK507"/>
          <cell r="CL507"/>
          <cell r="CM507"/>
          <cell r="CN507">
            <v>28</v>
          </cell>
          <cell r="CO507">
            <v>60</v>
          </cell>
          <cell r="CP507">
            <v>30</v>
          </cell>
          <cell r="CQ507">
            <v>50</v>
          </cell>
          <cell r="CR507">
            <v>24</v>
          </cell>
          <cell r="CS507">
            <v>0</v>
          </cell>
          <cell r="CT507">
            <v>100</v>
          </cell>
          <cell r="CU507">
            <v>16</v>
          </cell>
          <cell r="CV507">
            <v>0</v>
          </cell>
          <cell r="CW507">
            <v>100</v>
          </cell>
          <cell r="CX507">
            <v>627</v>
          </cell>
          <cell r="CY507">
            <v>62.7</v>
          </cell>
          <cell r="CZ507">
            <v>93.164933135215449</v>
          </cell>
          <cell r="DA507">
            <v>10</v>
          </cell>
          <cell r="DB507">
            <v>0</v>
          </cell>
          <cell r="DC507">
            <v>100</v>
          </cell>
          <cell r="DD507">
            <v>22</v>
          </cell>
          <cell r="DE507">
            <v>0</v>
          </cell>
          <cell r="DF507">
            <v>100</v>
          </cell>
          <cell r="DG507">
            <v>10</v>
          </cell>
          <cell r="DH507">
            <v>100</v>
          </cell>
          <cell r="DI507">
            <v>167</v>
          </cell>
          <cell r="DJ507">
            <v>9</v>
          </cell>
          <cell r="DK507">
            <v>2</v>
          </cell>
          <cell r="DL507">
            <v>0</v>
          </cell>
          <cell r="DM507">
            <v>100</v>
          </cell>
          <cell r="DN507">
            <v>60</v>
          </cell>
          <cell r="DO507" t="str">
            <v>100</v>
          </cell>
          <cell r="DP507">
            <v>90</v>
          </cell>
          <cell r="DQ507" t="str">
            <v>100</v>
          </cell>
          <cell r="DR507">
            <v>75</v>
          </cell>
          <cell r="DS507">
            <v>100</v>
          </cell>
          <cell r="DT507">
            <v>55</v>
          </cell>
          <cell r="DU507">
            <v>100</v>
          </cell>
          <cell r="DV507"/>
          <cell r="DW507"/>
          <cell r="DX507"/>
          <cell r="DY507"/>
          <cell r="DZ507"/>
          <cell r="EA507" t="str">
            <v>Higher Studies</v>
          </cell>
          <cell r="EB507" t="str">
            <v>Higher Studies</v>
          </cell>
          <cell r="EC507">
            <v>44889</v>
          </cell>
          <cell r="ED507" t="str">
            <v>CAT-1</v>
          </cell>
          <cell r="EE507"/>
          <cell r="EF507"/>
          <cell r="EG507"/>
          <cell r="EH507"/>
          <cell r="EI507"/>
          <cell r="EJ507"/>
          <cell r="EK507"/>
          <cell r="EL507"/>
          <cell r="EM507"/>
          <cell r="EN507">
            <v>5</v>
          </cell>
          <cell r="EO507">
            <v>5</v>
          </cell>
          <cell r="EP507">
            <v>5</v>
          </cell>
          <cell r="EQ507">
            <v>15</v>
          </cell>
          <cell r="ER507">
            <v>100</v>
          </cell>
          <cell r="ES507" t="str">
            <v>Yes</v>
          </cell>
          <cell r="ET507" t="str">
            <v>https://drive.google.com/open?id=1Idg35j0jnaYQ96KKn8UJhuKUQHv3H0Gm</v>
          </cell>
          <cell r="EU507" t="str">
            <v>IT + Core Companies</v>
          </cell>
          <cell r="EV507" t="str">
            <v>Yes</v>
          </cell>
          <cell r="EW507" t="str">
            <v>pay_Hy6x1CrD6BEINB</v>
          </cell>
          <cell r="EX507" t="str">
            <v>Jaunpur  UP</v>
          </cell>
          <cell r="EY507" t="str">
            <v>Present</v>
          </cell>
          <cell r="EZ507" t="str">
            <v>Golden Batch 2</v>
          </cell>
          <cell r="FA507" t="str">
            <v>19-E&amp;TCB62-23</v>
          </cell>
          <cell r="FB507" t="str">
            <v>E&amp;TC-B</v>
          </cell>
          <cell r="FC507">
            <v>62</v>
          </cell>
        </row>
        <row r="508">
          <cell r="C508" t="str">
            <v>18-E&amp;TCB69-23</v>
          </cell>
          <cell r="D508">
            <v>69</v>
          </cell>
          <cell r="E508" t="str">
            <v>YADAV YASH RAM NAVAL SMITA</v>
          </cell>
          <cell r="F508" t="str">
            <v>18-E&amp;TCB69-23</v>
          </cell>
          <cell r="G508" t="str">
            <v>Male</v>
          </cell>
          <cell r="H508">
            <v>36642</v>
          </cell>
          <cell r="I508">
            <v>9892357706</v>
          </cell>
          <cell r="J508"/>
          <cell r="K508" t="str">
            <v>yashkumaryadav99@gmail.com</v>
          </cell>
          <cell r="L508" t="str">
            <v>1032180466@tcetmumbai.in</v>
          </cell>
          <cell r="M508" t="str">
            <v>B3/103,Indraprashta Sankul, Behind Goldan Park Phase-II, bepurkar Padada Road, Kalyan (W), Pin-421301</v>
          </cell>
          <cell r="N508" t="str">
            <v>Service</v>
          </cell>
          <cell r="O508" t="str">
            <v>Below  5 Lacs</v>
          </cell>
          <cell r="P508" t="str">
            <v>Normal</v>
          </cell>
          <cell r="Q508" t="str">
            <v>Open</v>
          </cell>
          <cell r="R508">
            <v>2018</v>
          </cell>
          <cell r="S508" t="str">
            <v>FE</v>
          </cell>
          <cell r="T508" t="str">
            <v>MHT-CET 2018</v>
          </cell>
          <cell r="U508" t="str">
            <v>MHT-CET</v>
          </cell>
          <cell r="V508">
            <v>200</v>
          </cell>
          <cell r="W508">
            <v>47</v>
          </cell>
          <cell r="X508" t="str">
            <v>INSTITUTIONAL SEAT</v>
          </cell>
          <cell r="Y508">
            <v>392</v>
          </cell>
          <cell r="Z508">
            <v>500</v>
          </cell>
          <cell r="AA508">
            <v>78.400000000000006</v>
          </cell>
          <cell r="AB508" t="str">
            <v>2016</v>
          </cell>
          <cell r="AC508" t="str">
            <v>CENTRAL BOARD OF SECONDARY EDUCATION</v>
          </cell>
          <cell r="AD508" t="str">
            <v>SETH PRAFUL PATEL PUBLIC ENGLISH SCHOOL</v>
          </cell>
          <cell r="AE508">
            <v>273</v>
          </cell>
          <cell r="AF508">
            <v>500</v>
          </cell>
          <cell r="AG508">
            <v>54.6</v>
          </cell>
          <cell r="AH508" t="str">
            <v>2018</v>
          </cell>
          <cell r="AI508" t="str">
            <v>CENTRAL BOARD OF SECONDARY EDUCATION</v>
          </cell>
          <cell r="AJ508" t="str">
            <v>ARYA GURUKUL VIDYANAGARI KALYAN E</v>
          </cell>
          <cell r="AK508">
            <v>161</v>
          </cell>
          <cell r="AL508">
            <v>27</v>
          </cell>
          <cell r="AM508">
            <v>5.9629629629629628</v>
          </cell>
          <cell r="AN508">
            <v>73</v>
          </cell>
          <cell r="AO508">
            <v>142.5</v>
          </cell>
          <cell r="AP508">
            <v>27</v>
          </cell>
          <cell r="AQ508">
            <v>5.2777777777777777</v>
          </cell>
          <cell r="AR508">
            <v>75</v>
          </cell>
          <cell r="AS508">
            <v>303.5</v>
          </cell>
          <cell r="AT508">
            <v>54</v>
          </cell>
          <cell r="AU508">
            <v>5.6203703703703702</v>
          </cell>
          <cell r="AV508">
            <v>172</v>
          </cell>
          <cell r="AW508">
            <v>26</v>
          </cell>
          <cell r="AX508">
            <v>6.615384615384615</v>
          </cell>
          <cell r="AY508">
            <v>75</v>
          </cell>
          <cell r="AZ508">
            <v>211</v>
          </cell>
          <cell r="BA508">
            <v>28</v>
          </cell>
          <cell r="BB508">
            <v>7.5357142857142856</v>
          </cell>
          <cell r="BC508">
            <v>82</v>
          </cell>
          <cell r="BD508">
            <v>383</v>
          </cell>
          <cell r="BE508">
            <v>54</v>
          </cell>
          <cell r="BF508">
            <v>7.0925925925925926</v>
          </cell>
          <cell r="BG508">
            <v>189</v>
          </cell>
          <cell r="BH508">
            <v>24</v>
          </cell>
          <cell r="BI508">
            <v>7.875</v>
          </cell>
          <cell r="BJ508">
            <v>79</v>
          </cell>
          <cell r="BK508">
            <v>250</v>
          </cell>
          <cell r="BL508">
            <v>29</v>
          </cell>
          <cell r="BM508">
            <v>8.6206896551724146</v>
          </cell>
          <cell r="BN508">
            <v>97</v>
          </cell>
          <cell r="BO508">
            <v>439</v>
          </cell>
          <cell r="BP508">
            <v>53</v>
          </cell>
          <cell r="BQ508">
            <v>8.2830188679245289</v>
          </cell>
          <cell r="BR508">
            <v>209</v>
          </cell>
          <cell r="BS508">
            <v>24</v>
          </cell>
          <cell r="BT508">
            <v>8.7083333333333339</v>
          </cell>
          <cell r="BU508">
            <v>80.166666666666671</v>
          </cell>
          <cell r="BV508">
            <v>209</v>
          </cell>
          <cell r="BW508">
            <v>24</v>
          </cell>
          <cell r="BX508">
            <v>8.7083333333333339</v>
          </cell>
          <cell r="BY508">
            <v>231</v>
          </cell>
          <cell r="BZ508">
            <v>26</v>
          </cell>
          <cell r="CA508">
            <v>8.884615384615385</v>
          </cell>
          <cell r="CB508">
            <v>1565.5</v>
          </cell>
          <cell r="CC508">
            <v>211</v>
          </cell>
          <cell r="CD508">
            <v>7.419431279620853</v>
          </cell>
          <cell r="CE508">
            <v>77</v>
          </cell>
          <cell r="CF508"/>
          <cell r="CG508"/>
          <cell r="CH508"/>
          <cell r="CI508"/>
          <cell r="CJ508"/>
          <cell r="CK508"/>
          <cell r="CL508"/>
          <cell r="CM508"/>
          <cell r="CN508"/>
          <cell r="CO508"/>
          <cell r="CP508"/>
          <cell r="CQ508"/>
          <cell r="CR508"/>
          <cell r="CS508"/>
          <cell r="CT508"/>
          <cell r="CU508"/>
          <cell r="CV508"/>
          <cell r="CW508"/>
          <cell r="CX508"/>
          <cell r="CY508"/>
          <cell r="CZ508"/>
          <cell r="DA508"/>
          <cell r="DB508"/>
          <cell r="DC508"/>
          <cell r="DD508"/>
          <cell r="DE508"/>
          <cell r="DF508"/>
          <cell r="DG508"/>
          <cell r="DH508"/>
          <cell r="DI508"/>
          <cell r="DJ508">
            <v>0</v>
          </cell>
          <cell r="DK508">
            <v>0</v>
          </cell>
          <cell r="DL508">
            <v>2</v>
          </cell>
          <cell r="DM508">
            <v>0</v>
          </cell>
          <cell r="DN508">
            <v>0</v>
          </cell>
          <cell r="DO508">
            <v>0</v>
          </cell>
          <cell r="DP508">
            <v>0</v>
          </cell>
          <cell r="DQ508">
            <v>0</v>
          </cell>
          <cell r="DR508">
            <v>0</v>
          </cell>
          <cell r="DS508">
            <v>0</v>
          </cell>
          <cell r="DT508">
            <v>0</v>
          </cell>
          <cell r="DU508">
            <v>0</v>
          </cell>
          <cell r="DV508" t="str">
            <v>Capgemini (Allow if Eligible)/ Ahditya Enterprises</v>
          </cell>
          <cell r="DW508"/>
          <cell r="DX508"/>
          <cell r="DY508" t="str">
            <v>Placed</v>
          </cell>
          <cell r="DZ508" t="str">
            <v>4.25/3.70</v>
          </cell>
          <cell r="EA508" t="str">
            <v>Placement</v>
          </cell>
          <cell r="EB508" t="str">
            <v>Placement</v>
          </cell>
          <cell r="EC508"/>
          <cell r="ED508" t="str">
            <v>CAT-3</v>
          </cell>
          <cell r="EE508"/>
          <cell r="EF508"/>
          <cell r="EG508"/>
          <cell r="EH508"/>
          <cell r="EI508"/>
          <cell r="EJ508"/>
          <cell r="EK508"/>
          <cell r="EL508"/>
          <cell r="EM508"/>
          <cell r="EN508">
            <v>4</v>
          </cell>
          <cell r="EO508">
            <v>0</v>
          </cell>
          <cell r="EP508">
            <v>4</v>
          </cell>
          <cell r="EQ508">
            <v>8</v>
          </cell>
          <cell r="ER508">
            <v>53.333333333333336</v>
          </cell>
          <cell r="ES508" t="str">
            <v>No</v>
          </cell>
          <cell r="ET508"/>
          <cell r="EU508"/>
          <cell r="EV508"/>
          <cell r="EW508"/>
          <cell r="EX508"/>
          <cell r="EY508"/>
          <cell r="EZ508"/>
          <cell r="FA508" t="str">
            <v>18-E&amp;TCB69-23</v>
          </cell>
          <cell r="FB508" t="str">
            <v>E&amp;TC-B</v>
          </cell>
          <cell r="FC508">
            <v>69</v>
          </cell>
        </row>
        <row r="509">
          <cell r="C509" t="str">
            <v>20-ELEX72-23</v>
          </cell>
          <cell r="D509">
            <v>72</v>
          </cell>
          <cell r="E509" t="str">
            <v>AREKAR SHRUSHTI PRASAD UJJWALA</v>
          </cell>
          <cell r="F509" t="str">
            <v>20-ELEX72-23</v>
          </cell>
          <cell r="G509" t="str">
            <v>Female</v>
          </cell>
          <cell r="H509">
            <v>36755</v>
          </cell>
          <cell r="I509">
            <v>9307241911</v>
          </cell>
          <cell r="J509" t="str">
            <v>9307241911</v>
          </cell>
          <cell r="K509" t="str">
            <v>bunnyarekar@gmail.com</v>
          </cell>
          <cell r="L509" t="str">
            <v>1032201005@tcetmumbai.in</v>
          </cell>
          <cell r="M509" t="str">
            <v>826 Mangal AALi Akkarapati Tal- Palghar Dist- Palghar, Pin-401502</v>
          </cell>
          <cell r="N509" t="str">
            <v>Service</v>
          </cell>
          <cell r="O509" t="str">
            <v>Below  5 Lacs</v>
          </cell>
          <cell r="P509" t="str">
            <v>Normal</v>
          </cell>
          <cell r="Q509" t="str">
            <v>Open</v>
          </cell>
          <cell r="R509">
            <v>2019</v>
          </cell>
          <cell r="S509" t="str">
            <v>DSE</v>
          </cell>
          <cell r="T509" t="str">
            <v>NA</v>
          </cell>
          <cell r="U509" t="str">
            <v>DSE</v>
          </cell>
          <cell r="V509" t="str">
            <v>NA</v>
          </cell>
          <cell r="W509" t="str">
            <v>NA</v>
          </cell>
          <cell r="X509" t="str">
            <v>CAP-Minority</v>
          </cell>
          <cell r="Y509">
            <v>318</v>
          </cell>
          <cell r="Z509">
            <v>500</v>
          </cell>
          <cell r="AA509">
            <v>63.6</v>
          </cell>
          <cell r="AB509">
            <v>2016</v>
          </cell>
          <cell r="AC509" t="str">
            <v>MAHARASHTRA STATE BOARD OF SECONDARY AND HIGHER SECONDARY EDUCATION</v>
          </cell>
          <cell r="AD509"/>
          <cell r="AE509">
            <v>1446</v>
          </cell>
          <cell r="AF509">
            <v>1700</v>
          </cell>
          <cell r="AG509">
            <v>85.058823529411768</v>
          </cell>
          <cell r="AH509">
            <v>2020</v>
          </cell>
          <cell r="AI509" t="str">
            <v>Maharashtra State Board of Technical Education</v>
          </cell>
          <cell r="AJ509" t="str">
            <v>St. John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 t="str">
            <v>o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229</v>
          </cell>
          <cell r="AW509">
            <v>25</v>
          </cell>
          <cell r="AX509">
            <v>9.16</v>
          </cell>
          <cell r="AY509">
            <v>75</v>
          </cell>
          <cell r="AZ509">
            <v>264</v>
          </cell>
          <cell r="BA509">
            <v>29</v>
          </cell>
          <cell r="BB509">
            <v>9.1034482758620694</v>
          </cell>
          <cell r="BC509">
            <v>93</v>
          </cell>
          <cell r="BD509">
            <v>493</v>
          </cell>
          <cell r="BE509">
            <v>54</v>
          </cell>
          <cell r="BF509">
            <v>9.1296296296296298</v>
          </cell>
          <cell r="BG509">
            <v>218</v>
          </cell>
          <cell r="BH509">
            <v>24</v>
          </cell>
          <cell r="BI509">
            <v>9.0833333333333339</v>
          </cell>
          <cell r="BJ509">
            <v>84</v>
          </cell>
          <cell r="BK509">
            <v>264</v>
          </cell>
          <cell r="BL509">
            <v>29</v>
          </cell>
          <cell r="BM509">
            <v>9.1034482758620694</v>
          </cell>
          <cell r="BN509">
            <v>100</v>
          </cell>
          <cell r="BO509">
            <v>482</v>
          </cell>
          <cell r="BP509">
            <v>53</v>
          </cell>
          <cell r="BQ509">
            <v>9.0943396226415096</v>
          </cell>
          <cell r="BR509">
            <v>218</v>
          </cell>
          <cell r="BS509">
            <v>24</v>
          </cell>
          <cell r="BT509">
            <v>9.0833333333333339</v>
          </cell>
          <cell r="BU509">
            <v>88</v>
          </cell>
          <cell r="BV509">
            <v>218</v>
          </cell>
          <cell r="BW509">
            <v>24</v>
          </cell>
          <cell r="BX509">
            <v>9.0833333333333339</v>
          </cell>
          <cell r="BY509">
            <v>236</v>
          </cell>
          <cell r="BZ509">
            <v>26</v>
          </cell>
          <cell r="CA509">
            <v>9.0769230769230766</v>
          </cell>
          <cell r="CB509">
            <v>1429</v>
          </cell>
          <cell r="CC509">
            <v>157</v>
          </cell>
          <cell r="CD509">
            <v>9.1019108280254777</v>
          </cell>
          <cell r="CE509">
            <v>84</v>
          </cell>
          <cell r="CF509"/>
          <cell r="CG509"/>
          <cell r="CH509"/>
          <cell r="CI509"/>
          <cell r="CJ509"/>
          <cell r="CK509"/>
          <cell r="CL509"/>
          <cell r="CM509"/>
          <cell r="CN509"/>
          <cell r="CO509"/>
          <cell r="CP509"/>
          <cell r="CQ509"/>
          <cell r="CR509">
            <v>23</v>
          </cell>
          <cell r="CS509">
            <v>1</v>
          </cell>
          <cell r="CT509">
            <v>96</v>
          </cell>
          <cell r="CU509">
            <v>11</v>
          </cell>
          <cell r="CV509">
            <v>5</v>
          </cell>
          <cell r="CW509">
            <v>69</v>
          </cell>
          <cell r="CX509">
            <v>402</v>
          </cell>
          <cell r="CY509">
            <v>50.25</v>
          </cell>
          <cell r="CZ509">
            <v>59.73254086181278</v>
          </cell>
          <cell r="DA509">
            <v>8</v>
          </cell>
          <cell r="DB509">
            <v>2</v>
          </cell>
          <cell r="DC509">
            <v>80</v>
          </cell>
          <cell r="DD509">
            <v>19</v>
          </cell>
          <cell r="DE509">
            <v>3</v>
          </cell>
          <cell r="DF509">
            <v>87</v>
          </cell>
          <cell r="DG509">
            <v>6</v>
          </cell>
          <cell r="DH509">
            <v>60</v>
          </cell>
          <cell r="DI509">
            <v>401</v>
          </cell>
          <cell r="DJ509">
            <v>21</v>
          </cell>
          <cell r="DK509">
            <v>2</v>
          </cell>
          <cell r="DL509">
            <v>0</v>
          </cell>
          <cell r="DM509">
            <v>100</v>
          </cell>
          <cell r="DN509">
            <v>0</v>
          </cell>
          <cell r="DO509" t="str">
            <v>0</v>
          </cell>
          <cell r="DP509">
            <v>0</v>
          </cell>
          <cell r="DQ509">
            <v>0</v>
          </cell>
          <cell r="DR509">
            <v>0</v>
          </cell>
          <cell r="DS509">
            <v>0</v>
          </cell>
          <cell r="DT509">
            <v>27</v>
          </cell>
          <cell r="DU509">
            <v>71</v>
          </cell>
          <cell r="DV509" t="str">
            <v>Higher studies-UK</v>
          </cell>
          <cell r="DW509"/>
          <cell r="DX509"/>
          <cell r="DY509"/>
          <cell r="DZ509"/>
          <cell r="EA509" t="str">
            <v>Placement</v>
          </cell>
          <cell r="EB509" t="str">
            <v>Placement</v>
          </cell>
          <cell r="EC509" t="str">
            <v>28.12.2022,08/06/2023</v>
          </cell>
          <cell r="ED509" t="str">
            <v>CAT-1</v>
          </cell>
          <cell r="EE509"/>
          <cell r="EF509"/>
          <cell r="EG509"/>
          <cell r="EH509"/>
          <cell r="EI509"/>
          <cell r="EJ509"/>
          <cell r="EK509"/>
          <cell r="EL509"/>
          <cell r="EM509"/>
          <cell r="EN509">
            <v>5</v>
          </cell>
          <cell r="EO509">
            <v>4</v>
          </cell>
          <cell r="EP509">
            <v>5</v>
          </cell>
          <cell r="EQ509">
            <v>14</v>
          </cell>
          <cell r="ER509">
            <v>93.333333333333329</v>
          </cell>
          <cell r="ES509" t="str">
            <v>Yes</v>
          </cell>
          <cell r="ET509" t="str">
            <v>https://drive.google.com/open?id=1fmbDuIeQRl_mZN9FSe-BlTfXCAw13P09</v>
          </cell>
          <cell r="EU509" t="str">
            <v>IT + Core Companies</v>
          </cell>
          <cell r="EV509" t="str">
            <v>Yes</v>
          </cell>
          <cell r="EW509"/>
          <cell r="EX509"/>
          <cell r="EY509" t="str">
            <v>Present</v>
          </cell>
          <cell r="EZ509" t="str">
            <v>Batch 4</v>
          </cell>
          <cell r="FA509" t="str">
            <v>20-ELEX72-23</v>
          </cell>
          <cell r="FB509" t="str">
            <v>ELEX</v>
          </cell>
          <cell r="FC509">
            <v>72</v>
          </cell>
        </row>
        <row r="510">
          <cell r="C510" t="str">
            <v>19-ELEX01-23</v>
          </cell>
          <cell r="D510">
            <v>1</v>
          </cell>
          <cell r="E510" t="str">
            <v>BAJORIA SHRUTI VISHNU ANJU</v>
          </cell>
          <cell r="F510" t="str">
            <v>19-ELEX01-23</v>
          </cell>
          <cell r="G510" t="str">
            <v>Female</v>
          </cell>
          <cell r="H510">
            <v>36940</v>
          </cell>
          <cell r="I510">
            <v>7715876451</v>
          </cell>
          <cell r="J510"/>
          <cell r="K510" t="str">
            <v>loveshruti2001@gmail.com</v>
          </cell>
          <cell r="L510" t="str">
            <v>1032190632@tcetmumbai.in</v>
          </cell>
          <cell r="M510" t="str">
            <v>B/201, COSMOS TOWER,SAI SHRADDHA LANE, BEVERLY PARK,MIRA ROAD (EAST),NEAR KANAKIA POLICE CHOWKI,MUMBAI,401107</v>
          </cell>
          <cell r="N510" t="str">
            <v>Family Business</v>
          </cell>
          <cell r="O510" t="str">
            <v>5 Lacs to  10Lacs</v>
          </cell>
          <cell r="P510" t="str">
            <v>Normal</v>
          </cell>
          <cell r="Q510" t="str">
            <v>Open</v>
          </cell>
          <cell r="R510">
            <v>2019</v>
          </cell>
          <cell r="S510" t="str">
            <v>FE</v>
          </cell>
          <cell r="T510" t="str">
            <v>MHT-CET 2019</v>
          </cell>
          <cell r="U510" t="str">
            <v>MHT-CET</v>
          </cell>
          <cell r="V510">
            <v>200</v>
          </cell>
          <cell r="W510">
            <v>38.251269200000003</v>
          </cell>
          <cell r="X510" t="str">
            <v>IL</v>
          </cell>
          <cell r="Y510">
            <v>508</v>
          </cell>
          <cell r="Z510">
            <v>600</v>
          </cell>
          <cell r="AA510">
            <v>84.67</v>
          </cell>
          <cell r="AB510">
            <v>2017</v>
          </cell>
          <cell r="AC510" t="str">
            <v>THE COUNCIL FOR THE INDIAN SCHOOL CERTIFICATE EXAMINATION</v>
          </cell>
          <cell r="AD510" t="str">
            <v>R.B.K SCHOOL</v>
          </cell>
          <cell r="AE510">
            <v>409</v>
          </cell>
          <cell r="AF510">
            <v>650</v>
          </cell>
          <cell r="AG510">
            <v>62.92</v>
          </cell>
          <cell r="AH510">
            <v>2019</v>
          </cell>
          <cell r="AI510" t="str">
            <v>MAHARASHTRA STATE BOARD OF SECONDARY AND HIGHER SECONDARY EDUCATION</v>
          </cell>
          <cell r="AJ510" t="str">
            <v>SHRI G.P.M. JUNIOR COLLEGE</v>
          </cell>
          <cell r="AK510">
            <v>220</v>
          </cell>
          <cell r="AL510">
            <v>23</v>
          </cell>
          <cell r="AM510">
            <v>9.5652173913043477</v>
          </cell>
          <cell r="AN510">
            <v>91</v>
          </cell>
          <cell r="AO510">
            <v>242</v>
          </cell>
          <cell r="AP510">
            <v>25</v>
          </cell>
          <cell r="AQ510">
            <v>9.68</v>
          </cell>
          <cell r="AR510">
            <v>93</v>
          </cell>
          <cell r="AS510">
            <v>462</v>
          </cell>
          <cell r="AT510">
            <v>48</v>
          </cell>
          <cell r="AU510">
            <v>9.625</v>
          </cell>
          <cell r="AV510">
            <v>238</v>
          </cell>
          <cell r="AW510">
            <v>25</v>
          </cell>
          <cell r="AX510">
            <v>9.52</v>
          </cell>
          <cell r="AY510">
            <v>99</v>
          </cell>
          <cell r="AZ510">
            <v>290</v>
          </cell>
          <cell r="BA510">
            <v>29</v>
          </cell>
          <cell r="BB510">
            <v>10</v>
          </cell>
          <cell r="BC510">
            <v>97</v>
          </cell>
          <cell r="BD510">
            <v>528</v>
          </cell>
          <cell r="BE510">
            <v>54</v>
          </cell>
          <cell r="BF510">
            <v>9.7777777777777786</v>
          </cell>
          <cell r="BG510">
            <v>222</v>
          </cell>
          <cell r="BH510">
            <v>24</v>
          </cell>
          <cell r="BI510">
            <v>9.25</v>
          </cell>
          <cell r="BJ510">
            <v>95</v>
          </cell>
          <cell r="BK510">
            <v>272</v>
          </cell>
          <cell r="BL510">
            <v>29</v>
          </cell>
          <cell r="BM510">
            <v>9.3793103448275854</v>
          </cell>
          <cell r="BN510">
            <v>100</v>
          </cell>
          <cell r="BO510">
            <v>494</v>
          </cell>
          <cell r="BP510">
            <v>53</v>
          </cell>
          <cell r="BQ510">
            <v>9.3207547169811313</v>
          </cell>
          <cell r="BR510">
            <v>234</v>
          </cell>
          <cell r="BS510">
            <v>24</v>
          </cell>
          <cell r="BT510">
            <v>9.75</v>
          </cell>
          <cell r="BU510">
            <v>95.833333333333329</v>
          </cell>
          <cell r="BV510">
            <v>234</v>
          </cell>
          <cell r="BW510">
            <v>24</v>
          </cell>
          <cell r="BX510">
            <v>9.75</v>
          </cell>
          <cell r="BY510">
            <v>257</v>
          </cell>
          <cell r="BZ510">
            <v>26</v>
          </cell>
          <cell r="CA510">
            <v>9.884615384615385</v>
          </cell>
          <cell r="CB510">
            <v>1975</v>
          </cell>
          <cell r="CC510">
            <v>205</v>
          </cell>
          <cell r="CD510">
            <v>9.6341463414634152</v>
          </cell>
          <cell r="CE510">
            <v>95</v>
          </cell>
          <cell r="CF510"/>
          <cell r="CG510"/>
          <cell r="CH510"/>
          <cell r="CI510"/>
          <cell r="CJ510"/>
          <cell r="CK510"/>
          <cell r="CL510"/>
          <cell r="CM510"/>
          <cell r="CN510">
            <v>14</v>
          </cell>
          <cell r="CO510">
            <v>60</v>
          </cell>
          <cell r="CP510">
            <v>20</v>
          </cell>
          <cell r="CQ510">
            <v>50</v>
          </cell>
          <cell r="CR510">
            <v>16</v>
          </cell>
          <cell r="CS510">
            <v>8</v>
          </cell>
          <cell r="CT510">
            <v>67</v>
          </cell>
          <cell r="CU510">
            <v>15</v>
          </cell>
          <cell r="CV510">
            <v>1</v>
          </cell>
          <cell r="CW510">
            <v>94</v>
          </cell>
          <cell r="CX510">
            <v>415</v>
          </cell>
          <cell r="CY510">
            <v>51.875</v>
          </cell>
          <cell r="CZ510">
            <v>61.664190193164934</v>
          </cell>
          <cell r="DA510">
            <v>8</v>
          </cell>
          <cell r="DB510">
            <v>2</v>
          </cell>
          <cell r="DC510">
            <v>80</v>
          </cell>
          <cell r="DD510">
            <v>20</v>
          </cell>
          <cell r="DE510">
            <v>2</v>
          </cell>
          <cell r="DF510">
            <v>91</v>
          </cell>
          <cell r="DG510">
            <v>9</v>
          </cell>
          <cell r="DH510">
            <v>90</v>
          </cell>
          <cell r="DI510">
            <v>397</v>
          </cell>
          <cell r="DJ510">
            <v>20</v>
          </cell>
          <cell r="DK510">
            <v>2</v>
          </cell>
          <cell r="DL510">
            <v>0</v>
          </cell>
          <cell r="DM510">
            <v>100</v>
          </cell>
          <cell r="DN510">
            <v>0</v>
          </cell>
          <cell r="DO510">
            <v>0</v>
          </cell>
          <cell r="DP510">
            <v>90</v>
          </cell>
          <cell r="DQ510" t="str">
            <v>100</v>
          </cell>
          <cell r="DR510">
            <v>45</v>
          </cell>
          <cell r="DS510">
            <v>50</v>
          </cell>
          <cell r="DT510">
            <v>28</v>
          </cell>
          <cell r="DU510">
            <v>82</v>
          </cell>
          <cell r="DV510" t="str">
            <v>Pwc</v>
          </cell>
          <cell r="DW510"/>
          <cell r="DX510"/>
          <cell r="DY510" t="str">
            <v>Placed</v>
          </cell>
          <cell r="DZ510">
            <v>4</v>
          </cell>
          <cell r="EA510" t="str">
            <v>Placement</v>
          </cell>
          <cell r="EB510" t="str">
            <v>Placement</v>
          </cell>
          <cell r="EC510"/>
          <cell r="ED510" t="str">
            <v>CAT-1</v>
          </cell>
          <cell r="EE510"/>
          <cell r="EF510"/>
          <cell r="EG510"/>
          <cell r="EH510"/>
          <cell r="EI510"/>
          <cell r="EJ510"/>
          <cell r="EK510"/>
          <cell r="EL510"/>
          <cell r="EM510"/>
          <cell r="EN510">
            <v>5</v>
          </cell>
          <cell r="EO510">
            <v>5</v>
          </cell>
          <cell r="EP510">
            <v>5</v>
          </cell>
          <cell r="EQ510">
            <v>15</v>
          </cell>
          <cell r="ER510">
            <v>100</v>
          </cell>
          <cell r="ES510" t="str">
            <v>Yes</v>
          </cell>
          <cell r="ET510" t="str">
            <v>https://drive.google.com/open?id=1R5EEa5WKXYGXz80cxqYTt0p_xfi0vPcx</v>
          </cell>
          <cell r="EU510" t="str">
            <v>IT + Core Companies</v>
          </cell>
          <cell r="EV510" t="str">
            <v>Yes</v>
          </cell>
          <cell r="EW510" t="str">
            <v>pay_HwWcQZ4m3mv3lZ</v>
          </cell>
          <cell r="EX510" t="str">
            <v>MUMBAI</v>
          </cell>
          <cell r="EY510" t="str">
            <v>Present</v>
          </cell>
          <cell r="EZ510" t="str">
            <v>Batch 4</v>
          </cell>
          <cell r="FA510" t="str">
            <v>19-ELEX01-23</v>
          </cell>
          <cell r="FB510" t="str">
            <v>ELEX</v>
          </cell>
          <cell r="FC510">
            <v>1</v>
          </cell>
        </row>
        <row r="511">
          <cell r="C511" t="str">
            <v>19-ELEX02-23</v>
          </cell>
          <cell r="D511">
            <v>2</v>
          </cell>
          <cell r="E511" t="str">
            <v>BARUDGAR MOHD SHAFFIQUE MOHD SIDDIQUE FATIMA</v>
          </cell>
          <cell r="F511" t="str">
            <v>19-ELEX02-23</v>
          </cell>
          <cell r="G511" t="str">
            <v>Male</v>
          </cell>
          <cell r="H511">
            <v>36607</v>
          </cell>
          <cell r="I511">
            <v>9867789120</v>
          </cell>
          <cell r="J511" t="str">
            <v>9867789120</v>
          </cell>
          <cell r="K511" t="str">
            <v>barudgarshafique@gmail.com</v>
          </cell>
          <cell r="L511" t="str">
            <v>1032190633@tcetmumbai.in</v>
          </cell>
          <cell r="M511" t="str">
            <v>88, Haji Nizammuddin Building,S.V. Road,Khar west ,Maharashtra,Mumbai,400052</v>
          </cell>
          <cell r="N511" t="str">
            <v>Any other</v>
          </cell>
          <cell r="O511" t="str">
            <v>Below  5 Lacs</v>
          </cell>
          <cell r="P511" t="str">
            <v>Normal</v>
          </cell>
          <cell r="Q511" t="str">
            <v>Open</v>
          </cell>
          <cell r="R511">
            <v>2019</v>
          </cell>
          <cell r="S511" t="str">
            <v>FE</v>
          </cell>
          <cell r="T511" t="str">
            <v>MHT-CET 2019</v>
          </cell>
          <cell r="U511" t="str">
            <v>MHT-CET</v>
          </cell>
          <cell r="V511">
            <v>200</v>
          </cell>
          <cell r="W511">
            <v>90.622669000000002</v>
          </cell>
          <cell r="X511" t="str">
            <v>GOPENS</v>
          </cell>
          <cell r="Y511">
            <v>423</v>
          </cell>
          <cell r="Z511">
            <v>500</v>
          </cell>
          <cell r="AA511">
            <v>84.6</v>
          </cell>
          <cell r="AB511">
            <v>2016</v>
          </cell>
          <cell r="AC511" t="str">
            <v>MAHARASHTRA STATE BOARD OF SECONDARY AND HIGHER SECONDARY EDUCATION</v>
          </cell>
          <cell r="AD511" t="str">
            <v>ST LAWRENCE HIGH SCHOOL</v>
          </cell>
          <cell r="AE511">
            <v>472</v>
          </cell>
          <cell r="AF511">
            <v>650</v>
          </cell>
          <cell r="AG511">
            <v>72.62</v>
          </cell>
          <cell r="AH511">
            <v>2018</v>
          </cell>
          <cell r="AI511" t="str">
            <v>MAHARASHTRA STATE BOARD OF SECONDARY AND HIGHER SECONDARY EDUCATION</v>
          </cell>
          <cell r="AJ511" t="str">
            <v>MITHIBAI JUNIOR COLLEGE</v>
          </cell>
          <cell r="AK511">
            <v>176</v>
          </cell>
          <cell r="AL511">
            <v>23</v>
          </cell>
          <cell r="AM511">
            <v>7.6521739130434785</v>
          </cell>
          <cell r="AN511">
            <v>75</v>
          </cell>
          <cell r="AO511">
            <v>187</v>
          </cell>
          <cell r="AP511">
            <v>25</v>
          </cell>
          <cell r="AQ511">
            <v>7.48</v>
          </cell>
          <cell r="AR511">
            <v>75</v>
          </cell>
          <cell r="AS511">
            <v>363</v>
          </cell>
          <cell r="AT511">
            <v>48</v>
          </cell>
          <cell r="AU511">
            <v>7.5625</v>
          </cell>
          <cell r="AV511">
            <v>212</v>
          </cell>
          <cell r="AW511">
            <v>25</v>
          </cell>
          <cell r="AX511">
            <v>8.48</v>
          </cell>
          <cell r="AY511">
            <v>82</v>
          </cell>
          <cell r="AZ511">
            <v>256</v>
          </cell>
          <cell r="BA511">
            <v>29</v>
          </cell>
          <cell r="BB511">
            <v>8.8275862068965516</v>
          </cell>
          <cell r="BC511">
            <v>67</v>
          </cell>
          <cell r="BD511">
            <v>468</v>
          </cell>
          <cell r="BE511">
            <v>54</v>
          </cell>
          <cell r="BF511">
            <v>8.6666666666666661</v>
          </cell>
          <cell r="BG511">
            <v>206</v>
          </cell>
          <cell r="BH511">
            <v>24</v>
          </cell>
          <cell r="BI511">
            <v>8.5833333333333339</v>
          </cell>
          <cell r="BJ511">
            <v>74.75</v>
          </cell>
          <cell r="BK511">
            <v>220</v>
          </cell>
          <cell r="BL511">
            <v>29</v>
          </cell>
          <cell r="BM511">
            <v>7.5862068965517242</v>
          </cell>
          <cell r="BN511">
            <v>82</v>
          </cell>
          <cell r="BO511">
            <v>426</v>
          </cell>
          <cell r="BP511">
            <v>53</v>
          </cell>
          <cell r="BQ511">
            <v>8.0377358490566042</v>
          </cell>
          <cell r="BR511">
            <v>162</v>
          </cell>
          <cell r="BS511">
            <v>24</v>
          </cell>
          <cell r="BT511">
            <v>6.75</v>
          </cell>
          <cell r="BU511">
            <v>75.958333333333329</v>
          </cell>
          <cell r="BV511">
            <v>162</v>
          </cell>
          <cell r="BW511">
            <v>24</v>
          </cell>
          <cell r="BX511">
            <v>6.75</v>
          </cell>
          <cell r="BY511">
            <v>223</v>
          </cell>
          <cell r="BZ511">
            <v>26</v>
          </cell>
          <cell r="CA511">
            <v>8.5769230769230766</v>
          </cell>
          <cell r="CB511">
            <v>1642</v>
          </cell>
          <cell r="CC511">
            <v>205</v>
          </cell>
          <cell r="CD511">
            <v>8.0097560975609756</v>
          </cell>
          <cell r="CE511">
            <v>75</v>
          </cell>
          <cell r="CF511"/>
          <cell r="CG511"/>
          <cell r="CH511"/>
          <cell r="CI511"/>
          <cell r="CJ511"/>
          <cell r="CK511"/>
          <cell r="CL511"/>
          <cell r="CM511"/>
          <cell r="CN511">
            <v>17</v>
          </cell>
          <cell r="CO511">
            <v>60</v>
          </cell>
          <cell r="CP511">
            <v>13</v>
          </cell>
          <cell r="CQ511">
            <v>50</v>
          </cell>
          <cell r="CR511">
            <v>14</v>
          </cell>
          <cell r="CS511">
            <v>10</v>
          </cell>
          <cell r="CT511">
            <v>59</v>
          </cell>
          <cell r="CU511">
            <v>9</v>
          </cell>
          <cell r="CV511">
            <v>7</v>
          </cell>
          <cell r="CW511">
            <v>57</v>
          </cell>
          <cell r="CX511">
            <v>3</v>
          </cell>
          <cell r="CY511">
            <v>3</v>
          </cell>
          <cell r="CZ511">
            <v>0.44576523031203563</v>
          </cell>
          <cell r="DA511">
            <v>1</v>
          </cell>
          <cell r="DB511">
            <v>9</v>
          </cell>
          <cell r="DC511">
            <v>10</v>
          </cell>
          <cell r="DD511">
            <v>15</v>
          </cell>
          <cell r="DE511">
            <v>7</v>
          </cell>
          <cell r="DF511">
            <v>69</v>
          </cell>
          <cell r="DG511">
            <v>3</v>
          </cell>
          <cell r="DH511">
            <v>30</v>
          </cell>
          <cell r="DI511">
            <v>0</v>
          </cell>
          <cell r="DJ511">
            <v>0</v>
          </cell>
          <cell r="DK511">
            <v>2</v>
          </cell>
          <cell r="DL511">
            <v>0</v>
          </cell>
          <cell r="DM511">
            <v>100</v>
          </cell>
          <cell r="DN511">
            <v>60</v>
          </cell>
          <cell r="DO511" t="str">
            <v>100</v>
          </cell>
          <cell r="DP511">
            <v>60</v>
          </cell>
          <cell r="DQ511" t="str">
            <v>100</v>
          </cell>
          <cell r="DR511">
            <v>60</v>
          </cell>
          <cell r="DS511">
            <v>100</v>
          </cell>
          <cell r="DT511">
            <v>21</v>
          </cell>
          <cell r="DU511">
            <v>61</v>
          </cell>
          <cell r="DV511"/>
          <cell r="DW511"/>
          <cell r="DX511"/>
          <cell r="DY511"/>
          <cell r="DZ511"/>
          <cell r="EA511" t="str">
            <v>Placement</v>
          </cell>
          <cell r="EB511" t="str">
            <v>Placement</v>
          </cell>
          <cell r="EC511"/>
          <cell r="ED511" t="str">
            <v>CAT-3</v>
          </cell>
          <cell r="EE511"/>
          <cell r="EF511"/>
          <cell r="EG511"/>
          <cell r="EH511"/>
          <cell r="EI511"/>
          <cell r="EJ511"/>
          <cell r="EK511"/>
          <cell r="EL511"/>
          <cell r="EM511"/>
          <cell r="EN511">
            <v>5</v>
          </cell>
          <cell r="EO511">
            <v>3</v>
          </cell>
          <cell r="EP511">
            <v>4</v>
          </cell>
          <cell r="EQ511">
            <v>12</v>
          </cell>
          <cell r="ER511">
            <v>80</v>
          </cell>
          <cell r="ES511" t="str">
            <v>Yes</v>
          </cell>
          <cell r="ET511" t="str">
            <v>https://drive.google.com/open?id=1gIP78BXVZTY1Z3jxb7omKL1uBVAtVf09</v>
          </cell>
          <cell r="EU511" t="str">
            <v>IT + Core Companies</v>
          </cell>
          <cell r="EV511" t="str">
            <v>Yes</v>
          </cell>
          <cell r="EW511" t="str">
            <v>Yes</v>
          </cell>
          <cell r="EX511" t="str">
            <v>Rajasthan</v>
          </cell>
          <cell r="EY511" t="str">
            <v>Present</v>
          </cell>
          <cell r="EZ511" t="str">
            <v>Batch 4</v>
          </cell>
          <cell r="FA511" t="str">
            <v>19-ELEX02-23</v>
          </cell>
          <cell r="FB511" t="str">
            <v>ELEX</v>
          </cell>
          <cell r="FC511">
            <v>2</v>
          </cell>
        </row>
        <row r="512">
          <cell r="C512" t="str">
            <v>18-ELEX64-23</v>
          </cell>
          <cell r="D512">
            <v>64</v>
          </cell>
          <cell r="E512" t="str">
            <v>BORANA DEEPAK SURESH GEETA</v>
          </cell>
          <cell r="F512" t="str">
            <v>18-ELEX64-23</v>
          </cell>
          <cell r="G512" t="str">
            <v>Male</v>
          </cell>
          <cell r="H512">
            <v>36700</v>
          </cell>
          <cell r="I512">
            <v>8369788641</v>
          </cell>
          <cell r="J512"/>
          <cell r="K512" t="str">
            <v>djdeepakborana@gmail.com</v>
          </cell>
          <cell r="L512" t="str">
            <v>1032180770@tcetmumbai.in</v>
          </cell>
          <cell r="M512" t="str">
            <v>B/501 Porwal Complex,60 feet road,Bhayander west,Above navrang hotel,Mumbai,401101</v>
          </cell>
          <cell r="N512" t="str">
            <v>Service</v>
          </cell>
          <cell r="O512" t="str">
            <v>Below  5 Lacs</v>
          </cell>
          <cell r="P512" t="str">
            <v>Normal</v>
          </cell>
          <cell r="Q512" t="str">
            <v>Open</v>
          </cell>
          <cell r="R512">
            <v>2018</v>
          </cell>
          <cell r="S512" t="str">
            <v>FE</v>
          </cell>
          <cell r="T512" t="str">
            <v>JEE(Main)-2018</v>
          </cell>
          <cell r="U512" t="str">
            <v>JEE-Main</v>
          </cell>
          <cell r="V512">
            <v>360</v>
          </cell>
          <cell r="W512">
            <v>60</v>
          </cell>
          <cell r="X512" t="str">
            <v>INSTITUTIONAL SEAT</v>
          </cell>
          <cell r="Y512">
            <v>381</v>
          </cell>
          <cell r="Z512">
            <v>500</v>
          </cell>
          <cell r="AA512">
            <v>76.2</v>
          </cell>
          <cell r="AB512" t="str">
            <v>2016</v>
          </cell>
          <cell r="AC512" t="str">
            <v>MAHARASHTRA STATE BOARD OF SECONDARY AND HIGHER SECONDARY EDUCATION</v>
          </cell>
          <cell r="AD512" t="str">
            <v>REENA METHA HIGH SCHOOL</v>
          </cell>
          <cell r="AE512">
            <v>382</v>
          </cell>
          <cell r="AF512">
            <v>659</v>
          </cell>
          <cell r="AG512">
            <v>57.97</v>
          </cell>
          <cell r="AH512" t="str">
            <v>2018</v>
          </cell>
          <cell r="AI512"/>
          <cell r="AJ512" t="str">
            <v>SN COLLEGE</v>
          </cell>
          <cell r="AK512">
            <v>170</v>
          </cell>
          <cell r="AL512">
            <v>23</v>
          </cell>
          <cell r="AM512">
            <v>7.3913043478260869</v>
          </cell>
          <cell r="AN512">
            <v>75</v>
          </cell>
          <cell r="AO512">
            <v>166</v>
          </cell>
          <cell r="AP512">
            <v>25</v>
          </cell>
          <cell r="AQ512">
            <v>6.64</v>
          </cell>
          <cell r="AR512">
            <v>80</v>
          </cell>
          <cell r="AS512">
            <v>336</v>
          </cell>
          <cell r="AT512">
            <v>48</v>
          </cell>
          <cell r="AU512">
            <v>7</v>
          </cell>
          <cell r="AV512">
            <v>171</v>
          </cell>
          <cell r="AW512">
            <v>25</v>
          </cell>
          <cell r="AX512">
            <v>6.84</v>
          </cell>
          <cell r="AY512">
            <v>75</v>
          </cell>
          <cell r="AZ512">
            <v>230</v>
          </cell>
          <cell r="BA512">
            <v>29</v>
          </cell>
          <cell r="BB512">
            <v>7.931034482758621</v>
          </cell>
          <cell r="BC512">
            <v>78</v>
          </cell>
          <cell r="BD512">
            <v>401</v>
          </cell>
          <cell r="BE512">
            <v>54</v>
          </cell>
          <cell r="BF512">
            <v>7.4259259259259256</v>
          </cell>
          <cell r="BG512">
            <v>170</v>
          </cell>
          <cell r="BH512">
            <v>24</v>
          </cell>
          <cell r="BI512">
            <v>7.083333333333333</v>
          </cell>
          <cell r="BJ512">
            <v>76.5</v>
          </cell>
          <cell r="BK512">
            <v>245</v>
          </cell>
          <cell r="BL512">
            <v>29</v>
          </cell>
          <cell r="BM512">
            <v>8.4482758620689662</v>
          </cell>
          <cell r="BN512">
            <v>75</v>
          </cell>
          <cell r="BO512">
            <v>415</v>
          </cell>
          <cell r="BP512">
            <v>53</v>
          </cell>
          <cell r="BQ512">
            <v>7.8301886792452828</v>
          </cell>
          <cell r="BR512">
            <v>159</v>
          </cell>
          <cell r="BS512">
            <v>24</v>
          </cell>
          <cell r="BT512">
            <v>6.625</v>
          </cell>
          <cell r="BU512">
            <v>76.583333333333329</v>
          </cell>
          <cell r="BV512">
            <v>159</v>
          </cell>
          <cell r="BW512">
            <v>24</v>
          </cell>
          <cell r="BX512">
            <v>6.625</v>
          </cell>
          <cell r="BY512">
            <v>218</v>
          </cell>
          <cell r="BZ512">
            <v>26</v>
          </cell>
          <cell r="CA512">
            <v>8.384615384615385</v>
          </cell>
          <cell r="CB512">
            <v>1529</v>
          </cell>
          <cell r="CC512">
            <v>205</v>
          </cell>
          <cell r="CD512">
            <v>7.4585365853658541</v>
          </cell>
          <cell r="CE512">
            <v>77</v>
          </cell>
          <cell r="CF512"/>
          <cell r="CG512"/>
          <cell r="CH512"/>
          <cell r="CI512"/>
          <cell r="CJ512"/>
          <cell r="CK512"/>
          <cell r="CL512"/>
          <cell r="CM512"/>
          <cell r="CN512"/>
          <cell r="CO512"/>
          <cell r="CP512"/>
          <cell r="CQ512"/>
          <cell r="CR512"/>
          <cell r="CS512"/>
          <cell r="CT512"/>
          <cell r="CU512"/>
          <cell r="CV512"/>
          <cell r="CW512"/>
          <cell r="CX512"/>
          <cell r="CY512"/>
          <cell r="CZ512"/>
          <cell r="DA512"/>
          <cell r="DB512"/>
          <cell r="DC512"/>
          <cell r="DD512"/>
          <cell r="DE512"/>
          <cell r="DF512"/>
          <cell r="DG512"/>
          <cell r="DH512"/>
          <cell r="DI512"/>
          <cell r="DJ512">
            <v>0</v>
          </cell>
          <cell r="DK512">
            <v>0</v>
          </cell>
          <cell r="DL512">
            <v>2</v>
          </cell>
          <cell r="DM512">
            <v>0</v>
          </cell>
          <cell r="DN512">
            <v>0</v>
          </cell>
          <cell r="DO512">
            <v>0</v>
          </cell>
          <cell r="DP512">
            <v>0</v>
          </cell>
          <cell r="DQ512">
            <v>0</v>
          </cell>
          <cell r="DR512">
            <v>0</v>
          </cell>
          <cell r="DS512">
            <v>0</v>
          </cell>
          <cell r="DT512">
            <v>0</v>
          </cell>
          <cell r="DU512">
            <v>0</v>
          </cell>
          <cell r="DV512"/>
          <cell r="DW512"/>
          <cell r="DX512" t="str">
            <v>Blacklisted for not attending the unico process by Zahir Sir</v>
          </cell>
          <cell r="DY512"/>
          <cell r="DZ512"/>
          <cell r="EA512" t="str">
            <v>Placement</v>
          </cell>
          <cell r="EB512" t="str">
            <v>Placement</v>
          </cell>
          <cell r="EC512"/>
          <cell r="ED512" t="str">
            <v>CAT-3</v>
          </cell>
          <cell r="EE512"/>
          <cell r="EF512"/>
          <cell r="EG512"/>
          <cell r="EH512"/>
          <cell r="EI512"/>
          <cell r="EJ512"/>
          <cell r="EK512"/>
          <cell r="EL512"/>
          <cell r="EM512"/>
          <cell r="EN512">
            <v>4</v>
          </cell>
          <cell r="EO512">
            <v>0</v>
          </cell>
          <cell r="EP512">
            <v>4</v>
          </cell>
          <cell r="EQ512">
            <v>8</v>
          </cell>
          <cell r="ER512">
            <v>53.333333333333336</v>
          </cell>
          <cell r="ES512" t="str">
            <v>Yes</v>
          </cell>
          <cell r="ET512" t="str">
            <v>https://drive.google.com/open?id=1HzweYljXb_5kdiyNwpayFOdvHUjOSc1B</v>
          </cell>
          <cell r="EU512" t="str">
            <v>IT + Core Companies</v>
          </cell>
          <cell r="EV512" t="str">
            <v>No</v>
          </cell>
          <cell r="EW512"/>
          <cell r="EX512" t="str">
            <v>Rajasthan</v>
          </cell>
          <cell r="EY512" t="str">
            <v>AB</v>
          </cell>
          <cell r="EZ512"/>
          <cell r="FA512" t="str">
            <v>18-ELEX64-23</v>
          </cell>
          <cell r="FB512" t="str">
            <v>ELEX</v>
          </cell>
          <cell r="FC512">
            <v>64</v>
          </cell>
        </row>
        <row r="513">
          <cell r="C513" t="str">
            <v>19-ELEX62-23</v>
          </cell>
          <cell r="D513">
            <v>62</v>
          </cell>
          <cell r="E513" t="str">
            <v>BURDE RAJ UMESH SANGEETA</v>
          </cell>
          <cell r="F513" t="str">
            <v>19-ELEX62-23</v>
          </cell>
          <cell r="G513" t="str">
            <v>Male</v>
          </cell>
          <cell r="H513">
            <v>37141</v>
          </cell>
          <cell r="I513">
            <v>9326394824</v>
          </cell>
          <cell r="J513"/>
          <cell r="K513" t="str">
            <v>rajburde.2001@gmail.com</v>
          </cell>
          <cell r="L513" t="str">
            <v>1032190693@tcetmumbai.in</v>
          </cell>
          <cell r="M513" t="str">
            <v>S/502 , shyam gokul garden,  90 ft road,Thakur complex ,Kandivali east ,Near st.lawerence school,Mumbai ,400101</v>
          </cell>
          <cell r="N513" t="str">
            <v>Service</v>
          </cell>
          <cell r="O513" t="str">
            <v>5 Lacs to  10Lacs</v>
          </cell>
          <cell r="P513" t="str">
            <v>Normal</v>
          </cell>
          <cell r="Q513" t="str">
            <v>Open</v>
          </cell>
          <cell r="R513">
            <v>2019</v>
          </cell>
          <cell r="S513" t="str">
            <v>FE</v>
          </cell>
          <cell r="T513" t="str">
            <v>MHT-CET 2019</v>
          </cell>
          <cell r="U513" t="str">
            <v>MHT-CET</v>
          </cell>
          <cell r="V513">
            <v>200</v>
          </cell>
          <cell r="W513">
            <v>94.299443100000005</v>
          </cell>
          <cell r="X513" t="str">
            <v>MI</v>
          </cell>
          <cell r="Y513" t="str">
            <v>B</v>
          </cell>
          <cell r="Z513">
            <v>7.6</v>
          </cell>
          <cell r="AA513">
            <v>74.8</v>
          </cell>
          <cell r="AB513">
            <v>2017</v>
          </cell>
          <cell r="AC513" t="str">
            <v>CENTRAL BOARD OF SECONDARY EDUCATION</v>
          </cell>
          <cell r="AD513" t="str">
            <v>RYAN INT SCHOOL KANDIVALI EAST</v>
          </cell>
          <cell r="AE513">
            <v>393</v>
          </cell>
          <cell r="AF513">
            <v>650</v>
          </cell>
          <cell r="AG513">
            <v>60.46</v>
          </cell>
          <cell r="AH513">
            <v>2019</v>
          </cell>
          <cell r="AI513" t="str">
            <v>MAHARASHTRA STATE BOARD OF SECONDARY AND HIGHER SECONDARY EDUCATION</v>
          </cell>
          <cell r="AJ513" t="str">
            <v>THAKUR JUNIOR COLLEGE</v>
          </cell>
          <cell r="AK513">
            <v>168</v>
          </cell>
          <cell r="AL513">
            <v>23</v>
          </cell>
          <cell r="AM513">
            <v>7.3043478260869561</v>
          </cell>
          <cell r="AN513">
            <v>75</v>
          </cell>
          <cell r="AO513">
            <v>179</v>
          </cell>
          <cell r="AP513">
            <v>25</v>
          </cell>
          <cell r="AQ513">
            <v>7.16</v>
          </cell>
          <cell r="AR513">
            <v>97</v>
          </cell>
          <cell r="AS513">
            <v>347</v>
          </cell>
          <cell r="AT513">
            <v>48</v>
          </cell>
          <cell r="AU513">
            <v>7.229166666666667</v>
          </cell>
          <cell r="AV513">
            <v>188</v>
          </cell>
          <cell r="AW513">
            <v>25</v>
          </cell>
          <cell r="AX513">
            <v>7.52</v>
          </cell>
          <cell r="AY513">
            <v>93</v>
          </cell>
          <cell r="AZ513">
            <v>266</v>
          </cell>
          <cell r="BA513">
            <v>29</v>
          </cell>
          <cell r="BB513">
            <v>9.1724137931034484</v>
          </cell>
          <cell r="BC513">
            <v>97</v>
          </cell>
          <cell r="BD513">
            <v>454</v>
          </cell>
          <cell r="BE513">
            <v>54</v>
          </cell>
          <cell r="BF513">
            <v>8.4074074074074066</v>
          </cell>
          <cell r="BG513">
            <v>197</v>
          </cell>
          <cell r="BH513">
            <v>24</v>
          </cell>
          <cell r="BI513">
            <v>8.2083333333333339</v>
          </cell>
          <cell r="BJ513">
            <v>90.5</v>
          </cell>
          <cell r="BK513">
            <v>229</v>
          </cell>
          <cell r="BL513">
            <v>29</v>
          </cell>
          <cell r="BM513">
            <v>7.8965517241379306</v>
          </cell>
          <cell r="BN513">
            <v>100</v>
          </cell>
          <cell r="BO513">
            <v>426</v>
          </cell>
          <cell r="BP513">
            <v>53</v>
          </cell>
          <cell r="BQ513">
            <v>8.0377358490566042</v>
          </cell>
          <cell r="BR513">
            <v>169</v>
          </cell>
          <cell r="BS513">
            <v>24</v>
          </cell>
          <cell r="BT513">
            <v>7.041666666666667</v>
          </cell>
          <cell r="BU513">
            <v>92.083333333333329</v>
          </cell>
          <cell r="BV513">
            <v>169</v>
          </cell>
          <cell r="BW513">
            <v>24</v>
          </cell>
          <cell r="BX513">
            <v>7.041666666666667</v>
          </cell>
          <cell r="BY513">
            <v>202</v>
          </cell>
          <cell r="BZ513">
            <v>26</v>
          </cell>
          <cell r="CA513">
            <v>7.7692307692307692</v>
          </cell>
          <cell r="CB513">
            <v>1598</v>
          </cell>
          <cell r="CC513">
            <v>205</v>
          </cell>
          <cell r="CD513">
            <v>7.795121951219512</v>
          </cell>
          <cell r="CE513">
            <v>91</v>
          </cell>
          <cell r="CF513"/>
          <cell r="CG513"/>
          <cell r="CH513"/>
          <cell r="CI513"/>
          <cell r="CJ513"/>
          <cell r="CK513"/>
          <cell r="CL513"/>
          <cell r="CM513"/>
          <cell r="CN513">
            <v>12</v>
          </cell>
          <cell r="CO513">
            <v>60</v>
          </cell>
          <cell r="CP513">
            <v>17</v>
          </cell>
          <cell r="CQ513">
            <v>50</v>
          </cell>
          <cell r="CR513">
            <v>19</v>
          </cell>
          <cell r="CS513">
            <v>5</v>
          </cell>
          <cell r="CT513">
            <v>80</v>
          </cell>
          <cell r="CU513">
            <v>9</v>
          </cell>
          <cell r="CV513">
            <v>7</v>
          </cell>
          <cell r="CW513">
            <v>57</v>
          </cell>
          <cell r="CX513">
            <v>365</v>
          </cell>
          <cell r="CY513">
            <v>45.625</v>
          </cell>
          <cell r="CZ513">
            <v>54.234769687964338</v>
          </cell>
          <cell r="DA513">
            <v>8</v>
          </cell>
          <cell r="DB513">
            <v>2</v>
          </cell>
          <cell r="DC513">
            <v>80</v>
          </cell>
          <cell r="DD513">
            <v>11</v>
          </cell>
          <cell r="DE513">
            <v>11</v>
          </cell>
          <cell r="DF513">
            <v>50</v>
          </cell>
          <cell r="DG513">
            <v>4</v>
          </cell>
          <cell r="DH513">
            <v>40</v>
          </cell>
          <cell r="DI513">
            <v>290</v>
          </cell>
          <cell r="DJ513">
            <v>15</v>
          </cell>
          <cell r="DK513">
            <v>2</v>
          </cell>
          <cell r="DL513">
            <v>0</v>
          </cell>
          <cell r="DM513">
            <v>100</v>
          </cell>
          <cell r="DN513">
            <v>0</v>
          </cell>
          <cell r="DO513" t="str">
            <v>0</v>
          </cell>
          <cell r="DP513">
            <v>0</v>
          </cell>
          <cell r="DQ513">
            <v>0</v>
          </cell>
          <cell r="DR513">
            <v>0</v>
          </cell>
          <cell r="DS513">
            <v>0</v>
          </cell>
          <cell r="DT513">
            <v>24</v>
          </cell>
          <cell r="DU513">
            <v>59</v>
          </cell>
          <cell r="DV513" t="str">
            <v>OFF-Screw Driver</v>
          </cell>
          <cell r="DW513"/>
          <cell r="DX513"/>
          <cell r="DY513"/>
          <cell r="DZ513"/>
          <cell r="EA513" t="str">
            <v>Placement</v>
          </cell>
          <cell r="EB513" t="str">
            <v>Placement</v>
          </cell>
          <cell r="EC513"/>
          <cell r="ED513" t="str">
            <v>CAT-2</v>
          </cell>
          <cell r="EE513"/>
          <cell r="EF513"/>
          <cell r="EG513"/>
          <cell r="EH513"/>
          <cell r="EI513"/>
          <cell r="EJ513"/>
          <cell r="EK513"/>
          <cell r="EL513"/>
          <cell r="EM513"/>
          <cell r="EN513">
            <v>4</v>
          </cell>
          <cell r="EO513">
            <v>2</v>
          </cell>
          <cell r="EP513">
            <v>5</v>
          </cell>
          <cell r="EQ513">
            <v>11</v>
          </cell>
          <cell r="ER513">
            <v>73.333333333333329</v>
          </cell>
          <cell r="ES513" t="str">
            <v>Yes</v>
          </cell>
          <cell r="ET513" t="str">
            <v>https://drive.google.com/open?id=1No-QPDASvaey7LeLrCKMJxpG0AVegLaj</v>
          </cell>
          <cell r="EU513" t="str">
            <v>IT + Core Companies</v>
          </cell>
          <cell r="EV513" t="str">
            <v>Yes</v>
          </cell>
          <cell r="EW513" t="str">
            <v>pay_HyWgCMn4jRqyEV</v>
          </cell>
          <cell r="EX513" t="str">
            <v>Ujjain</v>
          </cell>
          <cell r="EY513" t="str">
            <v>Present</v>
          </cell>
          <cell r="EZ513" t="str">
            <v>Batch 4</v>
          </cell>
          <cell r="FA513" t="str">
            <v>19-ELEX62-23</v>
          </cell>
          <cell r="FB513" t="str">
            <v>ELEX</v>
          </cell>
          <cell r="FC513">
            <v>62</v>
          </cell>
        </row>
        <row r="514">
          <cell r="C514" t="str">
            <v>19-ELEX03-23</v>
          </cell>
          <cell r="D514">
            <v>3</v>
          </cell>
          <cell r="E514" t="str">
            <v>CHAVAN MAYUR PRADEEP PRANALI</v>
          </cell>
          <cell r="F514" t="str">
            <v>19-ELEX03-23</v>
          </cell>
          <cell r="G514" t="str">
            <v>Male</v>
          </cell>
          <cell r="H514">
            <v>37078</v>
          </cell>
          <cell r="I514">
            <v>9082827411</v>
          </cell>
          <cell r="J514"/>
          <cell r="K514" t="str">
            <v>mr.cm671@gmail.com</v>
          </cell>
          <cell r="L514" t="str">
            <v>1032190634@tcetmumbai.in</v>
          </cell>
          <cell r="M514" t="str">
            <v>D,304 Dev-shanti ,Ramdev park, near cinemax,vagad nagar,MIRA ROAD,401107</v>
          </cell>
          <cell r="N514" t="str">
            <v>Service</v>
          </cell>
          <cell r="O514" t="str">
            <v>Below  5 Lacs</v>
          </cell>
          <cell r="P514" t="str">
            <v>Normal</v>
          </cell>
          <cell r="Q514" t="str">
            <v>Open</v>
          </cell>
          <cell r="R514">
            <v>2019</v>
          </cell>
          <cell r="S514" t="str">
            <v>FE</v>
          </cell>
          <cell r="T514" t="str">
            <v>MHT-CET 2019</v>
          </cell>
          <cell r="U514" t="str">
            <v>MHT-CET</v>
          </cell>
          <cell r="V514">
            <v>200</v>
          </cell>
          <cell r="W514">
            <v>88.845839100000006</v>
          </cell>
          <cell r="X514" t="str">
            <v>GOPENS</v>
          </cell>
          <cell r="Y514">
            <v>420</v>
          </cell>
          <cell r="Z514">
            <v>500</v>
          </cell>
          <cell r="AA514">
            <v>84</v>
          </cell>
          <cell r="AB514">
            <v>2017</v>
          </cell>
          <cell r="AC514" t="str">
            <v>MAHARASHTRA STATE BOARD OF SECONDARY AND HIGHER SECONDARY EDUCATION</v>
          </cell>
          <cell r="AD514" t="str">
            <v>ABHINAV VIDYA MANDIR</v>
          </cell>
          <cell r="AE514">
            <v>393</v>
          </cell>
          <cell r="AF514">
            <v>650</v>
          </cell>
          <cell r="AG514">
            <v>60.46</v>
          </cell>
          <cell r="AH514">
            <v>2019</v>
          </cell>
          <cell r="AI514" t="str">
            <v>MAHARASHTRA STATE BOARD OF SECONDARY AND HIGHER SECONDARY EDUCATION</v>
          </cell>
          <cell r="AJ514" t="str">
            <v>ABHINAV JR COLLEGE</v>
          </cell>
          <cell r="AK514">
            <v>180.09</v>
          </cell>
          <cell r="AL514">
            <v>23</v>
          </cell>
          <cell r="AM514">
            <v>7.83</v>
          </cell>
          <cell r="AN514">
            <v>91</v>
          </cell>
          <cell r="AO514">
            <v>203</v>
          </cell>
          <cell r="AP514">
            <v>25</v>
          </cell>
          <cell r="AQ514">
            <v>8.1199999999999992</v>
          </cell>
          <cell r="AR514">
            <v>100</v>
          </cell>
          <cell r="AS514">
            <v>383.09000000000003</v>
          </cell>
          <cell r="AT514">
            <v>48</v>
          </cell>
          <cell r="AU514">
            <v>7.981041666666667</v>
          </cell>
          <cell r="AV514">
            <v>218</v>
          </cell>
          <cell r="AW514">
            <v>25</v>
          </cell>
          <cell r="AX514">
            <v>8.7200000000000006</v>
          </cell>
          <cell r="AY514">
            <v>95</v>
          </cell>
          <cell r="AZ514">
            <v>275</v>
          </cell>
          <cell r="BA514">
            <v>29</v>
          </cell>
          <cell r="BB514">
            <v>9.4827586206896548</v>
          </cell>
          <cell r="BC514">
            <v>85</v>
          </cell>
          <cell r="BD514">
            <v>493</v>
          </cell>
          <cell r="BE514">
            <v>54</v>
          </cell>
          <cell r="BF514">
            <v>9.1296296296296298</v>
          </cell>
          <cell r="BG514">
            <v>199</v>
          </cell>
          <cell r="BH514">
            <v>24</v>
          </cell>
          <cell r="BI514">
            <v>8.2916666666666661</v>
          </cell>
          <cell r="BJ514">
            <v>92.75</v>
          </cell>
          <cell r="BK514">
            <v>214</v>
          </cell>
          <cell r="BL514">
            <v>29</v>
          </cell>
          <cell r="BM514">
            <v>7.3793103448275863</v>
          </cell>
          <cell r="BN514">
            <v>82</v>
          </cell>
          <cell r="BO514">
            <v>413</v>
          </cell>
          <cell r="BP514">
            <v>53</v>
          </cell>
          <cell r="BQ514">
            <v>7.7924528301886795</v>
          </cell>
          <cell r="BR514">
            <v>173</v>
          </cell>
          <cell r="BS514">
            <v>24</v>
          </cell>
          <cell r="BT514">
            <v>7.208333333333333</v>
          </cell>
          <cell r="BU514">
            <v>90.958333333333329</v>
          </cell>
          <cell r="BV514">
            <v>173</v>
          </cell>
          <cell r="BW514">
            <v>24</v>
          </cell>
          <cell r="BX514">
            <v>7.208333333333333</v>
          </cell>
          <cell r="BY514">
            <v>227</v>
          </cell>
          <cell r="BZ514">
            <v>26</v>
          </cell>
          <cell r="CA514">
            <v>8.7307692307692299</v>
          </cell>
          <cell r="CB514">
            <v>1689.0900000000001</v>
          </cell>
          <cell r="CC514">
            <v>205</v>
          </cell>
          <cell r="CD514">
            <v>8.2394634146341463</v>
          </cell>
          <cell r="CE514">
            <v>93</v>
          </cell>
          <cell r="CF514"/>
          <cell r="CG514"/>
          <cell r="CH514"/>
          <cell r="CI514"/>
          <cell r="CJ514"/>
          <cell r="CK514"/>
          <cell r="CL514"/>
          <cell r="CM514"/>
          <cell r="CN514">
            <v>13</v>
          </cell>
          <cell r="CO514">
            <v>60</v>
          </cell>
          <cell r="CP514">
            <v>14</v>
          </cell>
          <cell r="CQ514">
            <v>50</v>
          </cell>
          <cell r="CR514">
            <v>17</v>
          </cell>
          <cell r="CS514">
            <v>7</v>
          </cell>
          <cell r="CT514">
            <v>71</v>
          </cell>
          <cell r="CU514">
            <v>5</v>
          </cell>
          <cell r="CV514">
            <v>11</v>
          </cell>
          <cell r="CW514">
            <v>32</v>
          </cell>
          <cell r="CX514"/>
          <cell r="CY514"/>
          <cell r="CZ514"/>
          <cell r="DA514">
            <v>0</v>
          </cell>
          <cell r="DB514">
            <v>10</v>
          </cell>
          <cell r="DC514">
            <v>0</v>
          </cell>
          <cell r="DD514">
            <v>15</v>
          </cell>
          <cell r="DE514">
            <v>7</v>
          </cell>
          <cell r="DF514">
            <v>69</v>
          </cell>
          <cell r="DG514">
            <v>0</v>
          </cell>
          <cell r="DH514">
            <v>0</v>
          </cell>
          <cell r="DI514">
            <v>0</v>
          </cell>
          <cell r="DJ514">
            <v>0</v>
          </cell>
          <cell r="DK514">
            <v>0</v>
          </cell>
          <cell r="DL514">
            <v>2</v>
          </cell>
          <cell r="DM514">
            <v>0</v>
          </cell>
          <cell r="DN514">
            <v>0</v>
          </cell>
          <cell r="DO514" t="str">
            <v>0</v>
          </cell>
          <cell r="DP514">
            <v>70</v>
          </cell>
          <cell r="DQ514" t="str">
            <v>100</v>
          </cell>
          <cell r="DR514">
            <v>35</v>
          </cell>
          <cell r="DS514">
            <v>50</v>
          </cell>
          <cell r="DT514">
            <v>0</v>
          </cell>
          <cell r="DU514">
            <v>32</v>
          </cell>
          <cell r="DV514" t="str">
            <v>Schindler</v>
          </cell>
          <cell r="DW514"/>
          <cell r="DX514" t="str">
            <v>BuildINT(Internship &amp; Placement)</v>
          </cell>
          <cell r="DY514" t="str">
            <v>Placed</v>
          </cell>
          <cell r="DZ514">
            <v>6.5</v>
          </cell>
          <cell r="EA514" t="str">
            <v>Placement</v>
          </cell>
          <cell r="EB514" t="str">
            <v>Placement</v>
          </cell>
          <cell r="EC514"/>
          <cell r="ED514" t="str">
            <v>CAT-3</v>
          </cell>
          <cell r="EE514"/>
          <cell r="EF514"/>
          <cell r="EG514"/>
          <cell r="EH514"/>
          <cell r="EI514"/>
          <cell r="EJ514"/>
          <cell r="EK514"/>
          <cell r="EL514"/>
          <cell r="EM514"/>
          <cell r="EN514">
            <v>5</v>
          </cell>
          <cell r="EO514">
            <v>1</v>
          </cell>
          <cell r="EP514">
            <v>5</v>
          </cell>
          <cell r="EQ514">
            <v>11</v>
          </cell>
          <cell r="ER514">
            <v>73.333333333333329</v>
          </cell>
          <cell r="ES514" t="str">
            <v>Yes</v>
          </cell>
          <cell r="ET514" t="str">
            <v>https://drive.google.com/open?id=1hpd_mbqDAII2llFXqMYNAKtLN5j2-8Gm</v>
          </cell>
          <cell r="EU514" t="str">
            <v>IT + Core Companies</v>
          </cell>
          <cell r="EV514" t="str">
            <v>Yes</v>
          </cell>
          <cell r="EW514" t="str">
            <v>pay_HycIuTSlcr1woz</v>
          </cell>
          <cell r="EX514" t="str">
            <v>Mumbai</v>
          </cell>
          <cell r="EY514" t="str">
            <v>AB</v>
          </cell>
          <cell r="EZ514" t="str">
            <v>Batch 4</v>
          </cell>
          <cell r="FA514" t="str">
            <v>19-ELEX03-23</v>
          </cell>
          <cell r="FB514" t="str">
            <v>ELEX</v>
          </cell>
          <cell r="FC514">
            <v>3</v>
          </cell>
        </row>
        <row r="515">
          <cell r="C515" t="str">
            <v>19-ELEX04-23</v>
          </cell>
          <cell r="D515">
            <v>4</v>
          </cell>
          <cell r="E515" t="str">
            <v>DALVI NIHAR PRAKASH SHILPA</v>
          </cell>
          <cell r="F515" t="str">
            <v>19-ELEX04-23</v>
          </cell>
          <cell r="G515" t="str">
            <v>Male</v>
          </cell>
          <cell r="H515">
            <v>37048</v>
          </cell>
          <cell r="I515">
            <v>9820653327</v>
          </cell>
          <cell r="J515" t="str">
            <v>9820653327</v>
          </cell>
          <cell r="K515" t="str">
            <v>nihardalvi90@gmail.com</v>
          </cell>
          <cell r="L515" t="str">
            <v>1032190635@tcetmumbai.in</v>
          </cell>
          <cell r="M515" t="str">
            <v>B/102 , Om Sukhshanti Apts , Plot no.516,L.B. Road, Shimpoli Borivali west,Borivali,Near Shimpoli State Bank Of India,MUMBAI,400092</v>
          </cell>
          <cell r="N515" t="str">
            <v>Service</v>
          </cell>
          <cell r="O515" t="str">
            <v>20 Lacs &amp; above</v>
          </cell>
          <cell r="P515" t="str">
            <v>Normal</v>
          </cell>
          <cell r="Q515" t="str">
            <v>Open</v>
          </cell>
          <cell r="R515">
            <v>2019</v>
          </cell>
          <cell r="S515" t="str">
            <v>FE</v>
          </cell>
          <cell r="T515" t="str">
            <v>MHT-CET 2019</v>
          </cell>
          <cell r="U515" t="str">
            <v>MHT-CET</v>
          </cell>
          <cell r="V515">
            <v>200</v>
          </cell>
          <cell r="W515">
            <v>90.745421199999996</v>
          </cell>
          <cell r="X515" t="str">
            <v>GOPENS</v>
          </cell>
          <cell r="Y515">
            <v>665</v>
          </cell>
          <cell r="Z515">
            <v>700</v>
          </cell>
          <cell r="AA515">
            <v>95</v>
          </cell>
          <cell r="AB515">
            <v>2017</v>
          </cell>
          <cell r="AC515" t="str">
            <v>COUNCIL FOR THE INDIAN SCHOOL CERTIFICATE EXAMINATIONS</v>
          </cell>
          <cell r="AD515" t="str">
            <v>CAMBRIDGE SCHOOL</v>
          </cell>
          <cell r="AE515">
            <v>503</v>
          </cell>
          <cell r="AF515">
            <v>650</v>
          </cell>
          <cell r="AG515">
            <v>77.38</v>
          </cell>
          <cell r="AH515">
            <v>2019</v>
          </cell>
          <cell r="AI515" t="str">
            <v>MAHARASHTRA STATE BOARD OF SECONDARY AND HIGHER SECONDARY EDUCATION</v>
          </cell>
          <cell r="AJ515" t="str">
            <v>THAKUR VIDYA MANDIR HIGH SCHOOL AND JUNIOR COLLEGE</v>
          </cell>
          <cell r="AK515">
            <v>230</v>
          </cell>
          <cell r="AL515">
            <v>23</v>
          </cell>
          <cell r="AM515">
            <v>10</v>
          </cell>
          <cell r="AN515">
            <v>96</v>
          </cell>
          <cell r="AO515">
            <v>249</v>
          </cell>
          <cell r="AP515">
            <v>25</v>
          </cell>
          <cell r="AQ515">
            <v>9.9600000000000009</v>
          </cell>
          <cell r="AR515">
            <v>75</v>
          </cell>
          <cell r="AS515">
            <v>479</v>
          </cell>
          <cell r="AT515">
            <v>48</v>
          </cell>
          <cell r="AU515">
            <v>9.9791666666666661</v>
          </cell>
          <cell r="AV515">
            <v>241</v>
          </cell>
          <cell r="AW515">
            <v>25</v>
          </cell>
          <cell r="AX515">
            <v>9.64</v>
          </cell>
          <cell r="AY515">
            <v>99</v>
          </cell>
          <cell r="AZ515">
            <v>282</v>
          </cell>
          <cell r="BA515">
            <v>29</v>
          </cell>
          <cell r="BB515">
            <v>9.7241379310344822</v>
          </cell>
          <cell r="BC515">
            <v>98</v>
          </cell>
          <cell r="BD515">
            <v>523</v>
          </cell>
          <cell r="BE515">
            <v>54</v>
          </cell>
          <cell r="BF515">
            <v>9.6851851851851851</v>
          </cell>
          <cell r="BG515">
            <v>231</v>
          </cell>
          <cell r="BH515">
            <v>24</v>
          </cell>
          <cell r="BI515">
            <v>9.625</v>
          </cell>
          <cell r="BJ515">
            <v>92</v>
          </cell>
          <cell r="BK515">
            <v>287</v>
          </cell>
          <cell r="BL515">
            <v>29</v>
          </cell>
          <cell r="BM515">
            <v>9.8965517241379306</v>
          </cell>
          <cell r="BN515">
            <v>100</v>
          </cell>
          <cell r="BO515">
            <v>518</v>
          </cell>
          <cell r="BP515">
            <v>53</v>
          </cell>
          <cell r="BQ515">
            <v>9.7735849056603765</v>
          </cell>
          <cell r="BR515">
            <v>240</v>
          </cell>
          <cell r="BS515">
            <v>24</v>
          </cell>
          <cell r="BT515">
            <v>10</v>
          </cell>
          <cell r="BU515">
            <v>93.333333333333329</v>
          </cell>
          <cell r="BV515">
            <v>240</v>
          </cell>
          <cell r="BW515">
            <v>24</v>
          </cell>
          <cell r="BX515">
            <v>10</v>
          </cell>
          <cell r="BY515">
            <v>260</v>
          </cell>
          <cell r="BZ515">
            <v>26</v>
          </cell>
          <cell r="CA515">
            <v>10</v>
          </cell>
          <cell r="CB515">
            <v>2020</v>
          </cell>
          <cell r="CC515">
            <v>205</v>
          </cell>
          <cell r="CD515">
            <v>9.8536585365853657</v>
          </cell>
          <cell r="CE515">
            <v>92</v>
          </cell>
          <cell r="CF515"/>
          <cell r="CG515"/>
          <cell r="CH515"/>
          <cell r="CI515"/>
          <cell r="CJ515"/>
          <cell r="CK515"/>
          <cell r="CL515"/>
          <cell r="CM515"/>
          <cell r="CN515"/>
          <cell r="CO515"/>
          <cell r="CP515"/>
          <cell r="CQ515"/>
          <cell r="CR515"/>
          <cell r="CS515"/>
          <cell r="CT515"/>
          <cell r="CU515"/>
          <cell r="CV515"/>
          <cell r="CW515"/>
          <cell r="CX515"/>
          <cell r="CY515"/>
          <cell r="CZ515"/>
          <cell r="DA515"/>
          <cell r="DB515"/>
          <cell r="DC515"/>
          <cell r="DD515"/>
          <cell r="DE515"/>
          <cell r="DF515"/>
          <cell r="DG515"/>
          <cell r="DH515"/>
          <cell r="DI515"/>
          <cell r="DJ515">
            <v>0</v>
          </cell>
          <cell r="DK515">
            <v>0</v>
          </cell>
          <cell r="DL515">
            <v>2</v>
          </cell>
          <cell r="DM515">
            <v>0</v>
          </cell>
          <cell r="DN515">
            <v>0</v>
          </cell>
          <cell r="DO515">
            <v>0</v>
          </cell>
          <cell r="DP515">
            <v>0</v>
          </cell>
          <cell r="DQ515">
            <v>0</v>
          </cell>
          <cell r="DR515">
            <v>0</v>
          </cell>
          <cell r="DS515">
            <v>0</v>
          </cell>
          <cell r="DT515">
            <v>0</v>
          </cell>
          <cell r="DU515">
            <v>0</v>
          </cell>
          <cell r="DV515"/>
          <cell r="DW515"/>
          <cell r="DX515"/>
          <cell r="DY515"/>
          <cell r="DZ515"/>
          <cell r="EA515" t="str">
            <v>Higher Studies</v>
          </cell>
          <cell r="EB515" t="str">
            <v>Higher Studies</v>
          </cell>
          <cell r="EC515"/>
          <cell r="ED515" t="str">
            <v>CAT-3</v>
          </cell>
          <cell r="EE515"/>
          <cell r="EF515"/>
          <cell r="EG515"/>
          <cell r="EH515"/>
          <cell r="EI515"/>
          <cell r="EJ515"/>
          <cell r="EK515"/>
          <cell r="EL515"/>
          <cell r="EM515"/>
          <cell r="EN515">
            <v>5</v>
          </cell>
          <cell r="EO515">
            <v>0</v>
          </cell>
          <cell r="EP515">
            <v>5</v>
          </cell>
          <cell r="EQ515">
            <v>10</v>
          </cell>
          <cell r="ER515">
            <v>66.666666666666657</v>
          </cell>
          <cell r="ES515" t="str">
            <v>Yes</v>
          </cell>
          <cell r="ET515" t="str">
            <v>https://drive.google.com/open?id=1Ef9gP7umrNGTzk5Rwej40Q0riVHmyOcd</v>
          </cell>
          <cell r="EU515" t="str">
            <v>NA</v>
          </cell>
          <cell r="EV515" t="str">
            <v>No</v>
          </cell>
          <cell r="EW515"/>
          <cell r="EX515" t="str">
            <v>MUMBAI</v>
          </cell>
          <cell r="EY515" t="str">
            <v>AB</v>
          </cell>
          <cell r="EZ515"/>
          <cell r="FA515" t="str">
            <v>19-ELEX04-23</v>
          </cell>
          <cell r="FB515" t="str">
            <v>ELEX</v>
          </cell>
          <cell r="FC515">
            <v>4</v>
          </cell>
        </row>
        <row r="516">
          <cell r="C516" t="str">
            <v>19-ELEX05-23</v>
          </cell>
          <cell r="D516">
            <v>5</v>
          </cell>
          <cell r="E516" t="str">
            <v>DANDEKAR VEDANT SANJAY MONIKA</v>
          </cell>
          <cell r="F516" t="str">
            <v>19-ELEX05-23</v>
          </cell>
          <cell r="G516" t="str">
            <v>Male</v>
          </cell>
          <cell r="H516">
            <v>37143</v>
          </cell>
          <cell r="I516">
            <v>9892846910</v>
          </cell>
          <cell r="J516"/>
          <cell r="K516" t="str">
            <v>vedantdandekar619@gmail.com</v>
          </cell>
          <cell r="L516" t="str">
            <v>1032190636@tcetmumbai.in</v>
          </cell>
          <cell r="M516" t="str">
            <v>b204, sheeatl palace, kulupwadi road,nr national park,borivali east,MUMBAI,400066</v>
          </cell>
          <cell r="N516" t="str">
            <v>Service</v>
          </cell>
          <cell r="O516" t="str">
            <v>Below  5 Lacs</v>
          </cell>
          <cell r="P516" t="str">
            <v>Normal</v>
          </cell>
          <cell r="Q516" t="str">
            <v>Open</v>
          </cell>
          <cell r="R516">
            <v>2019</v>
          </cell>
          <cell r="S516" t="str">
            <v>FE</v>
          </cell>
          <cell r="T516" t="str">
            <v>MHT-CET 2019</v>
          </cell>
          <cell r="U516" t="str">
            <v>MHT-CET</v>
          </cell>
          <cell r="V516">
            <v>200</v>
          </cell>
          <cell r="W516">
            <v>2.9913167999999999</v>
          </cell>
          <cell r="X516" t="str">
            <v>ACAP</v>
          </cell>
          <cell r="Y516">
            <v>363</v>
          </cell>
          <cell r="Z516">
            <v>500</v>
          </cell>
          <cell r="AA516">
            <v>72.599999999999994</v>
          </cell>
          <cell r="AB516">
            <v>2017</v>
          </cell>
          <cell r="AC516" t="str">
            <v>MAHARASHTRA STATE BOARD OF SECONDARY AND HIGHER SECONDARY EDUCATION</v>
          </cell>
          <cell r="AD516" t="str">
            <v>ST XAVIERS HIGH SCHOOL</v>
          </cell>
          <cell r="AE516">
            <v>340</v>
          </cell>
          <cell r="AF516">
            <v>650</v>
          </cell>
          <cell r="AG516">
            <v>52.31</v>
          </cell>
          <cell r="AH516">
            <v>2019</v>
          </cell>
          <cell r="AI516" t="str">
            <v>MAHARASHTRA STATE BOARD OF SECONDARY AND HIGHER SECONDARY EDUCATION</v>
          </cell>
          <cell r="AJ516" t="str">
            <v>NIRMALA MEMORIAL FOUNDATION COLLEGE</v>
          </cell>
          <cell r="AK516">
            <v>184</v>
          </cell>
          <cell r="AL516">
            <v>23</v>
          </cell>
          <cell r="AM516">
            <v>8</v>
          </cell>
          <cell r="AN516">
            <v>96</v>
          </cell>
          <cell r="AO516">
            <v>179</v>
          </cell>
          <cell r="AP516">
            <v>25</v>
          </cell>
          <cell r="AQ516">
            <v>7.16</v>
          </cell>
          <cell r="AR516">
            <v>98</v>
          </cell>
          <cell r="AS516">
            <v>363</v>
          </cell>
          <cell r="AT516">
            <v>48</v>
          </cell>
          <cell r="AU516">
            <v>7.5625</v>
          </cell>
          <cell r="AV516">
            <v>209</v>
          </cell>
          <cell r="AW516">
            <v>25</v>
          </cell>
          <cell r="AX516">
            <v>8.36</v>
          </cell>
          <cell r="AY516">
            <v>93</v>
          </cell>
          <cell r="AZ516">
            <v>287</v>
          </cell>
          <cell r="BA516">
            <v>29</v>
          </cell>
          <cell r="BB516">
            <v>9.8965517241379306</v>
          </cell>
          <cell r="BC516">
            <v>97</v>
          </cell>
          <cell r="BD516">
            <v>496</v>
          </cell>
          <cell r="BE516">
            <v>54</v>
          </cell>
          <cell r="BF516">
            <v>9.1851851851851851</v>
          </cell>
          <cell r="BG516">
            <v>222</v>
          </cell>
          <cell r="BH516">
            <v>24</v>
          </cell>
          <cell r="BI516">
            <v>9.25</v>
          </cell>
          <cell r="BJ516">
            <v>96</v>
          </cell>
          <cell r="BK516">
            <v>244</v>
          </cell>
          <cell r="BL516">
            <v>29</v>
          </cell>
          <cell r="BM516">
            <v>8.4137931034482758</v>
          </cell>
          <cell r="BN516">
            <v>92</v>
          </cell>
          <cell r="BO516">
            <v>466</v>
          </cell>
          <cell r="BP516">
            <v>53</v>
          </cell>
          <cell r="BQ516">
            <v>8.7924528301886795</v>
          </cell>
          <cell r="BR516">
            <v>176</v>
          </cell>
          <cell r="BS516">
            <v>24</v>
          </cell>
          <cell r="BT516">
            <v>7.333333333333333</v>
          </cell>
          <cell r="BU516">
            <v>95.333333333333329</v>
          </cell>
          <cell r="BV516">
            <v>176</v>
          </cell>
          <cell r="BW516">
            <v>24</v>
          </cell>
          <cell r="BX516">
            <v>7.333333333333333</v>
          </cell>
          <cell r="BY516">
            <v>212</v>
          </cell>
          <cell r="BZ516">
            <v>26</v>
          </cell>
          <cell r="CA516">
            <v>8.1538461538461533</v>
          </cell>
          <cell r="CB516">
            <v>1713</v>
          </cell>
          <cell r="CC516">
            <v>205</v>
          </cell>
          <cell r="CD516">
            <v>8.3560975609756092</v>
          </cell>
          <cell r="CE516">
            <v>96</v>
          </cell>
          <cell r="CF516"/>
          <cell r="CG516"/>
          <cell r="CH516"/>
          <cell r="CI516"/>
          <cell r="CJ516"/>
          <cell r="CK516"/>
          <cell r="CL516"/>
          <cell r="CM516"/>
          <cell r="CN516">
            <v>26</v>
          </cell>
          <cell r="CO516">
            <v>60</v>
          </cell>
          <cell r="CP516">
            <v>39</v>
          </cell>
          <cell r="CQ516">
            <v>50</v>
          </cell>
          <cell r="CR516">
            <v>23</v>
          </cell>
          <cell r="CS516">
            <v>1</v>
          </cell>
          <cell r="CT516">
            <v>96</v>
          </cell>
          <cell r="CU516">
            <v>7</v>
          </cell>
          <cell r="CV516">
            <v>9</v>
          </cell>
          <cell r="CW516">
            <v>44</v>
          </cell>
          <cell r="CX516">
            <v>524</v>
          </cell>
          <cell r="CY516">
            <v>58.222222222222221</v>
          </cell>
          <cell r="CZ516">
            <v>77.860326894502236</v>
          </cell>
          <cell r="DA516">
            <v>9</v>
          </cell>
          <cell r="DB516">
            <v>1</v>
          </cell>
          <cell r="DC516">
            <v>90</v>
          </cell>
          <cell r="DD516">
            <v>18</v>
          </cell>
          <cell r="DE516">
            <v>4</v>
          </cell>
          <cell r="DF516">
            <v>82</v>
          </cell>
          <cell r="DG516">
            <v>8</v>
          </cell>
          <cell r="DH516">
            <v>80</v>
          </cell>
          <cell r="DI516">
            <v>740</v>
          </cell>
          <cell r="DJ516">
            <v>37</v>
          </cell>
          <cell r="DK516">
            <v>1</v>
          </cell>
          <cell r="DL516">
            <v>1</v>
          </cell>
          <cell r="DM516">
            <v>50</v>
          </cell>
          <cell r="DN516">
            <v>0</v>
          </cell>
          <cell r="DO516" t="str">
            <v>0</v>
          </cell>
          <cell r="DP516">
            <v>60</v>
          </cell>
          <cell r="DQ516" t="str">
            <v>100</v>
          </cell>
          <cell r="DR516">
            <v>30</v>
          </cell>
          <cell r="DS516">
            <v>50</v>
          </cell>
          <cell r="DT516">
            <v>39</v>
          </cell>
          <cell r="DU516">
            <v>71</v>
          </cell>
          <cell r="DV516"/>
          <cell r="DW516"/>
          <cell r="DX516"/>
          <cell r="DY516"/>
          <cell r="DZ516"/>
          <cell r="EA516" t="str">
            <v>Placement</v>
          </cell>
          <cell r="EB516" t="str">
            <v>Placement</v>
          </cell>
          <cell r="EC516"/>
          <cell r="ED516" t="str">
            <v>CAT-2</v>
          </cell>
          <cell r="EE516"/>
          <cell r="EF516"/>
          <cell r="EG516"/>
          <cell r="EH516"/>
          <cell r="EI516"/>
          <cell r="EJ516"/>
          <cell r="EK516"/>
          <cell r="EL516"/>
          <cell r="EM516"/>
          <cell r="EN516">
            <v>5</v>
          </cell>
          <cell r="EO516">
            <v>4</v>
          </cell>
          <cell r="EP516">
            <v>5</v>
          </cell>
          <cell r="EQ516">
            <v>14</v>
          </cell>
          <cell r="ER516">
            <v>93.333333333333329</v>
          </cell>
          <cell r="ES516" t="str">
            <v>Yes</v>
          </cell>
          <cell r="ET516" t="str">
            <v>https://drive.google.com/open?id=1nfj_1VAttaxBKZjR4SpoV8imqMLXOz3j</v>
          </cell>
          <cell r="EU516" t="str">
            <v>IT + Core Companies</v>
          </cell>
          <cell r="EV516" t="str">
            <v>Yes</v>
          </cell>
          <cell r="EW516" t="str">
            <v>Yes</v>
          </cell>
          <cell r="EX516" t="str">
            <v>boisar</v>
          </cell>
          <cell r="EY516" t="str">
            <v>Present</v>
          </cell>
          <cell r="EZ516" t="str">
            <v>Batch 3</v>
          </cell>
          <cell r="FA516" t="str">
            <v>19-ELEX05-23</v>
          </cell>
          <cell r="FB516" t="str">
            <v>ELEX</v>
          </cell>
          <cell r="FC516">
            <v>5</v>
          </cell>
        </row>
        <row r="517">
          <cell r="C517" t="str">
            <v>19-ELEX60-23</v>
          </cell>
          <cell r="D517">
            <v>60</v>
          </cell>
          <cell r="E517" t="str">
            <v>DOSHI AKSHAT ALKESH MANISHA</v>
          </cell>
          <cell r="F517" t="str">
            <v>19-ELEX60-23</v>
          </cell>
          <cell r="G517" t="str">
            <v>Male</v>
          </cell>
          <cell r="H517">
            <v>37168</v>
          </cell>
          <cell r="I517">
            <v>7600599933</v>
          </cell>
          <cell r="J517"/>
          <cell r="K517" t="str">
            <v>adakshatdoshi34@gmail.com</v>
          </cell>
          <cell r="L517" t="str">
            <v>1032190691@tcetmumbai.in</v>
          </cell>
          <cell r="M517" t="str">
            <v>69,Main bazaar ,Vansda,Near tower,Vansda,396580</v>
          </cell>
          <cell r="N517" t="str">
            <v>Family Business</v>
          </cell>
          <cell r="O517" t="str">
            <v>Below  5 Lacs</v>
          </cell>
          <cell r="P517" t="str">
            <v>Normal</v>
          </cell>
          <cell r="Q517" t="str">
            <v>Open</v>
          </cell>
          <cell r="R517">
            <v>2019</v>
          </cell>
          <cell r="S517" t="str">
            <v>FE</v>
          </cell>
          <cell r="T517" t="str">
            <v xml:space="preserve">JEE(Main)-2019 </v>
          </cell>
          <cell r="U517" t="str">
            <v>JEE-Main</v>
          </cell>
          <cell r="V517">
            <v>360</v>
          </cell>
          <cell r="W517">
            <v>34.313408099999997</v>
          </cell>
          <cell r="X517" t="str">
            <v>ACAP</v>
          </cell>
          <cell r="Y517" t="str">
            <v>A2</v>
          </cell>
          <cell r="Z517">
            <v>8.6</v>
          </cell>
          <cell r="AA517">
            <v>83.33</v>
          </cell>
          <cell r="AB517">
            <v>2017</v>
          </cell>
          <cell r="AC517" t="str">
            <v>CENTRAL BOARD OF SECONDARY EDUCATION</v>
          </cell>
          <cell r="AD517" t="str">
            <v>TAPOVAN</v>
          </cell>
          <cell r="AE517">
            <v>371</v>
          </cell>
          <cell r="AF517">
            <v>650</v>
          </cell>
          <cell r="AG517">
            <v>57.08</v>
          </cell>
          <cell r="AH517">
            <v>2019</v>
          </cell>
          <cell r="AI517" t="str">
            <v>MAHARASHTRA STATE BOARD OF SECONDARY AND HIGHER SECONDARY EDUCATION</v>
          </cell>
          <cell r="AJ517" t="str">
            <v>AAV PATEL JR COLLEGE</v>
          </cell>
          <cell r="AK517">
            <v>140.07</v>
          </cell>
          <cell r="AL517">
            <v>23</v>
          </cell>
          <cell r="AM517">
            <v>6.09</v>
          </cell>
          <cell r="AN517">
            <v>75</v>
          </cell>
          <cell r="AO517">
            <v>166</v>
          </cell>
          <cell r="AP517">
            <v>25</v>
          </cell>
          <cell r="AQ517">
            <v>6.64</v>
          </cell>
          <cell r="AR517">
            <v>97</v>
          </cell>
          <cell r="AS517">
            <v>306.07</v>
          </cell>
          <cell r="AT517">
            <v>48</v>
          </cell>
          <cell r="AU517">
            <v>6.3764583333333329</v>
          </cell>
          <cell r="AV517">
            <v>218</v>
          </cell>
          <cell r="AW517">
            <v>25</v>
          </cell>
          <cell r="AX517">
            <v>8.7200000000000006</v>
          </cell>
          <cell r="AY517">
            <v>79</v>
          </cell>
          <cell r="AZ517">
            <v>265</v>
          </cell>
          <cell r="BA517">
            <v>29</v>
          </cell>
          <cell r="BB517">
            <v>9.137931034482758</v>
          </cell>
          <cell r="BC517">
            <v>82</v>
          </cell>
          <cell r="BD517">
            <v>483</v>
          </cell>
          <cell r="BE517">
            <v>54</v>
          </cell>
          <cell r="BF517">
            <v>8.9444444444444446</v>
          </cell>
          <cell r="BG517">
            <v>212</v>
          </cell>
          <cell r="BH517">
            <v>24</v>
          </cell>
          <cell r="BI517">
            <v>8.8333333333333339</v>
          </cell>
          <cell r="BJ517">
            <v>83.25</v>
          </cell>
          <cell r="BK517">
            <v>252</v>
          </cell>
          <cell r="BL517">
            <v>29</v>
          </cell>
          <cell r="BM517">
            <v>8.6896551724137936</v>
          </cell>
          <cell r="BN517">
            <v>85</v>
          </cell>
          <cell r="BO517">
            <v>464</v>
          </cell>
          <cell r="BP517">
            <v>53</v>
          </cell>
          <cell r="BQ517">
            <v>8.7547169811320753</v>
          </cell>
          <cell r="BR517">
            <v>178</v>
          </cell>
          <cell r="BS517">
            <v>24</v>
          </cell>
          <cell r="BT517">
            <v>7.416666666666667</v>
          </cell>
          <cell r="BU517">
            <v>83.541666666666671</v>
          </cell>
          <cell r="BV517">
            <v>178</v>
          </cell>
          <cell r="BW517">
            <v>24</v>
          </cell>
          <cell r="BX517">
            <v>7.416666666666667</v>
          </cell>
          <cell r="BY517">
            <v>217</v>
          </cell>
          <cell r="BZ517">
            <v>26</v>
          </cell>
          <cell r="CA517">
            <v>8.3461538461538467</v>
          </cell>
          <cell r="CB517">
            <v>1648.07</v>
          </cell>
          <cell r="CC517">
            <v>205</v>
          </cell>
          <cell r="CD517">
            <v>8.039365853658536</v>
          </cell>
          <cell r="CE517">
            <v>84</v>
          </cell>
          <cell r="CF517"/>
          <cell r="CG517"/>
          <cell r="CH517"/>
          <cell r="CI517"/>
          <cell r="CJ517"/>
          <cell r="CK517"/>
          <cell r="CL517"/>
          <cell r="CM517"/>
          <cell r="CN517"/>
          <cell r="CO517"/>
          <cell r="CP517"/>
          <cell r="CQ517"/>
          <cell r="CR517"/>
          <cell r="CS517"/>
          <cell r="CT517"/>
          <cell r="CU517"/>
          <cell r="CV517"/>
          <cell r="CW517"/>
          <cell r="CX517"/>
          <cell r="CY517"/>
          <cell r="CZ517"/>
          <cell r="DA517"/>
          <cell r="DB517"/>
          <cell r="DC517"/>
          <cell r="DD517"/>
          <cell r="DE517"/>
          <cell r="DF517"/>
          <cell r="DG517"/>
          <cell r="DH517"/>
          <cell r="DI517"/>
          <cell r="DJ517">
            <v>0</v>
          </cell>
          <cell r="DK517">
            <v>0</v>
          </cell>
          <cell r="DL517">
            <v>2</v>
          </cell>
          <cell r="DM517">
            <v>0</v>
          </cell>
          <cell r="DN517">
            <v>0</v>
          </cell>
          <cell r="DO517">
            <v>0</v>
          </cell>
          <cell r="DP517">
            <v>0</v>
          </cell>
          <cell r="DQ517">
            <v>0</v>
          </cell>
          <cell r="DR517">
            <v>0</v>
          </cell>
          <cell r="DS517">
            <v>0</v>
          </cell>
          <cell r="DT517">
            <v>0</v>
          </cell>
          <cell r="DU517">
            <v>0</v>
          </cell>
          <cell r="DV517"/>
          <cell r="DW517"/>
          <cell r="DX517"/>
          <cell r="DY517"/>
          <cell r="DZ517"/>
          <cell r="EA517" t="str">
            <v>Higher Studies</v>
          </cell>
          <cell r="EB517" t="str">
            <v>Higher Studies</v>
          </cell>
          <cell r="EC517"/>
          <cell r="ED517" t="str">
            <v>CAT-3</v>
          </cell>
          <cell r="EE517"/>
          <cell r="EF517"/>
          <cell r="EG517"/>
          <cell r="EH517"/>
          <cell r="EI517"/>
          <cell r="EJ517"/>
          <cell r="EK517"/>
          <cell r="EL517"/>
          <cell r="EM517"/>
          <cell r="EN517">
            <v>5</v>
          </cell>
          <cell r="EO517">
            <v>0</v>
          </cell>
          <cell r="EP517">
            <v>5</v>
          </cell>
          <cell r="EQ517">
            <v>10</v>
          </cell>
          <cell r="ER517">
            <v>66.666666666666657</v>
          </cell>
          <cell r="ES517" t="str">
            <v>Yes</v>
          </cell>
          <cell r="ET517" t="str">
            <v>https://drive.google.com/open?id=1dyiLvyQDadQLNcZ1AmpNgQCT7jH25QER</v>
          </cell>
          <cell r="EU517" t="str">
            <v>NA</v>
          </cell>
          <cell r="EV517" t="str">
            <v>No</v>
          </cell>
          <cell r="EW517"/>
          <cell r="EX517" t="str">
            <v>Vansda</v>
          </cell>
          <cell r="EY517" t="str">
            <v>AB</v>
          </cell>
          <cell r="EZ517"/>
          <cell r="FA517" t="str">
            <v>19-ELEX60-23</v>
          </cell>
          <cell r="FB517" t="str">
            <v>ELEX</v>
          </cell>
          <cell r="FC517">
            <v>60</v>
          </cell>
        </row>
        <row r="518">
          <cell r="C518" t="str">
            <v>20-ELEX67-23</v>
          </cell>
          <cell r="D518">
            <v>67</v>
          </cell>
          <cell r="E518" t="str">
            <v>GHANADE ROHIT ANKUSH SAPNA</v>
          </cell>
          <cell r="F518" t="str">
            <v>20-ELEX67-23</v>
          </cell>
          <cell r="G518" t="str">
            <v>Male</v>
          </cell>
          <cell r="H518">
            <v>36597</v>
          </cell>
          <cell r="I518">
            <v>9833728163</v>
          </cell>
          <cell r="J518"/>
          <cell r="K518" t="str">
            <v>rohitghandade@gmail.com</v>
          </cell>
          <cell r="L518" t="str">
            <v>1032200607@tcetmumbai.in</v>
          </cell>
          <cell r="M518" t="str">
            <v>Sunil Bhardkar Chawl, Sai Baba Nagar, Appapada, Mald East Mumbai-400097</v>
          </cell>
          <cell r="N518" t="str">
            <v>Self-employed</v>
          </cell>
          <cell r="O518" t="str">
            <v>Below  5 Lacs</v>
          </cell>
          <cell r="P518" t="str">
            <v>Normal</v>
          </cell>
          <cell r="Q518" t="str">
            <v>Open</v>
          </cell>
          <cell r="R518">
            <v>2019</v>
          </cell>
          <cell r="S518" t="str">
            <v>DSE</v>
          </cell>
          <cell r="T518" t="str">
            <v>NA</v>
          </cell>
          <cell r="U518" t="str">
            <v>DSE</v>
          </cell>
          <cell r="V518" t="str">
            <v>NA</v>
          </cell>
          <cell r="W518" t="str">
            <v>NA</v>
          </cell>
          <cell r="X518" t="str">
            <v>CAP-Minority</v>
          </cell>
          <cell r="Y518">
            <v>336</v>
          </cell>
          <cell r="Z518">
            <v>500</v>
          </cell>
          <cell r="AA518">
            <v>67.2</v>
          </cell>
          <cell r="AB518">
            <v>2015</v>
          </cell>
          <cell r="AC518" t="str">
            <v>MAHARASHTRA STATE BOARD OF SECONDARY AND HIGHER SECONDARY EDUCATION</v>
          </cell>
          <cell r="AD518"/>
          <cell r="AE518">
            <v>1240</v>
          </cell>
          <cell r="AF518">
            <v>1400</v>
          </cell>
          <cell r="AG518">
            <v>88.571428571428569</v>
          </cell>
          <cell r="AH518">
            <v>2020</v>
          </cell>
          <cell r="AI518" t="str">
            <v>Autonomous</v>
          </cell>
          <cell r="AJ518" t="str">
            <v>Govt Polytechnic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 t="str">
            <v>o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235</v>
          </cell>
          <cell r="AW518">
            <v>25</v>
          </cell>
          <cell r="AX518">
            <v>9.4</v>
          </cell>
          <cell r="AY518">
            <v>80</v>
          </cell>
          <cell r="AZ518">
            <v>269</v>
          </cell>
          <cell r="BA518">
            <v>29</v>
          </cell>
          <cell r="BB518">
            <v>9.2758620689655178</v>
          </cell>
          <cell r="BC518">
            <v>94</v>
          </cell>
          <cell r="BD518">
            <v>504</v>
          </cell>
          <cell r="BE518">
            <v>54</v>
          </cell>
          <cell r="BF518">
            <v>9.3333333333333339</v>
          </cell>
          <cell r="BG518">
            <v>218</v>
          </cell>
          <cell r="BH518">
            <v>24</v>
          </cell>
          <cell r="BI518">
            <v>9.0833333333333339</v>
          </cell>
          <cell r="BJ518">
            <v>87</v>
          </cell>
          <cell r="BK518">
            <v>275</v>
          </cell>
          <cell r="BL518">
            <v>29</v>
          </cell>
          <cell r="BM518">
            <v>9.4827586206896548</v>
          </cell>
          <cell r="BN518">
            <v>96</v>
          </cell>
          <cell r="BO518">
            <v>493</v>
          </cell>
          <cell r="BP518">
            <v>53</v>
          </cell>
          <cell r="BQ518">
            <v>9.3018867924528301</v>
          </cell>
          <cell r="BR518">
            <v>213</v>
          </cell>
          <cell r="BS518">
            <v>24</v>
          </cell>
          <cell r="BT518">
            <v>8.875</v>
          </cell>
          <cell r="BU518">
            <v>89.25</v>
          </cell>
          <cell r="BV518">
            <v>213</v>
          </cell>
          <cell r="BW518">
            <v>24</v>
          </cell>
          <cell r="BX518">
            <v>8.875</v>
          </cell>
          <cell r="BY518">
            <v>245</v>
          </cell>
          <cell r="BZ518">
            <v>26</v>
          </cell>
          <cell r="CA518">
            <v>9.4230769230769234</v>
          </cell>
          <cell r="CB518">
            <v>1455</v>
          </cell>
          <cell r="CC518">
            <v>157</v>
          </cell>
          <cell r="CD518">
            <v>9.2675159235668794</v>
          </cell>
          <cell r="CE518">
            <v>87</v>
          </cell>
          <cell r="CF518"/>
          <cell r="CG518"/>
          <cell r="CH518"/>
          <cell r="CI518"/>
          <cell r="CJ518"/>
          <cell r="CK518"/>
          <cell r="CL518"/>
          <cell r="CM518"/>
          <cell r="CN518"/>
          <cell r="CO518"/>
          <cell r="CP518"/>
          <cell r="CQ518"/>
          <cell r="CR518">
            <v>24</v>
          </cell>
          <cell r="CS518">
            <v>0</v>
          </cell>
          <cell r="CT518">
            <v>100</v>
          </cell>
          <cell r="CU518">
            <v>12</v>
          </cell>
          <cell r="CV518">
            <v>4</v>
          </cell>
          <cell r="CW518">
            <v>75</v>
          </cell>
          <cell r="CX518">
            <v>551</v>
          </cell>
          <cell r="CY518">
            <v>61.222222222222221</v>
          </cell>
          <cell r="CZ518">
            <v>81.872213967310543</v>
          </cell>
          <cell r="DA518">
            <v>9</v>
          </cell>
          <cell r="DB518">
            <v>1</v>
          </cell>
          <cell r="DC518">
            <v>90</v>
          </cell>
          <cell r="DD518">
            <v>20</v>
          </cell>
          <cell r="DE518">
            <v>2</v>
          </cell>
          <cell r="DF518">
            <v>91</v>
          </cell>
          <cell r="DG518">
            <v>10</v>
          </cell>
          <cell r="DH518">
            <v>100</v>
          </cell>
          <cell r="DI518">
            <v>937</v>
          </cell>
          <cell r="DJ518">
            <v>47</v>
          </cell>
          <cell r="DK518">
            <v>2</v>
          </cell>
          <cell r="DL518">
            <v>0</v>
          </cell>
          <cell r="DM518">
            <v>100</v>
          </cell>
          <cell r="DN518">
            <v>30</v>
          </cell>
          <cell r="DO518" t="str">
            <v>100</v>
          </cell>
          <cell r="DP518">
            <v>0</v>
          </cell>
          <cell r="DQ518">
            <v>0</v>
          </cell>
          <cell r="DR518">
            <v>15</v>
          </cell>
          <cell r="DS518">
            <v>50</v>
          </cell>
          <cell r="DT518">
            <v>53</v>
          </cell>
          <cell r="DU518">
            <v>87</v>
          </cell>
          <cell r="DV518" t="str">
            <v>Lightforce BuildInT Pvt.Ltd.</v>
          </cell>
          <cell r="DW518"/>
          <cell r="DX518" t="str">
            <v>Black Listed By Zahir Sir/BuildINT( Internship &amp; Placement)</v>
          </cell>
          <cell r="DY518" t="str">
            <v>Placed</v>
          </cell>
          <cell r="DZ518"/>
          <cell r="EA518" t="str">
            <v>Placement</v>
          </cell>
          <cell r="EB518" t="str">
            <v>Placement</v>
          </cell>
          <cell r="EC518"/>
          <cell r="ED518" t="str">
            <v>CAT-1</v>
          </cell>
          <cell r="EE518"/>
          <cell r="EF518"/>
          <cell r="EG518"/>
          <cell r="EH518"/>
          <cell r="EI518"/>
          <cell r="EJ518"/>
          <cell r="EK518"/>
          <cell r="EL518"/>
          <cell r="EM518"/>
          <cell r="EN518">
            <v>5</v>
          </cell>
          <cell r="EO518">
            <v>5</v>
          </cell>
          <cell r="EP518">
            <v>5</v>
          </cell>
          <cell r="EQ518">
            <v>15</v>
          </cell>
          <cell r="ER518">
            <v>100</v>
          </cell>
          <cell r="ES518" t="str">
            <v>Yes</v>
          </cell>
          <cell r="ET518" t="str">
            <v>https://drive.google.com/open?id=15TO_dWEAzL3CxwaHw4OnEQjcz2ETSQiI</v>
          </cell>
          <cell r="EU518" t="str">
            <v>IT + Core Companies</v>
          </cell>
          <cell r="EV518" t="str">
            <v>No</v>
          </cell>
          <cell r="EW518"/>
          <cell r="EX518"/>
          <cell r="EY518" t="str">
            <v>Present</v>
          </cell>
          <cell r="EZ518" t="str">
            <v>Batch 4</v>
          </cell>
          <cell r="FA518" t="str">
            <v>20-ELEX67-23</v>
          </cell>
          <cell r="FB518" t="str">
            <v>ELEX</v>
          </cell>
          <cell r="FC518">
            <v>67</v>
          </cell>
        </row>
        <row r="519">
          <cell r="C519" t="str">
            <v>19-ELEX06-23</v>
          </cell>
          <cell r="D519">
            <v>6</v>
          </cell>
          <cell r="E519" t="str">
            <v>GHARAT PRITIKA MANOJ PRACHI</v>
          </cell>
          <cell r="F519" t="str">
            <v>19-ELEX06-23</v>
          </cell>
          <cell r="G519" t="str">
            <v>Female</v>
          </cell>
          <cell r="H519">
            <v>37317</v>
          </cell>
          <cell r="I519">
            <v>8369745134</v>
          </cell>
          <cell r="J519" t="str">
            <v>8369745134</v>
          </cell>
          <cell r="K519" t="str">
            <v>gharatpritika@gmail.com</v>
          </cell>
          <cell r="L519" t="str">
            <v>1032190637@tcetmumbai.in</v>
          </cell>
          <cell r="M519" t="str">
            <v>SIDDHI,UMELMAN,OPPOSITE GANESH MANDIR,VASAI,401202</v>
          </cell>
          <cell r="N519" t="str">
            <v>Service</v>
          </cell>
          <cell r="O519" t="str">
            <v>20 Lacs &amp; above</v>
          </cell>
          <cell r="P519" t="str">
            <v>Normal</v>
          </cell>
          <cell r="Q519" t="str">
            <v>Open</v>
          </cell>
          <cell r="R519">
            <v>2019</v>
          </cell>
          <cell r="S519" t="str">
            <v>FE</v>
          </cell>
          <cell r="T519" t="str">
            <v>MHT-CET 2019</v>
          </cell>
          <cell r="U519" t="str">
            <v>MHT-CET</v>
          </cell>
          <cell r="V519">
            <v>200</v>
          </cell>
          <cell r="W519">
            <v>78.872127599999999</v>
          </cell>
          <cell r="X519" t="str">
            <v>LOPENS</v>
          </cell>
          <cell r="Y519">
            <v>467</v>
          </cell>
          <cell r="Z519">
            <v>500</v>
          </cell>
          <cell r="AA519">
            <v>93.4</v>
          </cell>
          <cell r="AB519">
            <v>2017</v>
          </cell>
          <cell r="AC519" t="str">
            <v>MAHARASHTRA STATE BOARD OF SECONDARY AND HIGHER SECONDARY EDUCATION</v>
          </cell>
          <cell r="AD519" t="str">
            <v>S.S. DHURI HIGH SCHOOL</v>
          </cell>
          <cell r="AE519">
            <v>531</v>
          </cell>
          <cell r="AF519">
            <v>650</v>
          </cell>
          <cell r="AG519">
            <v>81.69</v>
          </cell>
          <cell r="AH519">
            <v>2019</v>
          </cell>
          <cell r="AI519" t="str">
            <v>MAHARASHTRA STATE BOARD OF SECONDARY AND HIGHER SECONDARY EDUCATION</v>
          </cell>
          <cell r="AJ519" t="str">
            <v>PACE JUNIOR SCIENCE COLLEGE BORIVALI</v>
          </cell>
          <cell r="AK519">
            <v>215</v>
          </cell>
          <cell r="AL519">
            <v>23</v>
          </cell>
          <cell r="AM519">
            <v>9.3478260869565215</v>
          </cell>
          <cell r="AN519">
            <v>89</v>
          </cell>
          <cell r="AO519">
            <v>250</v>
          </cell>
          <cell r="AP519">
            <v>25</v>
          </cell>
          <cell r="AQ519">
            <v>10</v>
          </cell>
          <cell r="AR519">
            <v>75</v>
          </cell>
          <cell r="AS519">
            <v>465</v>
          </cell>
          <cell r="AT519">
            <v>48</v>
          </cell>
          <cell r="AU519">
            <v>9.6875</v>
          </cell>
          <cell r="AV519">
            <v>244</v>
          </cell>
          <cell r="AW519">
            <v>25</v>
          </cell>
          <cell r="AX519">
            <v>9.76</v>
          </cell>
          <cell r="AY519">
            <v>99</v>
          </cell>
          <cell r="AZ519">
            <v>290</v>
          </cell>
          <cell r="BA519">
            <v>29</v>
          </cell>
          <cell r="BB519">
            <v>10</v>
          </cell>
          <cell r="BC519">
            <v>100</v>
          </cell>
          <cell r="BD519">
            <v>534</v>
          </cell>
          <cell r="BE519">
            <v>54</v>
          </cell>
          <cell r="BF519">
            <v>9.8888888888888893</v>
          </cell>
          <cell r="BG519">
            <v>228</v>
          </cell>
          <cell r="BH519">
            <v>24</v>
          </cell>
          <cell r="BI519">
            <v>9.5</v>
          </cell>
          <cell r="BJ519">
            <v>90.75</v>
          </cell>
          <cell r="BK519">
            <v>287</v>
          </cell>
          <cell r="BL519">
            <v>29</v>
          </cell>
          <cell r="BM519">
            <v>9.8965517241379306</v>
          </cell>
          <cell r="BN519">
            <v>100</v>
          </cell>
          <cell r="BO519">
            <v>515</v>
          </cell>
          <cell r="BP519">
            <v>53</v>
          </cell>
          <cell r="BQ519">
            <v>9.7169811320754711</v>
          </cell>
          <cell r="BR519">
            <v>240</v>
          </cell>
          <cell r="BS519">
            <v>24</v>
          </cell>
          <cell r="BT519">
            <v>10</v>
          </cell>
          <cell r="BU519">
            <v>92.291666666666671</v>
          </cell>
          <cell r="BV519">
            <v>240</v>
          </cell>
          <cell r="BW519">
            <v>24</v>
          </cell>
          <cell r="BX519">
            <v>10</v>
          </cell>
          <cell r="BY519">
            <v>260</v>
          </cell>
          <cell r="BZ519">
            <v>26</v>
          </cell>
          <cell r="CA519">
            <v>10</v>
          </cell>
          <cell r="CB519">
            <v>2014</v>
          </cell>
          <cell r="CC519">
            <v>205</v>
          </cell>
          <cell r="CD519">
            <v>9.8243902439024389</v>
          </cell>
          <cell r="CE519">
            <v>91</v>
          </cell>
          <cell r="CF519"/>
          <cell r="CG519"/>
          <cell r="CH519"/>
          <cell r="CI519"/>
          <cell r="CJ519"/>
          <cell r="CK519"/>
          <cell r="CL519"/>
          <cell r="CM519"/>
          <cell r="CN519"/>
          <cell r="CO519"/>
          <cell r="CP519"/>
          <cell r="CQ519"/>
          <cell r="CR519"/>
          <cell r="CS519"/>
          <cell r="CT519"/>
          <cell r="CU519"/>
          <cell r="CV519"/>
          <cell r="CW519"/>
          <cell r="CX519"/>
          <cell r="CY519"/>
          <cell r="CZ519"/>
          <cell r="DA519"/>
          <cell r="DB519"/>
          <cell r="DC519"/>
          <cell r="DD519"/>
          <cell r="DE519"/>
          <cell r="DF519"/>
          <cell r="DG519"/>
          <cell r="DH519"/>
          <cell r="DI519"/>
          <cell r="DJ519">
            <v>0</v>
          </cell>
          <cell r="DK519">
            <v>0</v>
          </cell>
          <cell r="DL519">
            <v>2</v>
          </cell>
          <cell r="DM519">
            <v>0</v>
          </cell>
          <cell r="DN519">
            <v>0</v>
          </cell>
          <cell r="DO519">
            <v>0</v>
          </cell>
          <cell r="DP519">
            <v>0</v>
          </cell>
          <cell r="DQ519">
            <v>0</v>
          </cell>
          <cell r="DR519">
            <v>0</v>
          </cell>
          <cell r="DS519">
            <v>0</v>
          </cell>
          <cell r="DT519">
            <v>0</v>
          </cell>
          <cell r="DU519">
            <v>0</v>
          </cell>
          <cell r="DV519"/>
          <cell r="DW519"/>
          <cell r="DX519"/>
          <cell r="DY519"/>
          <cell r="DZ519"/>
          <cell r="EA519" t="str">
            <v>Higher Studies</v>
          </cell>
          <cell r="EB519" t="str">
            <v>Higher Studies</v>
          </cell>
          <cell r="EC519"/>
          <cell r="ED519" t="str">
            <v>CAT-3</v>
          </cell>
          <cell r="EE519"/>
          <cell r="EF519"/>
          <cell r="EG519"/>
          <cell r="EH519"/>
          <cell r="EI519"/>
          <cell r="EJ519"/>
          <cell r="EK519"/>
          <cell r="EL519"/>
          <cell r="EM519"/>
          <cell r="EN519">
            <v>5</v>
          </cell>
          <cell r="EO519">
            <v>0</v>
          </cell>
          <cell r="EP519">
            <v>5</v>
          </cell>
          <cell r="EQ519">
            <v>10</v>
          </cell>
          <cell r="ER519">
            <v>66.666666666666657</v>
          </cell>
          <cell r="ES519" t="str">
            <v>Yes</v>
          </cell>
          <cell r="ET519" t="str">
            <v>https://drive.google.com/open?id=1FokJp3YkrkfeVTFt_O8iJQbwnxjg2TqH</v>
          </cell>
          <cell r="EU519" t="str">
            <v>NA</v>
          </cell>
          <cell r="EV519" t="str">
            <v>No</v>
          </cell>
          <cell r="EW519"/>
          <cell r="EX519" t="str">
            <v>VASAI</v>
          </cell>
          <cell r="EY519" t="str">
            <v>AB</v>
          </cell>
          <cell r="EZ519"/>
          <cell r="FA519" t="str">
            <v>19-ELEX06-23</v>
          </cell>
          <cell r="FB519" t="str">
            <v>ELEX</v>
          </cell>
          <cell r="FC519">
            <v>6</v>
          </cell>
        </row>
        <row r="520">
          <cell r="C520" t="str">
            <v>19-ELEX07-23</v>
          </cell>
          <cell r="D520">
            <v>7</v>
          </cell>
          <cell r="E520" t="str">
            <v>GOYAL KULIN JAGDEEP NEELU</v>
          </cell>
          <cell r="F520" t="str">
            <v>19-ELEX07-23</v>
          </cell>
          <cell r="G520" t="str">
            <v>Male</v>
          </cell>
          <cell r="H520">
            <v>37282</v>
          </cell>
          <cell r="I520">
            <v>9820389454</v>
          </cell>
          <cell r="J520">
            <v>9820289454</v>
          </cell>
          <cell r="K520" t="str">
            <v>kulingoyal@gmail.com</v>
          </cell>
          <cell r="L520" t="str">
            <v>1032190638@tcetmumbai.in</v>
          </cell>
          <cell r="M520" t="str">
            <v>204 ,Pratik Building,Asha nagar,Maharashtra,Mumbai,400101</v>
          </cell>
          <cell r="N520" t="str">
            <v>Family Business</v>
          </cell>
          <cell r="O520" t="str">
            <v>10 Lacs to 20Lacs</v>
          </cell>
          <cell r="P520" t="str">
            <v>Normal</v>
          </cell>
          <cell r="Q520" t="str">
            <v>Open</v>
          </cell>
          <cell r="R520">
            <v>2019</v>
          </cell>
          <cell r="S520" t="str">
            <v>FE</v>
          </cell>
          <cell r="T520" t="str">
            <v>MHT-CET 2019</v>
          </cell>
          <cell r="U520" t="str">
            <v>MHT-CET</v>
          </cell>
          <cell r="V520">
            <v>200</v>
          </cell>
          <cell r="W520">
            <v>24.472961900000001</v>
          </cell>
          <cell r="X520" t="str">
            <v>MI</v>
          </cell>
          <cell r="Y520">
            <v>409</v>
          </cell>
          <cell r="Z520">
            <v>500</v>
          </cell>
          <cell r="AA520">
            <v>81.8</v>
          </cell>
          <cell r="AB520">
            <v>2017</v>
          </cell>
          <cell r="AC520" t="str">
            <v>MAHARASHTRA STATE BOARD OF SECONDARY AND HIGHER SECONDARY EDUCATION</v>
          </cell>
          <cell r="AD520" t="str">
            <v>Thakur Vidya Mandir high school &amp; Jr. College</v>
          </cell>
          <cell r="AE520">
            <v>412</v>
          </cell>
          <cell r="AF520">
            <v>650</v>
          </cell>
          <cell r="AG520">
            <v>63.38</v>
          </cell>
          <cell r="AH520">
            <v>2019</v>
          </cell>
          <cell r="AI520" t="str">
            <v>MAHARASHTRA STATE BOARD OF SECONDARY AND HIGHER SECONDARY EDUCATION</v>
          </cell>
          <cell r="AJ520" t="str">
            <v>THAKUR COLLEGE OF SCIENCE AND COMMERCE</v>
          </cell>
          <cell r="AK520">
            <v>181.93</v>
          </cell>
          <cell r="AL520">
            <v>23</v>
          </cell>
          <cell r="AM520">
            <v>7.91</v>
          </cell>
          <cell r="AN520">
            <v>86</v>
          </cell>
          <cell r="AO520">
            <v>215</v>
          </cell>
          <cell r="AP520">
            <v>25</v>
          </cell>
          <cell r="AQ520">
            <v>8.6</v>
          </cell>
          <cell r="AR520">
            <v>87</v>
          </cell>
          <cell r="AS520">
            <v>396.93</v>
          </cell>
          <cell r="AT520">
            <v>48</v>
          </cell>
          <cell r="AU520">
            <v>8.2693750000000001</v>
          </cell>
          <cell r="AV520">
            <v>229</v>
          </cell>
          <cell r="AW520">
            <v>25</v>
          </cell>
          <cell r="AX520">
            <v>9.16</v>
          </cell>
          <cell r="AY520">
            <v>96</v>
          </cell>
          <cell r="AZ520">
            <v>258</v>
          </cell>
          <cell r="BA520">
            <v>29</v>
          </cell>
          <cell r="BB520">
            <v>8.8965517241379306</v>
          </cell>
          <cell r="BC520">
            <v>68</v>
          </cell>
          <cell r="BD520">
            <v>487</v>
          </cell>
          <cell r="BE520">
            <v>54</v>
          </cell>
          <cell r="BF520">
            <v>9.018518518518519</v>
          </cell>
          <cell r="BG520">
            <v>201</v>
          </cell>
          <cell r="BH520">
            <v>24</v>
          </cell>
          <cell r="BI520">
            <v>8.375</v>
          </cell>
          <cell r="BJ520">
            <v>84.25</v>
          </cell>
          <cell r="BK520">
            <v>252</v>
          </cell>
          <cell r="BL520">
            <v>29</v>
          </cell>
          <cell r="BM520">
            <v>8.6896551724137936</v>
          </cell>
          <cell r="BN520">
            <v>80</v>
          </cell>
          <cell r="BO520">
            <v>453</v>
          </cell>
          <cell r="BP520">
            <v>53</v>
          </cell>
          <cell r="BQ520">
            <v>8.5471698113207548</v>
          </cell>
          <cell r="BR520">
            <v>215</v>
          </cell>
          <cell r="BS520">
            <v>24</v>
          </cell>
          <cell r="BT520">
            <v>8.9583333333333339</v>
          </cell>
          <cell r="BU520">
            <v>83.541666666666671</v>
          </cell>
          <cell r="BV520">
            <v>215</v>
          </cell>
          <cell r="BW520">
            <v>24</v>
          </cell>
          <cell r="BX520">
            <v>8.9583333333333339</v>
          </cell>
          <cell r="BY520">
            <v>253</v>
          </cell>
          <cell r="BZ520">
            <v>26</v>
          </cell>
          <cell r="CA520">
            <v>9.7307692307692299</v>
          </cell>
          <cell r="CB520">
            <v>1804.93</v>
          </cell>
          <cell r="CC520">
            <v>205</v>
          </cell>
          <cell r="CD520">
            <v>8.8045365853658542</v>
          </cell>
          <cell r="CE520">
            <v>85</v>
          </cell>
          <cell r="CF520"/>
          <cell r="CG520"/>
          <cell r="CH520"/>
          <cell r="CI520"/>
          <cell r="CJ520"/>
          <cell r="CK520"/>
          <cell r="CL520"/>
          <cell r="CM520"/>
          <cell r="CN520">
            <v>11</v>
          </cell>
          <cell r="CO520">
            <v>60</v>
          </cell>
          <cell r="CP520">
            <v>37</v>
          </cell>
          <cell r="CQ520">
            <v>50</v>
          </cell>
          <cell r="CR520">
            <v>9</v>
          </cell>
          <cell r="CS520">
            <v>15</v>
          </cell>
          <cell r="CT520">
            <v>38</v>
          </cell>
          <cell r="CU520">
            <v>3</v>
          </cell>
          <cell r="CV520">
            <v>13</v>
          </cell>
          <cell r="CW520">
            <v>19</v>
          </cell>
          <cell r="CX520"/>
          <cell r="CY520"/>
          <cell r="CZ520"/>
          <cell r="DA520">
            <v>0</v>
          </cell>
          <cell r="DB520">
            <v>10</v>
          </cell>
          <cell r="DC520">
            <v>0</v>
          </cell>
          <cell r="DD520">
            <v>16</v>
          </cell>
          <cell r="DE520">
            <v>6</v>
          </cell>
          <cell r="DF520">
            <v>73</v>
          </cell>
          <cell r="DG520">
            <v>0</v>
          </cell>
          <cell r="DH520">
            <v>0</v>
          </cell>
          <cell r="DI520">
            <v>0</v>
          </cell>
          <cell r="DJ520">
            <v>0</v>
          </cell>
          <cell r="DK520">
            <v>0</v>
          </cell>
          <cell r="DL520">
            <v>2</v>
          </cell>
          <cell r="DM520">
            <v>0</v>
          </cell>
          <cell r="DN520">
            <v>60</v>
          </cell>
          <cell r="DO520" t="str">
            <v>100</v>
          </cell>
          <cell r="DP520">
            <v>80</v>
          </cell>
          <cell r="DQ520" t="str">
            <v>100</v>
          </cell>
          <cell r="DR520">
            <v>70</v>
          </cell>
          <cell r="DS520">
            <v>100</v>
          </cell>
          <cell r="DT520">
            <v>30</v>
          </cell>
          <cell r="DU520">
            <v>33</v>
          </cell>
          <cell r="DV520" t="str">
            <v>IKS Health</v>
          </cell>
          <cell r="DW520"/>
          <cell r="DX520"/>
          <cell r="DY520" t="str">
            <v>Placed</v>
          </cell>
          <cell r="DZ520">
            <v>3</v>
          </cell>
          <cell r="EA520" t="str">
            <v>Placement</v>
          </cell>
          <cell r="EB520" t="str">
            <v>Placement</v>
          </cell>
          <cell r="EC520"/>
          <cell r="ED520" t="str">
            <v>CAT-3</v>
          </cell>
          <cell r="EE520"/>
          <cell r="EF520"/>
          <cell r="EG520"/>
          <cell r="EH520"/>
          <cell r="EI520"/>
          <cell r="EJ520"/>
          <cell r="EK520"/>
          <cell r="EL520"/>
          <cell r="EM520"/>
          <cell r="EN520">
            <v>5</v>
          </cell>
          <cell r="EO520">
            <v>1</v>
          </cell>
          <cell r="EP520">
            <v>5</v>
          </cell>
          <cell r="EQ520">
            <v>11</v>
          </cell>
          <cell r="ER520">
            <v>73.333333333333329</v>
          </cell>
          <cell r="ES520" t="str">
            <v>Yes</v>
          </cell>
          <cell r="ET520" t="str">
            <v>https://drive.google.com/open?id=1PaxGlnvolhJqv1txT2ulBD0J0c4OZ3bT</v>
          </cell>
          <cell r="EU520" t="str">
            <v>IT + Core Companies</v>
          </cell>
          <cell r="EV520" t="str">
            <v>Yes</v>
          </cell>
          <cell r="EW520" t="str">
            <v>pay_HyWrLiz8iDBsgv</v>
          </cell>
          <cell r="EX520" t="str">
            <v>Mumbai</v>
          </cell>
          <cell r="EY520" t="str">
            <v>AB</v>
          </cell>
          <cell r="EZ520" t="str">
            <v>Batch 3</v>
          </cell>
          <cell r="FA520" t="str">
            <v>19-ELEX07-23</v>
          </cell>
          <cell r="FB520" t="str">
            <v>ELEX</v>
          </cell>
          <cell r="FC520">
            <v>7</v>
          </cell>
        </row>
        <row r="521">
          <cell r="C521" t="str">
            <v>20-ELEX68-23</v>
          </cell>
          <cell r="D521">
            <v>68</v>
          </cell>
          <cell r="E521" t="str">
            <v>GUPTA AKASH SANTOSH</v>
          </cell>
          <cell r="F521" t="str">
            <v>20-ELEX68-23</v>
          </cell>
          <cell r="G521" t="str">
            <v>Male</v>
          </cell>
          <cell r="H521">
            <v>36492</v>
          </cell>
          <cell r="I521">
            <v>8268779812</v>
          </cell>
          <cell r="J521" t="str">
            <v>8268779812</v>
          </cell>
          <cell r="K521" t="str">
            <v>akashguptachamp1999@gmail.com</v>
          </cell>
          <cell r="L521" t="str">
            <v>1032200612@tcetmumbai.in</v>
          </cell>
          <cell r="M521" t="str">
            <v>Akurli Road, Hanuman Nagar Kandivali € Mumbai-400101</v>
          </cell>
          <cell r="N521" t="str">
            <v>Any other</v>
          </cell>
          <cell r="O521" t="str">
            <v>Below  5 Lacs</v>
          </cell>
          <cell r="P521" t="str">
            <v>Normal</v>
          </cell>
          <cell r="Q521" t="str">
            <v>Open</v>
          </cell>
          <cell r="R521">
            <v>2019</v>
          </cell>
          <cell r="S521" t="str">
            <v>DSE</v>
          </cell>
          <cell r="T521" t="str">
            <v>NA</v>
          </cell>
          <cell r="U521" t="str">
            <v>DSE</v>
          </cell>
          <cell r="V521" t="str">
            <v>NA</v>
          </cell>
          <cell r="W521" t="str">
            <v>NA</v>
          </cell>
          <cell r="X521" t="str">
            <v>CAP-Minority</v>
          </cell>
          <cell r="Y521">
            <v>320</v>
          </cell>
          <cell r="Z521">
            <v>500</v>
          </cell>
          <cell r="AA521">
            <v>64</v>
          </cell>
          <cell r="AB521">
            <v>2015</v>
          </cell>
          <cell r="AC521" t="str">
            <v>MAHARASHTRA STATE BOARD OF SECONDARY AND HIGHER SECONDARY EDUCATION</v>
          </cell>
          <cell r="AD521"/>
          <cell r="AE521">
            <v>1076</v>
          </cell>
          <cell r="AF521">
            <v>1700</v>
          </cell>
          <cell r="AG521">
            <v>63.294117647058826</v>
          </cell>
          <cell r="AH521">
            <v>2020</v>
          </cell>
          <cell r="AI521" t="str">
            <v>Maharashtra State Board of Technical Education</v>
          </cell>
          <cell r="AJ521" t="str">
            <v>Thakur Polytechnic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 t="str">
            <v>o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227</v>
          </cell>
          <cell r="AW521">
            <v>25</v>
          </cell>
          <cell r="AX521">
            <v>9.08</v>
          </cell>
          <cell r="AY521">
            <v>82</v>
          </cell>
          <cell r="AZ521">
            <v>269</v>
          </cell>
          <cell r="BA521">
            <v>29</v>
          </cell>
          <cell r="BB521">
            <v>9.2758620689655178</v>
          </cell>
          <cell r="BC521">
            <v>95</v>
          </cell>
          <cell r="BD521">
            <v>496</v>
          </cell>
          <cell r="BE521">
            <v>54</v>
          </cell>
          <cell r="BF521">
            <v>9.1851851851851851</v>
          </cell>
          <cell r="BG521">
            <v>211</v>
          </cell>
          <cell r="BH521">
            <v>24</v>
          </cell>
          <cell r="BI521">
            <v>8.7916666666666661</v>
          </cell>
          <cell r="BJ521">
            <v>88.5</v>
          </cell>
          <cell r="BK521">
            <v>244</v>
          </cell>
          <cell r="BL521">
            <v>29</v>
          </cell>
          <cell r="BM521">
            <v>8.4137931034482758</v>
          </cell>
          <cell r="BN521">
            <v>89</v>
          </cell>
          <cell r="BO521">
            <v>455</v>
          </cell>
          <cell r="BP521">
            <v>53</v>
          </cell>
          <cell r="BQ521">
            <v>8.584905660377359</v>
          </cell>
          <cell r="BR521">
            <v>182</v>
          </cell>
          <cell r="BS521">
            <v>24</v>
          </cell>
          <cell r="BT521">
            <v>7.583333333333333</v>
          </cell>
          <cell r="BU521">
            <v>88.625</v>
          </cell>
          <cell r="BV521">
            <v>182</v>
          </cell>
          <cell r="BW521">
            <v>24</v>
          </cell>
          <cell r="BX521">
            <v>7.583333333333333</v>
          </cell>
          <cell r="BY521">
            <v>206</v>
          </cell>
          <cell r="BZ521">
            <v>26</v>
          </cell>
          <cell r="CA521">
            <v>7.9230769230769234</v>
          </cell>
          <cell r="CB521">
            <v>1339</v>
          </cell>
          <cell r="CC521">
            <v>157</v>
          </cell>
          <cell r="CD521">
            <v>8.5286624203821653</v>
          </cell>
          <cell r="CE521">
            <v>89</v>
          </cell>
          <cell r="CF521"/>
          <cell r="CG521"/>
          <cell r="CH521"/>
          <cell r="CI521"/>
          <cell r="CJ521"/>
          <cell r="CK521"/>
          <cell r="CL521"/>
          <cell r="CM521"/>
          <cell r="CN521"/>
          <cell r="CO521"/>
          <cell r="CP521"/>
          <cell r="CQ521"/>
          <cell r="CR521">
            <v>11</v>
          </cell>
          <cell r="CS521">
            <v>13</v>
          </cell>
          <cell r="CT521">
            <v>46</v>
          </cell>
          <cell r="CU521">
            <v>2</v>
          </cell>
          <cell r="CV521">
            <v>14</v>
          </cell>
          <cell r="CW521">
            <v>13</v>
          </cell>
          <cell r="CX521"/>
          <cell r="CY521"/>
          <cell r="CZ521"/>
          <cell r="DA521">
            <v>0</v>
          </cell>
          <cell r="DB521">
            <v>10</v>
          </cell>
          <cell r="DC521">
            <v>0</v>
          </cell>
          <cell r="DD521">
            <v>9</v>
          </cell>
          <cell r="DE521">
            <v>13</v>
          </cell>
          <cell r="DF521">
            <v>41</v>
          </cell>
          <cell r="DG521">
            <v>0</v>
          </cell>
          <cell r="DH521">
            <v>0</v>
          </cell>
          <cell r="DI521">
            <v>0</v>
          </cell>
          <cell r="DJ521">
            <v>0</v>
          </cell>
          <cell r="DK521">
            <v>2</v>
          </cell>
          <cell r="DL521">
            <v>0</v>
          </cell>
          <cell r="DM521">
            <v>100</v>
          </cell>
          <cell r="DN521">
            <v>0</v>
          </cell>
          <cell r="DO521" t="str">
            <v>0</v>
          </cell>
          <cell r="DP521">
            <v>70</v>
          </cell>
          <cell r="DQ521" t="str">
            <v>100</v>
          </cell>
          <cell r="DR521">
            <v>35</v>
          </cell>
          <cell r="DS521">
            <v>50</v>
          </cell>
          <cell r="DT521">
            <v>0</v>
          </cell>
          <cell r="DU521">
            <v>36</v>
          </cell>
          <cell r="DV521" t="str">
            <v>Noventiq</v>
          </cell>
          <cell r="DW521"/>
          <cell r="DX521"/>
          <cell r="DY521" t="str">
            <v>Placed</v>
          </cell>
          <cell r="DZ521">
            <v>3.5</v>
          </cell>
          <cell r="EA521" t="str">
            <v>Placement</v>
          </cell>
          <cell r="EB521" t="str">
            <v>Placement</v>
          </cell>
          <cell r="EC521"/>
          <cell r="ED521" t="str">
            <v>CAT-3</v>
          </cell>
          <cell r="EE521"/>
          <cell r="EF521"/>
          <cell r="EG521"/>
          <cell r="EH521"/>
          <cell r="EI521"/>
          <cell r="EJ521"/>
          <cell r="EK521"/>
          <cell r="EL521"/>
          <cell r="EM521"/>
          <cell r="EN521">
            <v>5</v>
          </cell>
          <cell r="EO521">
            <v>1</v>
          </cell>
          <cell r="EP521">
            <v>5</v>
          </cell>
          <cell r="EQ521">
            <v>11</v>
          </cell>
          <cell r="ER521">
            <v>73.333333333333329</v>
          </cell>
          <cell r="ES521" t="str">
            <v>Yes</v>
          </cell>
          <cell r="ET521" t="str">
            <v>https://drive.google.com/open?id=1Iqykd6sErG5SMVuWjfGJPDLUkCMsT-O6</v>
          </cell>
          <cell r="EU521" t="str">
            <v>IT + Core Companies</v>
          </cell>
          <cell r="EV521" t="str">
            <v>Yes</v>
          </cell>
          <cell r="EW521"/>
          <cell r="EX521"/>
          <cell r="EY521" t="str">
            <v>AB</v>
          </cell>
          <cell r="EZ521" t="str">
            <v>Batch 4</v>
          </cell>
          <cell r="FA521" t="str">
            <v>20-ELEX68-23</v>
          </cell>
          <cell r="FB521" t="str">
            <v>ELEX</v>
          </cell>
          <cell r="FC521">
            <v>68</v>
          </cell>
        </row>
        <row r="522">
          <cell r="C522" t="str">
            <v>19-ELEX08-23</v>
          </cell>
          <cell r="D522">
            <v>8</v>
          </cell>
          <cell r="E522" t="str">
            <v>GUPTA AMARNATH CHHATHU MUNNI</v>
          </cell>
          <cell r="F522" t="str">
            <v>19-ELEX08-23</v>
          </cell>
          <cell r="G522" t="str">
            <v>Male</v>
          </cell>
          <cell r="H522">
            <v>37113</v>
          </cell>
          <cell r="I522">
            <v>9326293307</v>
          </cell>
          <cell r="J522" t="str">
            <v>8828286013</v>
          </cell>
          <cell r="K522" t="str">
            <v>guptaamarnath240@gmail.com</v>
          </cell>
          <cell r="L522" t="str">
            <v>1032190639@tcetmumbai.in</v>
          </cell>
          <cell r="M522" t="str">
            <v>2, khalil kazi chawl ,M. G. Road 9 sukurwadi,Borivali east,Mumbai,400066</v>
          </cell>
          <cell r="N522" t="str">
            <v>Any other</v>
          </cell>
          <cell r="O522" t="str">
            <v>Below  5 Lacs</v>
          </cell>
          <cell r="P522" t="str">
            <v>Normal</v>
          </cell>
          <cell r="Q522" t="str">
            <v>Open</v>
          </cell>
          <cell r="R522">
            <v>2019</v>
          </cell>
          <cell r="S522" t="str">
            <v>FE</v>
          </cell>
          <cell r="T522" t="str">
            <v>MHT-CET 2019</v>
          </cell>
          <cell r="U522" t="str">
            <v>MHT-CET</v>
          </cell>
          <cell r="V522">
            <v>200</v>
          </cell>
          <cell r="W522">
            <v>67.394199999999998</v>
          </cell>
          <cell r="X522" t="str">
            <v>MI</v>
          </cell>
          <cell r="Y522">
            <v>434</v>
          </cell>
          <cell r="Z522">
            <v>500</v>
          </cell>
          <cell r="AA522">
            <v>86.8</v>
          </cell>
          <cell r="AB522">
            <v>2017</v>
          </cell>
          <cell r="AC522" t="str">
            <v>MAHARASHTRA STATE BOARD OF SECONDARY AND HIGHER SECONDARY EDUCATION</v>
          </cell>
          <cell r="AD522" t="str">
            <v>SHETH D. M HIGH SCHOOL</v>
          </cell>
          <cell r="AE522">
            <v>443</v>
          </cell>
          <cell r="AF522">
            <v>650</v>
          </cell>
          <cell r="AG522">
            <v>68.150000000000006</v>
          </cell>
          <cell r="AH522">
            <v>2019</v>
          </cell>
          <cell r="AI522" t="str">
            <v>MAHARASHTRA STATE BOARD OF SECONDARY AND HIGHER SECONDARY EDUCATION</v>
          </cell>
          <cell r="AJ522" t="str">
            <v>CHAUHAN INSTITUTE OF SCIENCE</v>
          </cell>
          <cell r="AK522">
            <v>219</v>
          </cell>
          <cell r="AL522">
            <v>23</v>
          </cell>
          <cell r="AM522">
            <v>9.5217391304347831</v>
          </cell>
          <cell r="AN522">
            <v>89</v>
          </cell>
          <cell r="AO522">
            <v>230</v>
          </cell>
          <cell r="AP522">
            <v>25</v>
          </cell>
          <cell r="AQ522">
            <v>9.1999999999999993</v>
          </cell>
          <cell r="AR522">
            <v>92</v>
          </cell>
          <cell r="AS522">
            <v>449</v>
          </cell>
          <cell r="AT522">
            <v>48</v>
          </cell>
          <cell r="AU522">
            <v>9.3541666666666661</v>
          </cell>
          <cell r="AV522">
            <v>208</v>
          </cell>
          <cell r="AW522">
            <v>25</v>
          </cell>
          <cell r="AX522">
            <v>8.32</v>
          </cell>
          <cell r="AY522">
            <v>72</v>
          </cell>
          <cell r="AZ522">
            <v>271</v>
          </cell>
          <cell r="BA522">
            <v>29</v>
          </cell>
          <cell r="BB522">
            <v>9.3448275862068968</v>
          </cell>
          <cell r="BC522">
            <v>93</v>
          </cell>
          <cell r="BD522">
            <v>479</v>
          </cell>
          <cell r="BE522">
            <v>54</v>
          </cell>
          <cell r="BF522">
            <v>8.8703703703703702</v>
          </cell>
          <cell r="BG522">
            <v>197</v>
          </cell>
          <cell r="BH522">
            <v>24</v>
          </cell>
          <cell r="BI522">
            <v>8.2083333333333339</v>
          </cell>
          <cell r="BJ522">
            <v>86.5</v>
          </cell>
          <cell r="BK522">
            <v>235</v>
          </cell>
          <cell r="BL522">
            <v>29</v>
          </cell>
          <cell r="BM522">
            <v>8.1034482758620694</v>
          </cell>
          <cell r="BN522">
            <v>76</v>
          </cell>
          <cell r="BO522">
            <v>432</v>
          </cell>
          <cell r="BP522">
            <v>53</v>
          </cell>
          <cell r="BQ522">
            <v>8.1509433962264151</v>
          </cell>
          <cell r="BR522">
            <v>161</v>
          </cell>
          <cell r="BS522">
            <v>24</v>
          </cell>
          <cell r="BT522">
            <v>6.708333333333333</v>
          </cell>
          <cell r="BU522">
            <v>84.75</v>
          </cell>
          <cell r="BV522">
            <v>161</v>
          </cell>
          <cell r="BW522">
            <v>24</v>
          </cell>
          <cell r="BX522">
            <v>6.708333333333333</v>
          </cell>
          <cell r="BY522">
            <v>218</v>
          </cell>
          <cell r="BZ522">
            <v>26</v>
          </cell>
          <cell r="CA522">
            <v>8.384615384615385</v>
          </cell>
          <cell r="CB522">
            <v>1739</v>
          </cell>
          <cell r="CC522">
            <v>205</v>
          </cell>
          <cell r="CD522">
            <v>8.4829268292682922</v>
          </cell>
          <cell r="CE522">
            <v>87</v>
          </cell>
          <cell r="CF522"/>
          <cell r="CG522"/>
          <cell r="CH522"/>
          <cell r="CI522"/>
          <cell r="CJ522"/>
          <cell r="CK522"/>
          <cell r="CL522"/>
          <cell r="CM522"/>
          <cell r="CN522">
            <v>12</v>
          </cell>
          <cell r="CO522">
            <v>60</v>
          </cell>
          <cell r="CP522">
            <v>14</v>
          </cell>
          <cell r="CQ522">
            <v>50</v>
          </cell>
          <cell r="CR522">
            <v>18</v>
          </cell>
          <cell r="CS522">
            <v>6</v>
          </cell>
          <cell r="CT522">
            <v>75</v>
          </cell>
          <cell r="CU522">
            <v>1</v>
          </cell>
          <cell r="CV522">
            <v>15</v>
          </cell>
          <cell r="CW522">
            <v>7</v>
          </cell>
          <cell r="CX522">
            <v>44</v>
          </cell>
          <cell r="CY522">
            <v>14.666666666666666</v>
          </cell>
          <cell r="CZ522">
            <v>6.5378900445765238</v>
          </cell>
          <cell r="DA522">
            <v>3</v>
          </cell>
          <cell r="DB522">
            <v>7</v>
          </cell>
          <cell r="DC522">
            <v>30</v>
          </cell>
          <cell r="DD522">
            <v>14</v>
          </cell>
          <cell r="DE522">
            <v>8</v>
          </cell>
          <cell r="DF522">
            <v>64</v>
          </cell>
          <cell r="DG522">
            <v>5</v>
          </cell>
          <cell r="DH522">
            <v>50</v>
          </cell>
          <cell r="DI522">
            <v>191</v>
          </cell>
          <cell r="DJ522">
            <v>10</v>
          </cell>
          <cell r="DK522">
            <v>0</v>
          </cell>
          <cell r="DL522">
            <v>2</v>
          </cell>
          <cell r="DM522">
            <v>0</v>
          </cell>
          <cell r="DN522">
            <v>0</v>
          </cell>
          <cell r="DO522" t="str">
            <v>0</v>
          </cell>
          <cell r="DP522">
            <v>0</v>
          </cell>
          <cell r="DQ522">
            <v>0</v>
          </cell>
          <cell r="DR522">
            <v>0</v>
          </cell>
          <cell r="DS522">
            <v>0</v>
          </cell>
          <cell r="DT522">
            <v>6</v>
          </cell>
          <cell r="DU522">
            <v>33</v>
          </cell>
          <cell r="DV522"/>
          <cell r="DW522"/>
          <cell r="DX522" t="str">
            <v>Absent for Unplaced Meeting</v>
          </cell>
          <cell r="DY522"/>
          <cell r="DZ522"/>
          <cell r="EA522" t="str">
            <v>Placement</v>
          </cell>
          <cell r="EB522" t="str">
            <v>Higher Studies</v>
          </cell>
          <cell r="EC522"/>
          <cell r="ED522" t="str">
            <v>CAT-3</v>
          </cell>
          <cell r="EE522"/>
          <cell r="EF522"/>
          <cell r="EG522"/>
          <cell r="EH522"/>
          <cell r="EI522"/>
          <cell r="EJ522"/>
          <cell r="EK522"/>
          <cell r="EL522"/>
          <cell r="EM522"/>
          <cell r="EN522">
            <v>5</v>
          </cell>
          <cell r="EO522">
            <v>1</v>
          </cell>
          <cell r="EP522">
            <v>5</v>
          </cell>
          <cell r="EQ522">
            <v>11</v>
          </cell>
          <cell r="ER522">
            <v>73.333333333333329</v>
          </cell>
          <cell r="ES522" t="str">
            <v>Yes</v>
          </cell>
          <cell r="ET522" t="str">
            <v>https://drive.google.com/open?id=1ljdHSNc9ZmcSCQu1WOfmegFUoY4HYyN2</v>
          </cell>
          <cell r="EU522" t="str">
            <v>IT + Core Companies</v>
          </cell>
          <cell r="EV522" t="str">
            <v>Yes</v>
          </cell>
          <cell r="EW522" t="str">
            <v>SBID8438DE44D13430C9E41CA65D44DE699</v>
          </cell>
          <cell r="EX522" t="str">
            <v>Deoria budhu khan</v>
          </cell>
          <cell r="EY522" t="str">
            <v>Present</v>
          </cell>
          <cell r="EZ522" t="str">
            <v>Batch 4</v>
          </cell>
          <cell r="FA522" t="str">
            <v>19-ELEX08-23</v>
          </cell>
          <cell r="FB522" t="str">
            <v>ELEX</v>
          </cell>
          <cell r="FC522">
            <v>8</v>
          </cell>
        </row>
        <row r="523">
          <cell r="C523" t="str">
            <v>19-ELEX09-23</v>
          </cell>
          <cell r="D523">
            <v>9</v>
          </cell>
          <cell r="E523" t="str">
            <v>GUPTA ANIKET DEVDAS MEENA</v>
          </cell>
          <cell r="F523" t="str">
            <v>19-ELEX09-23</v>
          </cell>
          <cell r="G523" t="str">
            <v>Male</v>
          </cell>
          <cell r="H523">
            <v>37279</v>
          </cell>
          <cell r="I523">
            <v>8097560235</v>
          </cell>
          <cell r="J523">
            <v>9820654608</v>
          </cell>
          <cell r="K523" t="str">
            <v>aniketgupta.ag23@gmail.com</v>
          </cell>
          <cell r="L523" t="str">
            <v>1032190640@tcetmumbai.in</v>
          </cell>
          <cell r="M523" t="str">
            <v>GUPTA NIWAS NEAR MANIKA YADAV CHAWL ,Vittbhatti ,Goregaon east,Oberoi mall,Mumbai,400063</v>
          </cell>
          <cell r="N523" t="str">
            <v>Self-employed</v>
          </cell>
          <cell r="O523" t="str">
            <v>Below  5 Lacs</v>
          </cell>
          <cell r="P523" t="str">
            <v>Normal</v>
          </cell>
          <cell r="Q523" t="str">
            <v>Open</v>
          </cell>
          <cell r="R523">
            <v>2019</v>
          </cell>
          <cell r="S523" t="str">
            <v>FE</v>
          </cell>
          <cell r="T523" t="str">
            <v>MHT-CET 2019</v>
          </cell>
          <cell r="U523" t="str">
            <v>MHT-CET</v>
          </cell>
          <cell r="V523">
            <v>200</v>
          </cell>
          <cell r="W523">
            <v>9.1785374999999991</v>
          </cell>
          <cell r="X523" t="str">
            <v>MI</v>
          </cell>
          <cell r="Y523">
            <v>452</v>
          </cell>
          <cell r="Z523">
            <v>500</v>
          </cell>
          <cell r="AA523">
            <v>90.4</v>
          </cell>
          <cell r="AB523">
            <v>2017</v>
          </cell>
          <cell r="AC523" t="str">
            <v>MAHARASHTRA STATE BOARD OF SECONDARY AND HIGHER SECONDARY EDUCATION</v>
          </cell>
          <cell r="AD523" t="str">
            <v>ST THOMAS HIGH SCHOOL</v>
          </cell>
          <cell r="AE523">
            <v>376</v>
          </cell>
          <cell r="AF523">
            <v>650</v>
          </cell>
          <cell r="AG523">
            <v>57.85</v>
          </cell>
          <cell r="AH523">
            <v>2019</v>
          </cell>
          <cell r="AI523" t="str">
            <v>MAHARASHTRA STATE BOARD OF SECONDARY AND HIGHER SECONDARY EDUCATION</v>
          </cell>
          <cell r="AJ523" t="str">
            <v>THAKUR COLLEGE OF SCIENCE AND COMMERCE</v>
          </cell>
          <cell r="AK523">
            <v>195</v>
          </cell>
          <cell r="AL523">
            <v>23</v>
          </cell>
          <cell r="AM523">
            <v>8.4782608695652169</v>
          </cell>
          <cell r="AN523">
            <v>79</v>
          </cell>
          <cell r="AO523">
            <v>215</v>
          </cell>
          <cell r="AP523">
            <v>25</v>
          </cell>
          <cell r="AQ523">
            <v>8.6</v>
          </cell>
          <cell r="AR523">
            <v>85</v>
          </cell>
          <cell r="AS523">
            <v>410</v>
          </cell>
          <cell r="AT523">
            <v>48</v>
          </cell>
          <cell r="AU523">
            <v>8.5416666666666661</v>
          </cell>
          <cell r="AV523">
            <v>221</v>
          </cell>
          <cell r="AW523">
            <v>25</v>
          </cell>
          <cell r="AX523">
            <v>8.84</v>
          </cell>
          <cell r="AY523">
            <v>78</v>
          </cell>
          <cell r="AZ523">
            <v>267</v>
          </cell>
          <cell r="BA523">
            <v>29</v>
          </cell>
          <cell r="BB523">
            <v>9.2068965517241388</v>
          </cell>
          <cell r="BC523">
            <v>63</v>
          </cell>
          <cell r="BD523">
            <v>488</v>
          </cell>
          <cell r="BE523">
            <v>54</v>
          </cell>
          <cell r="BF523">
            <v>9.0370370370370363</v>
          </cell>
          <cell r="BG523">
            <v>201</v>
          </cell>
          <cell r="BH523">
            <v>24</v>
          </cell>
          <cell r="BI523">
            <v>8.375</v>
          </cell>
          <cell r="BJ523">
            <v>76.25</v>
          </cell>
          <cell r="BK523">
            <v>254</v>
          </cell>
          <cell r="BL523">
            <v>29</v>
          </cell>
          <cell r="BM523">
            <v>8.7586206896551726</v>
          </cell>
          <cell r="BN523">
            <v>89</v>
          </cell>
          <cell r="BO523">
            <v>455</v>
          </cell>
          <cell r="BP523">
            <v>53</v>
          </cell>
          <cell r="BQ523">
            <v>8.584905660377359</v>
          </cell>
          <cell r="BR523">
            <v>217</v>
          </cell>
          <cell r="BS523">
            <v>24</v>
          </cell>
          <cell r="BT523">
            <v>9.0416666666666661</v>
          </cell>
          <cell r="BU523">
            <v>78.375</v>
          </cell>
          <cell r="BV523">
            <v>217</v>
          </cell>
          <cell r="BW523">
            <v>24</v>
          </cell>
          <cell r="BX523">
            <v>9.0416666666666661</v>
          </cell>
          <cell r="BY523">
            <v>249</v>
          </cell>
          <cell r="BZ523">
            <v>26</v>
          </cell>
          <cell r="CA523">
            <v>9.5769230769230766</v>
          </cell>
          <cell r="CB523">
            <v>1819</v>
          </cell>
          <cell r="CC523">
            <v>205</v>
          </cell>
          <cell r="CD523">
            <v>8.873170731707317</v>
          </cell>
          <cell r="CE523">
            <v>77</v>
          </cell>
          <cell r="CF523"/>
          <cell r="CG523"/>
          <cell r="CH523"/>
          <cell r="CI523"/>
          <cell r="CJ523"/>
          <cell r="CK523"/>
          <cell r="CL523"/>
          <cell r="CM523"/>
          <cell r="CN523">
            <v>9</v>
          </cell>
          <cell r="CO523">
            <v>60</v>
          </cell>
          <cell r="CP523">
            <v>36</v>
          </cell>
          <cell r="CQ523">
            <v>50</v>
          </cell>
          <cell r="CR523">
            <v>10</v>
          </cell>
          <cell r="CS523">
            <v>14</v>
          </cell>
          <cell r="CT523">
            <v>42</v>
          </cell>
          <cell r="CU523">
            <v>1</v>
          </cell>
          <cell r="CV523">
            <v>15</v>
          </cell>
          <cell r="CW523">
            <v>7</v>
          </cell>
          <cell r="CX523"/>
          <cell r="CY523"/>
          <cell r="CZ523"/>
          <cell r="DA523">
            <v>0</v>
          </cell>
          <cell r="DB523">
            <v>10</v>
          </cell>
          <cell r="DC523">
            <v>0</v>
          </cell>
          <cell r="DD523">
            <v>12</v>
          </cell>
          <cell r="DE523">
            <v>10</v>
          </cell>
          <cell r="DF523">
            <v>55</v>
          </cell>
          <cell r="DG523">
            <v>0</v>
          </cell>
          <cell r="DH523">
            <v>0</v>
          </cell>
          <cell r="DI523">
            <v>0</v>
          </cell>
          <cell r="DJ523">
            <v>0</v>
          </cell>
          <cell r="DK523">
            <v>0</v>
          </cell>
          <cell r="DL523">
            <v>2</v>
          </cell>
          <cell r="DM523">
            <v>0</v>
          </cell>
          <cell r="DN523">
            <v>30</v>
          </cell>
          <cell r="DO523" t="str">
            <v>100</v>
          </cell>
          <cell r="DP523">
            <v>0</v>
          </cell>
          <cell r="DQ523">
            <v>0</v>
          </cell>
          <cell r="DR523">
            <v>15</v>
          </cell>
          <cell r="DS523">
            <v>50</v>
          </cell>
          <cell r="DT523">
            <v>15</v>
          </cell>
          <cell r="DU523">
            <v>22</v>
          </cell>
          <cell r="DV523"/>
          <cell r="DW523"/>
          <cell r="DX523"/>
          <cell r="DY523"/>
          <cell r="DZ523"/>
          <cell r="EA523" t="str">
            <v>Placement</v>
          </cell>
          <cell r="EB523" t="str">
            <v>Placement</v>
          </cell>
          <cell r="EC523"/>
          <cell r="ED523" t="str">
            <v>CAT-3</v>
          </cell>
          <cell r="EE523"/>
          <cell r="EF523"/>
          <cell r="EG523"/>
          <cell r="EH523"/>
          <cell r="EI523"/>
          <cell r="EJ523"/>
          <cell r="EK523"/>
          <cell r="EL523"/>
          <cell r="EM523"/>
          <cell r="EN523">
            <v>5</v>
          </cell>
          <cell r="EO523">
            <v>1</v>
          </cell>
          <cell r="EP523">
            <v>4</v>
          </cell>
          <cell r="EQ523">
            <v>10</v>
          </cell>
          <cell r="ER523">
            <v>66.666666666666657</v>
          </cell>
          <cell r="ES523" t="str">
            <v>Yes</v>
          </cell>
          <cell r="ET523" t="str">
            <v>https://drive.google.com/open?id=1z6pT-hEPuaDUm2yqARy06g8CBQSlF_a-</v>
          </cell>
          <cell r="EU523" t="str">
            <v>IT + Core Companies</v>
          </cell>
          <cell r="EV523" t="str">
            <v>Yes</v>
          </cell>
          <cell r="EW523" t="str">
            <v>pay_HySR6ItGPwiV7y</v>
          </cell>
          <cell r="EX523" t="str">
            <v>Mumbai</v>
          </cell>
          <cell r="EY523" t="str">
            <v>AB</v>
          </cell>
          <cell r="EZ523" t="str">
            <v>Batch 3</v>
          </cell>
          <cell r="FA523" t="str">
            <v>19-ELEX09-23</v>
          </cell>
          <cell r="FB523" t="str">
            <v>ELEX</v>
          </cell>
          <cell r="FC523">
            <v>9</v>
          </cell>
        </row>
        <row r="524">
          <cell r="C524" t="str">
            <v>19-ELEX10-23</v>
          </cell>
          <cell r="D524">
            <v>10</v>
          </cell>
          <cell r="E524" t="str">
            <v>GUPTA ANMOL SANJEEV ALKA</v>
          </cell>
          <cell r="F524" t="str">
            <v>19-ELEX10-23</v>
          </cell>
          <cell r="G524" t="str">
            <v>Male</v>
          </cell>
          <cell r="H524">
            <v>37212</v>
          </cell>
          <cell r="I524">
            <v>9511882946</v>
          </cell>
          <cell r="J524" t="str">
            <v>9511882946</v>
          </cell>
          <cell r="K524" t="str">
            <v>anmolgupta.mail08@gmail.com</v>
          </cell>
          <cell r="L524" t="str">
            <v>1032190641@tcetmumbai.in</v>
          </cell>
          <cell r="M524" t="str">
            <v>A-31, Osman Chambers,K.K. Ganguly Marg, Juhu Tara Road,Santacruz West,Number,400049</v>
          </cell>
          <cell r="N524" t="str">
            <v>Self-employed</v>
          </cell>
          <cell r="O524" t="str">
            <v>Below  5 Lacs</v>
          </cell>
          <cell r="P524" t="str">
            <v>Normal</v>
          </cell>
          <cell r="Q524" t="str">
            <v>Open</v>
          </cell>
          <cell r="R524">
            <v>2019</v>
          </cell>
          <cell r="S524" t="str">
            <v>FE</v>
          </cell>
          <cell r="T524" t="str">
            <v>MHT-CET 2019</v>
          </cell>
          <cell r="U524" t="str">
            <v>MHT-CET</v>
          </cell>
          <cell r="V524">
            <v>200</v>
          </cell>
          <cell r="W524">
            <v>93.624848799999995</v>
          </cell>
          <cell r="X524" t="str">
            <v>TFWS</v>
          </cell>
          <cell r="Y524">
            <v>458</v>
          </cell>
          <cell r="Z524">
            <v>500</v>
          </cell>
          <cell r="AA524">
            <v>91.6</v>
          </cell>
          <cell r="AB524">
            <v>2017</v>
          </cell>
          <cell r="AC524" t="str">
            <v>MAHARASHTRA STATE BOARD OF SECONDARY AND HIGHER SECONDARY EDUCATION</v>
          </cell>
          <cell r="AD524" t="str">
            <v>SHETH VIDYA MANDIR ENGLISH HIGH SCHOOL</v>
          </cell>
          <cell r="AE524">
            <v>532</v>
          </cell>
          <cell r="AF524">
            <v>650</v>
          </cell>
          <cell r="AG524">
            <v>81.849999999999994</v>
          </cell>
          <cell r="AH524">
            <v>2019</v>
          </cell>
          <cell r="AI524" t="str">
            <v>MAHARASHTRA STATE BOARD OF SECONDARY AND HIGHER SECONDARY EDUCATION</v>
          </cell>
          <cell r="AJ524" t="str">
            <v>ST. PETER'S JUNIOR COLLEGE</v>
          </cell>
          <cell r="AK524">
            <v>230</v>
          </cell>
          <cell r="AL524">
            <v>23</v>
          </cell>
          <cell r="AM524">
            <v>10</v>
          </cell>
          <cell r="AN524">
            <v>96</v>
          </cell>
          <cell r="AO524">
            <v>247</v>
          </cell>
          <cell r="AP524">
            <v>25</v>
          </cell>
          <cell r="AQ524">
            <v>9.8800000000000008</v>
          </cell>
          <cell r="AR524">
            <v>88</v>
          </cell>
          <cell r="AS524">
            <v>477</v>
          </cell>
          <cell r="AT524">
            <v>48</v>
          </cell>
          <cell r="AU524">
            <v>9.9375</v>
          </cell>
          <cell r="AV524">
            <v>222</v>
          </cell>
          <cell r="AW524">
            <v>25</v>
          </cell>
          <cell r="AX524">
            <v>8.8800000000000008</v>
          </cell>
          <cell r="AY524">
            <v>84</v>
          </cell>
          <cell r="AZ524">
            <v>280</v>
          </cell>
          <cell r="BA524">
            <v>29</v>
          </cell>
          <cell r="BB524">
            <v>9.6551724137931032</v>
          </cell>
          <cell r="BC524">
            <v>85</v>
          </cell>
          <cell r="BD524">
            <v>502</v>
          </cell>
          <cell r="BE524">
            <v>54</v>
          </cell>
          <cell r="BF524">
            <v>9.2962962962962958</v>
          </cell>
          <cell r="BG524">
            <v>226</v>
          </cell>
          <cell r="BH524">
            <v>24</v>
          </cell>
          <cell r="BI524">
            <v>9.4166666666666661</v>
          </cell>
          <cell r="BJ524">
            <v>88.25</v>
          </cell>
          <cell r="BK524">
            <v>285</v>
          </cell>
          <cell r="BL524">
            <v>29</v>
          </cell>
          <cell r="BM524">
            <v>9.8275862068965516</v>
          </cell>
          <cell r="BN524">
            <v>86</v>
          </cell>
          <cell r="BO524">
            <v>511</v>
          </cell>
          <cell r="BP524">
            <v>53</v>
          </cell>
          <cell r="BQ524">
            <v>9.6415094339622645</v>
          </cell>
          <cell r="BR524">
            <v>240</v>
          </cell>
          <cell r="BS524">
            <v>24</v>
          </cell>
          <cell r="BT524">
            <v>10</v>
          </cell>
          <cell r="BU524">
            <v>87.875</v>
          </cell>
          <cell r="BV524">
            <v>240</v>
          </cell>
          <cell r="BW524">
            <v>24</v>
          </cell>
          <cell r="BX524">
            <v>10</v>
          </cell>
          <cell r="BY524">
            <v>260</v>
          </cell>
          <cell r="BZ524">
            <v>26</v>
          </cell>
          <cell r="CA524">
            <v>10</v>
          </cell>
          <cell r="CB524">
            <v>1990</v>
          </cell>
          <cell r="CC524">
            <v>205</v>
          </cell>
          <cell r="CD524">
            <v>9.7073170731707314</v>
          </cell>
          <cell r="CE524">
            <v>89</v>
          </cell>
          <cell r="CF524"/>
          <cell r="CG524"/>
          <cell r="CH524"/>
          <cell r="CI524"/>
          <cell r="CJ524"/>
          <cell r="CK524"/>
          <cell r="CL524"/>
          <cell r="CM524"/>
          <cell r="CN524">
            <v>22</v>
          </cell>
          <cell r="CO524">
            <v>60</v>
          </cell>
          <cell r="CP524">
            <v>32</v>
          </cell>
          <cell r="CQ524">
            <v>50</v>
          </cell>
          <cell r="CR524">
            <v>24</v>
          </cell>
          <cell r="CS524">
            <v>0</v>
          </cell>
          <cell r="CT524">
            <v>100</v>
          </cell>
          <cell r="CU524">
            <v>16</v>
          </cell>
          <cell r="CV524">
            <v>0</v>
          </cell>
          <cell r="CW524">
            <v>100</v>
          </cell>
          <cell r="CX524">
            <v>630</v>
          </cell>
          <cell r="CY524">
            <v>63</v>
          </cell>
          <cell r="CZ524">
            <v>93.610698365527483</v>
          </cell>
          <cell r="DA524">
            <v>10</v>
          </cell>
          <cell r="DB524">
            <v>0</v>
          </cell>
          <cell r="DC524">
            <v>100</v>
          </cell>
          <cell r="DD524">
            <v>20</v>
          </cell>
          <cell r="DE524">
            <v>2</v>
          </cell>
          <cell r="DF524">
            <v>91</v>
          </cell>
          <cell r="DG524">
            <v>10</v>
          </cell>
          <cell r="DH524">
            <v>100</v>
          </cell>
          <cell r="DI524">
            <v>934</v>
          </cell>
          <cell r="DJ524">
            <v>47</v>
          </cell>
          <cell r="DK524">
            <v>2</v>
          </cell>
          <cell r="DL524">
            <v>0</v>
          </cell>
          <cell r="DM524">
            <v>100</v>
          </cell>
          <cell r="DN524">
            <v>100</v>
          </cell>
          <cell r="DO524" t="str">
            <v>100</v>
          </cell>
          <cell r="DP524">
            <v>90</v>
          </cell>
          <cell r="DQ524" t="str">
            <v>100</v>
          </cell>
          <cell r="DR524">
            <v>95</v>
          </cell>
          <cell r="DS524">
            <v>100</v>
          </cell>
          <cell r="DT524">
            <v>81</v>
          </cell>
          <cell r="DU524">
            <v>99</v>
          </cell>
          <cell r="DV524" t="str">
            <v>Oracle</v>
          </cell>
          <cell r="DW524"/>
          <cell r="DX524"/>
          <cell r="DY524" t="str">
            <v>Placed</v>
          </cell>
          <cell r="DZ524">
            <v>8.8000000000000007</v>
          </cell>
          <cell r="EA524" t="str">
            <v>Placement</v>
          </cell>
          <cell r="EB524" t="str">
            <v>Placement</v>
          </cell>
          <cell r="EC524"/>
          <cell r="ED524" t="str">
            <v>CAT-1</v>
          </cell>
          <cell r="EE524"/>
          <cell r="EF524"/>
          <cell r="EG524"/>
          <cell r="EH524"/>
          <cell r="EI524"/>
          <cell r="EJ524"/>
          <cell r="EK524"/>
          <cell r="EL524"/>
          <cell r="EM524"/>
          <cell r="EN524">
            <v>5</v>
          </cell>
          <cell r="EO524">
            <v>5</v>
          </cell>
          <cell r="EP524">
            <v>5</v>
          </cell>
          <cell r="EQ524">
            <v>15</v>
          </cell>
          <cell r="ER524">
            <v>100</v>
          </cell>
          <cell r="ES524" t="str">
            <v>Yes</v>
          </cell>
          <cell r="ET524" t="str">
            <v>https://drive.google.com/open?id=1A__Htge1GyfgjFQbNoZsZ0TeV-VrAOfO</v>
          </cell>
          <cell r="EU524" t="str">
            <v>IT + Core Companies</v>
          </cell>
          <cell r="EV524" t="str">
            <v>Yes</v>
          </cell>
          <cell r="EW524">
            <v>126016049945</v>
          </cell>
          <cell r="EX524" t="str">
            <v>Ludhiana</v>
          </cell>
          <cell r="EY524" t="str">
            <v>Present</v>
          </cell>
          <cell r="EZ524" t="str">
            <v>Golden Batch 1</v>
          </cell>
          <cell r="FA524" t="str">
            <v>19-ELEX10-23</v>
          </cell>
          <cell r="FB524" t="str">
            <v>ELEX</v>
          </cell>
          <cell r="FC524">
            <v>10</v>
          </cell>
        </row>
        <row r="525">
          <cell r="C525" t="str">
            <v>19-ELEX11-23</v>
          </cell>
          <cell r="D525">
            <v>11</v>
          </cell>
          <cell r="E525" t="str">
            <v>GUPTA ESHAAN BAIKUNTH RASHMI</v>
          </cell>
          <cell r="F525" t="str">
            <v>19-ELEX11-23</v>
          </cell>
          <cell r="G525" t="str">
            <v>Male</v>
          </cell>
          <cell r="H525">
            <v>37289</v>
          </cell>
          <cell r="I525">
            <v>7800483924</v>
          </cell>
          <cell r="J525"/>
          <cell r="K525" t="str">
            <v>eshaangpt0202@gmail.com</v>
          </cell>
          <cell r="L525" t="str">
            <v>1032190642@tcetmumbai.in</v>
          </cell>
          <cell r="M525" t="str">
            <v>TRIMOHANI,MIRZAPUR,NEAR PAKKAGHAT,MIRZAPUR,231001</v>
          </cell>
          <cell r="N525" t="str">
            <v>Family Business</v>
          </cell>
          <cell r="O525" t="str">
            <v>10 Lacs to 20Lacs</v>
          </cell>
          <cell r="P525" t="str">
            <v>Normal</v>
          </cell>
          <cell r="Q525" t="str">
            <v>Open</v>
          </cell>
          <cell r="R525">
            <v>2019</v>
          </cell>
          <cell r="S525" t="str">
            <v>FE</v>
          </cell>
          <cell r="T525" t="str">
            <v xml:space="preserve">JEE(Main)-2019 </v>
          </cell>
          <cell r="U525" t="str">
            <v>JEE-Main</v>
          </cell>
          <cell r="V525">
            <v>360</v>
          </cell>
          <cell r="W525">
            <v>67.155672899999999</v>
          </cell>
          <cell r="X525" t="str">
            <v>MI</v>
          </cell>
          <cell r="Y525" t="str">
            <v>A2</v>
          </cell>
          <cell r="Z525">
            <v>8.6</v>
          </cell>
          <cell r="AA525">
            <v>81.7</v>
          </cell>
          <cell r="AB525">
            <v>2016</v>
          </cell>
          <cell r="AC525" t="str">
            <v>CENTRAL BOARD OF SECONDARY EDUCATION</v>
          </cell>
          <cell r="AD525" t="str">
            <v>LIONS SCHOOL</v>
          </cell>
          <cell r="AE525">
            <v>493</v>
          </cell>
          <cell r="AF525">
            <v>600</v>
          </cell>
          <cell r="AG525">
            <v>82.17</v>
          </cell>
          <cell r="AH525">
            <v>2018</v>
          </cell>
          <cell r="AI525" t="str">
            <v>CENTRAL BOARD OF SECONDARY EDUCATION</v>
          </cell>
          <cell r="AJ525" t="str">
            <v>LIONS SCHOOL</v>
          </cell>
          <cell r="AK525">
            <v>194</v>
          </cell>
          <cell r="AL525">
            <v>23</v>
          </cell>
          <cell r="AM525">
            <v>8.4347826086956523</v>
          </cell>
          <cell r="AN525">
            <v>75</v>
          </cell>
          <cell r="AO525">
            <v>207</v>
          </cell>
          <cell r="AP525">
            <v>25</v>
          </cell>
          <cell r="AQ525">
            <v>8.2799999999999994</v>
          </cell>
          <cell r="AR525">
            <v>75</v>
          </cell>
          <cell r="AS525">
            <v>401</v>
          </cell>
          <cell r="AT525">
            <v>48</v>
          </cell>
          <cell r="AU525">
            <v>8.3541666666666661</v>
          </cell>
          <cell r="AV525">
            <v>200</v>
          </cell>
          <cell r="AW525">
            <v>25</v>
          </cell>
          <cell r="AX525">
            <v>8</v>
          </cell>
          <cell r="AY525">
            <v>77</v>
          </cell>
          <cell r="AZ525">
            <v>271</v>
          </cell>
          <cell r="BA525">
            <v>29</v>
          </cell>
          <cell r="BB525">
            <v>9.3448275862068968</v>
          </cell>
          <cell r="BC525">
            <v>75</v>
          </cell>
          <cell r="BD525">
            <v>471</v>
          </cell>
          <cell r="BE525">
            <v>54</v>
          </cell>
          <cell r="BF525">
            <v>8.7222222222222214</v>
          </cell>
          <cell r="BG525">
            <v>215</v>
          </cell>
          <cell r="BH525">
            <v>24</v>
          </cell>
          <cell r="BI525">
            <v>8.9583333333333339</v>
          </cell>
          <cell r="BJ525">
            <v>70.75</v>
          </cell>
          <cell r="BK525">
            <v>265</v>
          </cell>
          <cell r="BL525">
            <v>29</v>
          </cell>
          <cell r="BM525">
            <v>9.137931034482758</v>
          </cell>
          <cell r="BN525">
            <v>94</v>
          </cell>
          <cell r="BO525">
            <v>480</v>
          </cell>
          <cell r="BP525">
            <v>53</v>
          </cell>
          <cell r="BQ525">
            <v>9.0566037735849054</v>
          </cell>
          <cell r="BR525">
            <v>193</v>
          </cell>
          <cell r="BS525">
            <v>24</v>
          </cell>
          <cell r="BT525">
            <v>8.0416666666666661</v>
          </cell>
          <cell r="BU525">
            <v>77.791666666666671</v>
          </cell>
          <cell r="BV525">
            <v>193</v>
          </cell>
          <cell r="BW525">
            <v>24</v>
          </cell>
          <cell r="BX525">
            <v>8.0416666666666661</v>
          </cell>
          <cell r="BY525">
            <v>228</v>
          </cell>
          <cell r="BZ525">
            <v>26</v>
          </cell>
          <cell r="CA525">
            <v>8.7692307692307701</v>
          </cell>
          <cell r="CB525">
            <v>1773</v>
          </cell>
          <cell r="CC525">
            <v>205</v>
          </cell>
          <cell r="CD525">
            <v>8.6487804878048777</v>
          </cell>
          <cell r="CE525">
            <v>75</v>
          </cell>
          <cell r="CF525"/>
          <cell r="CG525"/>
          <cell r="CH525"/>
          <cell r="CI525"/>
          <cell r="CJ525"/>
          <cell r="CK525"/>
          <cell r="CL525"/>
          <cell r="CM525"/>
          <cell r="CN525"/>
          <cell r="CO525"/>
          <cell r="CP525"/>
          <cell r="CQ525"/>
          <cell r="CR525"/>
          <cell r="CS525"/>
          <cell r="CT525"/>
          <cell r="CU525"/>
          <cell r="CV525"/>
          <cell r="CW525"/>
          <cell r="CX525"/>
          <cell r="CY525"/>
          <cell r="CZ525"/>
          <cell r="DA525"/>
          <cell r="DB525"/>
          <cell r="DC525"/>
          <cell r="DD525"/>
          <cell r="DE525"/>
          <cell r="DF525"/>
          <cell r="DG525"/>
          <cell r="DH525"/>
          <cell r="DI525"/>
          <cell r="DJ525">
            <v>0</v>
          </cell>
          <cell r="DK525">
            <v>0</v>
          </cell>
          <cell r="DL525">
            <v>2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/>
          <cell r="DW525"/>
          <cell r="DX525"/>
          <cell r="DY525"/>
          <cell r="DZ525"/>
          <cell r="EA525" t="str">
            <v>Higher Studies</v>
          </cell>
          <cell r="EB525" t="str">
            <v>Higher Studies</v>
          </cell>
          <cell r="EC525"/>
          <cell r="ED525" t="str">
            <v>CAT-3</v>
          </cell>
          <cell r="EE525"/>
          <cell r="EF525"/>
          <cell r="EG525"/>
          <cell r="EH525"/>
          <cell r="EI525"/>
          <cell r="EJ525"/>
          <cell r="EK525"/>
          <cell r="EL525"/>
          <cell r="EM525"/>
          <cell r="EN525">
            <v>5</v>
          </cell>
          <cell r="EO525">
            <v>0</v>
          </cell>
          <cell r="EP525">
            <v>4</v>
          </cell>
          <cell r="EQ525">
            <v>9</v>
          </cell>
          <cell r="ER525">
            <v>60</v>
          </cell>
          <cell r="ES525" t="str">
            <v>Yes</v>
          </cell>
          <cell r="ET525" t="str">
            <v>https://drive.google.com/open?id=18Ou7YYPqhwOhyv_bNnclR52Wzstuz2i7</v>
          </cell>
          <cell r="EU525" t="str">
            <v>NA</v>
          </cell>
          <cell r="EV525" t="str">
            <v>No</v>
          </cell>
          <cell r="EW525"/>
          <cell r="EX525" t="str">
            <v>MIRZAPUR</v>
          </cell>
          <cell r="EY525" t="str">
            <v>Present</v>
          </cell>
          <cell r="EZ525"/>
          <cell r="FA525" t="str">
            <v>19-ELEX11-23</v>
          </cell>
          <cell r="FB525" t="str">
            <v>ELEX</v>
          </cell>
          <cell r="FC525">
            <v>11</v>
          </cell>
        </row>
        <row r="526">
          <cell r="C526" t="str">
            <v>19-ELEX12-23</v>
          </cell>
          <cell r="D526">
            <v>12</v>
          </cell>
          <cell r="E526" t="str">
            <v>GUPTA ROHAN RAM KUMAR SHANTI DEVI</v>
          </cell>
          <cell r="F526" t="str">
            <v>19-ELEX12-23</v>
          </cell>
          <cell r="G526" t="str">
            <v>Male</v>
          </cell>
          <cell r="H526">
            <v>36972</v>
          </cell>
          <cell r="I526">
            <v>7021353279</v>
          </cell>
          <cell r="J526" t="str">
            <v>7710886407</v>
          </cell>
          <cell r="K526" t="str">
            <v>rohang817404@gmail.com</v>
          </cell>
          <cell r="L526" t="str">
            <v>1032190643@tcetmumbai.in</v>
          </cell>
          <cell r="M526" t="str">
            <v>706, Haridarshan Building,R.K. Singh Marg,Ambewadi,Andheri East,Mumbai,400069</v>
          </cell>
          <cell r="N526" t="str">
            <v>Family Business</v>
          </cell>
          <cell r="O526" t="str">
            <v>5 Lacs to  10Lacs</v>
          </cell>
          <cell r="P526" t="str">
            <v>Normal</v>
          </cell>
          <cell r="Q526" t="str">
            <v>Open</v>
          </cell>
          <cell r="R526">
            <v>2019</v>
          </cell>
          <cell r="S526" t="str">
            <v>FE</v>
          </cell>
          <cell r="T526" t="str">
            <v xml:space="preserve">JEE(Main)-2019 </v>
          </cell>
          <cell r="U526" t="str">
            <v>JEE-Main</v>
          </cell>
          <cell r="V526">
            <v>360</v>
          </cell>
          <cell r="W526">
            <v>90.101305100000005</v>
          </cell>
          <cell r="X526" t="str">
            <v>MI</v>
          </cell>
          <cell r="Y526">
            <v>570</v>
          </cell>
          <cell r="Z526">
            <v>600</v>
          </cell>
          <cell r="AA526">
            <v>95</v>
          </cell>
          <cell r="AB526">
            <v>2016</v>
          </cell>
          <cell r="AC526" t="str">
            <v>CENTRAL BOARD OF SECONDARY EDUCATION</v>
          </cell>
          <cell r="AD526" t="str">
            <v>SANGAM INTERNATIONAL SCHOOL</v>
          </cell>
          <cell r="AE526">
            <v>356</v>
          </cell>
          <cell r="AF526">
            <v>500</v>
          </cell>
          <cell r="AG526">
            <v>71.2</v>
          </cell>
          <cell r="AH526">
            <v>2019</v>
          </cell>
          <cell r="AI526" t="str">
            <v>CENTRAL BOARD OF SECONDARY EDUCATION</v>
          </cell>
          <cell r="AJ526" t="str">
            <v>SANGAM INTERNATIONAL SCHOOL</v>
          </cell>
          <cell r="AK526">
            <v>224</v>
          </cell>
          <cell r="AL526">
            <v>23</v>
          </cell>
          <cell r="AM526">
            <v>9.7391304347826093</v>
          </cell>
          <cell r="AN526">
            <v>94</v>
          </cell>
          <cell r="AO526">
            <v>250</v>
          </cell>
          <cell r="AP526">
            <v>25</v>
          </cell>
          <cell r="AQ526">
            <v>10</v>
          </cell>
          <cell r="AR526">
            <v>87</v>
          </cell>
          <cell r="AS526">
            <v>474</v>
          </cell>
          <cell r="AT526">
            <v>48</v>
          </cell>
          <cell r="AU526">
            <v>9.875</v>
          </cell>
          <cell r="AV526">
            <v>233</v>
          </cell>
          <cell r="AW526">
            <v>25</v>
          </cell>
          <cell r="AX526">
            <v>9.32</v>
          </cell>
          <cell r="AY526">
            <v>99</v>
          </cell>
          <cell r="AZ526">
            <v>283</v>
          </cell>
          <cell r="BA526">
            <v>29</v>
          </cell>
          <cell r="BB526">
            <v>9.7586206896551726</v>
          </cell>
          <cell r="BC526">
            <v>98</v>
          </cell>
          <cell r="BD526">
            <v>516</v>
          </cell>
          <cell r="BE526">
            <v>54</v>
          </cell>
          <cell r="BF526">
            <v>9.5555555555555554</v>
          </cell>
          <cell r="BG526">
            <v>221</v>
          </cell>
          <cell r="BH526">
            <v>24</v>
          </cell>
          <cell r="BI526">
            <v>9.2083333333333339</v>
          </cell>
          <cell r="BJ526">
            <v>94.5</v>
          </cell>
          <cell r="BK526">
            <v>268</v>
          </cell>
          <cell r="BL526">
            <v>29</v>
          </cell>
          <cell r="BM526">
            <v>9.2413793103448274</v>
          </cell>
          <cell r="BN526">
            <v>100</v>
          </cell>
          <cell r="BO526">
            <v>489</v>
          </cell>
          <cell r="BP526">
            <v>53</v>
          </cell>
          <cell r="BQ526">
            <v>9.2264150943396235</v>
          </cell>
          <cell r="BR526">
            <v>211</v>
          </cell>
          <cell r="BS526">
            <v>24</v>
          </cell>
          <cell r="BT526">
            <v>8.7916666666666661</v>
          </cell>
          <cell r="BU526">
            <v>95.416666666666671</v>
          </cell>
          <cell r="BV526">
            <v>211</v>
          </cell>
          <cell r="BW526">
            <v>24</v>
          </cell>
          <cell r="BX526">
            <v>8.7916666666666661</v>
          </cell>
          <cell r="BY526">
            <v>256</v>
          </cell>
          <cell r="BZ526">
            <v>26</v>
          </cell>
          <cell r="CA526">
            <v>9.8461538461538467</v>
          </cell>
          <cell r="CB526">
            <v>1946</v>
          </cell>
          <cell r="CC526">
            <v>205</v>
          </cell>
          <cell r="CD526">
            <v>9.4926829268292678</v>
          </cell>
          <cell r="CE526">
            <v>95</v>
          </cell>
          <cell r="CF526"/>
          <cell r="CG526"/>
          <cell r="CH526"/>
          <cell r="CI526"/>
          <cell r="CJ526"/>
          <cell r="CK526"/>
          <cell r="CL526"/>
          <cell r="CM526"/>
          <cell r="CN526"/>
          <cell r="CO526"/>
          <cell r="CP526"/>
          <cell r="CQ526"/>
          <cell r="CR526"/>
          <cell r="CS526"/>
          <cell r="CT526"/>
          <cell r="CU526"/>
          <cell r="CV526"/>
          <cell r="CW526"/>
          <cell r="CX526"/>
          <cell r="CY526"/>
          <cell r="CZ526"/>
          <cell r="DA526"/>
          <cell r="DB526"/>
          <cell r="DC526"/>
          <cell r="DD526"/>
          <cell r="DE526"/>
          <cell r="DF526"/>
          <cell r="DG526"/>
          <cell r="DH526"/>
          <cell r="DI526"/>
          <cell r="DJ526">
            <v>0</v>
          </cell>
          <cell r="DK526">
            <v>0</v>
          </cell>
          <cell r="DL526">
            <v>2</v>
          </cell>
          <cell r="DM526">
            <v>0</v>
          </cell>
          <cell r="DN526">
            <v>0</v>
          </cell>
          <cell r="DO526">
            <v>0</v>
          </cell>
          <cell r="DP526">
            <v>0</v>
          </cell>
          <cell r="DQ526">
            <v>0</v>
          </cell>
          <cell r="DR526">
            <v>0</v>
          </cell>
          <cell r="DS526">
            <v>0</v>
          </cell>
          <cell r="DT526">
            <v>0</v>
          </cell>
          <cell r="DU526">
            <v>0</v>
          </cell>
          <cell r="DV526"/>
          <cell r="DW526"/>
          <cell r="DX526"/>
          <cell r="DY526"/>
          <cell r="DZ526"/>
          <cell r="EA526" t="str">
            <v>Higher Studies</v>
          </cell>
          <cell r="EB526" t="str">
            <v>Higher Studies</v>
          </cell>
          <cell r="EC526"/>
          <cell r="ED526" t="str">
            <v>CAT-3</v>
          </cell>
          <cell r="EE526"/>
          <cell r="EF526"/>
          <cell r="EG526"/>
          <cell r="EH526"/>
          <cell r="EI526"/>
          <cell r="EJ526"/>
          <cell r="EK526"/>
          <cell r="EL526"/>
          <cell r="EM526"/>
          <cell r="EN526">
            <v>5</v>
          </cell>
          <cell r="EO526">
            <v>0</v>
          </cell>
          <cell r="EP526">
            <v>5</v>
          </cell>
          <cell r="EQ526">
            <v>10</v>
          </cell>
          <cell r="ER526">
            <v>66.666666666666657</v>
          </cell>
          <cell r="ES526" t="str">
            <v>Yes</v>
          </cell>
          <cell r="ET526" t="str">
            <v>https://drive.google.com/open?id=10_sSxUfX86c3dyvS-O8Gk6xBJkntIvkg</v>
          </cell>
          <cell r="EU526" t="str">
            <v>NA</v>
          </cell>
          <cell r="EV526" t="str">
            <v>No</v>
          </cell>
          <cell r="EW526"/>
          <cell r="EX526" t="str">
            <v>Uttar Pradesh</v>
          </cell>
          <cell r="EY526" t="str">
            <v>AB</v>
          </cell>
          <cell r="EZ526"/>
          <cell r="FA526" t="str">
            <v>19-ELEX12-23</v>
          </cell>
          <cell r="FB526" t="str">
            <v>ELEX</v>
          </cell>
          <cell r="FC526">
            <v>12</v>
          </cell>
        </row>
        <row r="527">
          <cell r="C527" t="str">
            <v>19-ELEX13-23</v>
          </cell>
          <cell r="D527">
            <v>13</v>
          </cell>
          <cell r="E527" t="str">
            <v>INDULKAR HRISHIKESH SUNIL PUSHPA</v>
          </cell>
          <cell r="F527" t="str">
            <v>19-ELEX13-23</v>
          </cell>
          <cell r="G527" t="str">
            <v>Male</v>
          </cell>
          <cell r="H527">
            <v>36902</v>
          </cell>
          <cell r="I527">
            <v>9137221340</v>
          </cell>
          <cell r="J527" t="str">
            <v>9137221340</v>
          </cell>
          <cell r="K527" t="str">
            <v>hrishikeshindulkar@gmail.com</v>
          </cell>
          <cell r="L527" t="str">
            <v>1032190644@tcetmumbai.in</v>
          </cell>
          <cell r="M527" t="str">
            <v>B3 flat no 3 bhadrapa 9-b plot no 5/1,Nagri nivara parishad ,Goregaon east,Near infinity IT park,Mumbai,400065</v>
          </cell>
          <cell r="N527" t="str">
            <v>Self-employed</v>
          </cell>
          <cell r="O527" t="str">
            <v>Below  5 Lacs</v>
          </cell>
          <cell r="P527" t="str">
            <v>Normal</v>
          </cell>
          <cell r="Q527" t="str">
            <v>Open</v>
          </cell>
          <cell r="R527">
            <v>2019</v>
          </cell>
          <cell r="S527" t="str">
            <v>FE</v>
          </cell>
          <cell r="T527" t="str">
            <v xml:space="preserve">JEE(Main)-2019 </v>
          </cell>
          <cell r="U527" t="str">
            <v>JEE-Main</v>
          </cell>
          <cell r="V527">
            <v>360</v>
          </cell>
          <cell r="W527">
            <v>38.1340778</v>
          </cell>
          <cell r="X527" t="str">
            <v>ACAP</v>
          </cell>
          <cell r="Y527">
            <v>498</v>
          </cell>
          <cell r="Z527">
            <v>600</v>
          </cell>
          <cell r="AA527">
            <v>83</v>
          </cell>
          <cell r="AB527">
            <v>2017</v>
          </cell>
          <cell r="AC527" t="str">
            <v>COUNCIL FOR THE INDIAN SCHOOL CERTIFICATE EXAMINATIONS</v>
          </cell>
          <cell r="AD527" t="str">
            <v>LAKSHDHAM HIGH SCHOOL</v>
          </cell>
          <cell r="AE527">
            <v>402</v>
          </cell>
          <cell r="AF527">
            <v>500</v>
          </cell>
          <cell r="AG527">
            <v>80.400000000000006</v>
          </cell>
          <cell r="AH527">
            <v>2019</v>
          </cell>
          <cell r="AI527" t="str">
            <v>COUNCIL FOR THE INDIAN SCHOOL CERTIFICATE EXAMINATIONS</v>
          </cell>
          <cell r="AJ527" t="str">
            <v>GOKULDHAM JUNIOR COLLEGE</v>
          </cell>
          <cell r="AK527">
            <v>224</v>
          </cell>
          <cell r="AL527">
            <v>23</v>
          </cell>
          <cell r="AM527">
            <v>9.7391304347826093</v>
          </cell>
          <cell r="AN527">
            <v>99</v>
          </cell>
          <cell r="AO527">
            <v>247</v>
          </cell>
          <cell r="AP527">
            <v>25</v>
          </cell>
          <cell r="AQ527">
            <v>9.8800000000000008</v>
          </cell>
          <cell r="AR527">
            <v>75</v>
          </cell>
          <cell r="AS527">
            <v>471</v>
          </cell>
          <cell r="AT527">
            <v>48</v>
          </cell>
          <cell r="AU527">
            <v>9.8125</v>
          </cell>
          <cell r="AV527">
            <v>243</v>
          </cell>
          <cell r="AW527">
            <v>25</v>
          </cell>
          <cell r="AX527">
            <v>9.7200000000000006</v>
          </cell>
          <cell r="AY527">
            <v>90</v>
          </cell>
          <cell r="AZ527">
            <v>275</v>
          </cell>
          <cell r="BA527">
            <v>29</v>
          </cell>
          <cell r="BB527">
            <v>9.4827586206896548</v>
          </cell>
          <cell r="BC527">
            <v>86</v>
          </cell>
          <cell r="BD527">
            <v>518</v>
          </cell>
          <cell r="BE527">
            <v>54</v>
          </cell>
          <cell r="BF527">
            <v>9.5925925925925934</v>
          </cell>
          <cell r="BG527">
            <v>208</v>
          </cell>
          <cell r="BH527">
            <v>24</v>
          </cell>
          <cell r="BI527">
            <v>8.6666666666666661</v>
          </cell>
          <cell r="BJ527">
            <v>87.5</v>
          </cell>
          <cell r="BK527">
            <v>268</v>
          </cell>
          <cell r="BL527">
            <v>29</v>
          </cell>
          <cell r="BM527">
            <v>9.2413793103448274</v>
          </cell>
          <cell r="BN527">
            <v>92</v>
          </cell>
          <cell r="BO527">
            <v>476</v>
          </cell>
          <cell r="BP527">
            <v>53</v>
          </cell>
          <cell r="BQ527">
            <v>8.9811320754716988</v>
          </cell>
          <cell r="BR527">
            <v>212</v>
          </cell>
          <cell r="BS527">
            <v>24</v>
          </cell>
          <cell r="BT527">
            <v>8.8333333333333339</v>
          </cell>
          <cell r="BU527">
            <v>88.25</v>
          </cell>
          <cell r="BV527">
            <v>212</v>
          </cell>
          <cell r="BW527">
            <v>24</v>
          </cell>
          <cell r="BX527">
            <v>8.8333333333333339</v>
          </cell>
          <cell r="BY527">
            <v>241</v>
          </cell>
          <cell r="BZ527">
            <v>26</v>
          </cell>
          <cell r="CA527">
            <v>9.2692307692307701</v>
          </cell>
          <cell r="CB527">
            <v>1918</v>
          </cell>
          <cell r="CC527">
            <v>205</v>
          </cell>
          <cell r="CD527">
            <v>9.3560975609756092</v>
          </cell>
          <cell r="CE527">
            <v>88</v>
          </cell>
          <cell r="CF527"/>
          <cell r="CG527"/>
          <cell r="CH527"/>
          <cell r="CI527"/>
          <cell r="CJ527"/>
          <cell r="CK527"/>
          <cell r="CL527"/>
          <cell r="CM527"/>
          <cell r="CN527">
            <v>13</v>
          </cell>
          <cell r="CO527">
            <v>60</v>
          </cell>
          <cell r="CP527">
            <v>16</v>
          </cell>
          <cell r="CQ527">
            <v>50</v>
          </cell>
          <cell r="CR527">
            <v>23</v>
          </cell>
          <cell r="CS527">
            <v>1</v>
          </cell>
          <cell r="CT527">
            <v>96</v>
          </cell>
          <cell r="CU527">
            <v>7</v>
          </cell>
          <cell r="CV527">
            <v>9</v>
          </cell>
          <cell r="CW527">
            <v>44</v>
          </cell>
          <cell r="CX527">
            <v>211</v>
          </cell>
          <cell r="CY527">
            <v>30.142857142857142</v>
          </cell>
          <cell r="CZ527">
            <v>31.352154531946507</v>
          </cell>
          <cell r="DA527">
            <v>7</v>
          </cell>
          <cell r="DB527">
            <v>3</v>
          </cell>
          <cell r="DC527">
            <v>70</v>
          </cell>
          <cell r="DD527">
            <v>18</v>
          </cell>
          <cell r="DE527">
            <v>4</v>
          </cell>
          <cell r="DF527">
            <v>82</v>
          </cell>
          <cell r="DG527">
            <v>4</v>
          </cell>
          <cell r="DH527">
            <v>40</v>
          </cell>
          <cell r="DI527">
            <v>0</v>
          </cell>
          <cell r="DJ527">
            <v>0</v>
          </cell>
          <cell r="DK527">
            <v>2</v>
          </cell>
          <cell r="DL527">
            <v>0</v>
          </cell>
          <cell r="DM527">
            <v>100</v>
          </cell>
          <cell r="DN527">
            <v>80</v>
          </cell>
          <cell r="DO527" t="str">
            <v>100</v>
          </cell>
          <cell r="DP527">
            <v>70</v>
          </cell>
          <cell r="DQ527" t="str">
            <v>100</v>
          </cell>
          <cell r="DR527">
            <v>75</v>
          </cell>
          <cell r="DS527">
            <v>100</v>
          </cell>
          <cell r="DT527">
            <v>38</v>
          </cell>
          <cell r="DU527">
            <v>76</v>
          </cell>
          <cell r="DV527" t="str">
            <v>Jio Platform</v>
          </cell>
          <cell r="DW527"/>
          <cell r="DX527"/>
          <cell r="DY527" t="str">
            <v>Placed</v>
          </cell>
          <cell r="DZ527">
            <v>5</v>
          </cell>
          <cell r="EA527" t="str">
            <v>Placement</v>
          </cell>
          <cell r="EB527" t="str">
            <v>Placement</v>
          </cell>
          <cell r="EC527"/>
          <cell r="ED527" t="str">
            <v>CAT-2</v>
          </cell>
          <cell r="EE527"/>
          <cell r="EF527"/>
          <cell r="EG527"/>
          <cell r="EH527"/>
          <cell r="EI527"/>
          <cell r="EJ527"/>
          <cell r="EK527"/>
          <cell r="EL527"/>
          <cell r="EM527"/>
          <cell r="EN527">
            <v>5</v>
          </cell>
          <cell r="EO527">
            <v>4</v>
          </cell>
          <cell r="EP527">
            <v>5</v>
          </cell>
          <cell r="EQ527">
            <v>14</v>
          </cell>
          <cell r="ER527">
            <v>93.333333333333329</v>
          </cell>
          <cell r="ES527" t="str">
            <v>Yes</v>
          </cell>
          <cell r="ET527" t="str">
            <v>https://drive.google.com/open?id=1UuxHfLZzP6inlUnxQCqDDLrBxp9EY_s8</v>
          </cell>
          <cell r="EU527" t="str">
            <v>IT + Core Companies</v>
          </cell>
          <cell r="EV527" t="str">
            <v>Yes</v>
          </cell>
          <cell r="EW527" t="str">
            <v>pay_Hw8EROmFqxK8aQ</v>
          </cell>
          <cell r="EX527" t="str">
            <v>Mumbai</v>
          </cell>
          <cell r="EY527" t="str">
            <v>AB</v>
          </cell>
          <cell r="EZ527" t="str">
            <v>Batch 4</v>
          </cell>
          <cell r="FA527" t="str">
            <v>19-ELEX13-23</v>
          </cell>
          <cell r="FB527" t="str">
            <v>ELEX</v>
          </cell>
          <cell r="FC527">
            <v>13</v>
          </cell>
        </row>
        <row r="528">
          <cell r="C528" t="str">
            <v>19-ELEX14-23</v>
          </cell>
          <cell r="D528">
            <v>14</v>
          </cell>
          <cell r="E528" t="str">
            <v>JAIN AKSHAT DEEPAK PREMLATA</v>
          </cell>
          <cell r="F528" t="str">
            <v>19-ELEX14-23</v>
          </cell>
          <cell r="G528" t="str">
            <v>Male</v>
          </cell>
          <cell r="H528">
            <v>37214</v>
          </cell>
          <cell r="I528">
            <v>9920466446</v>
          </cell>
          <cell r="J528"/>
          <cell r="K528" t="str">
            <v>akshatjain1119@gmail.com</v>
          </cell>
          <cell r="L528" t="str">
            <v>1032190645@tcetmumbai.in</v>
          </cell>
          <cell r="M528" t="str">
            <v>Moolji Nagar 2,B/7,S V Road,Borivali ,Opposite Sanghvi hospital,Mumbai -,400092</v>
          </cell>
          <cell r="N528" t="str">
            <v>Family Business</v>
          </cell>
          <cell r="O528" t="str">
            <v>5 Lacs to  10Lacs</v>
          </cell>
          <cell r="P528" t="str">
            <v>Normal</v>
          </cell>
          <cell r="Q528" t="str">
            <v>Open</v>
          </cell>
          <cell r="R528">
            <v>2019</v>
          </cell>
          <cell r="S528" t="str">
            <v>FE</v>
          </cell>
          <cell r="T528" t="str">
            <v>MHT-CET 2019</v>
          </cell>
          <cell r="U528" t="str">
            <v>MHT-CET</v>
          </cell>
          <cell r="V528">
            <v>200</v>
          </cell>
          <cell r="W528">
            <v>39.037028499999998</v>
          </cell>
          <cell r="X528" t="str">
            <v>IL</v>
          </cell>
          <cell r="Y528">
            <v>445</v>
          </cell>
          <cell r="Z528">
            <v>500</v>
          </cell>
          <cell r="AA528">
            <v>89</v>
          </cell>
          <cell r="AB528">
            <v>2017</v>
          </cell>
          <cell r="AC528" t="str">
            <v>MAHARASHTRA STATE BOARD OF SECONDARY AND HIGHER SECONDARY EDUCATION</v>
          </cell>
          <cell r="AD528" t="str">
            <v>OUR LADY OF REMEDY HIGH SCHOOL</v>
          </cell>
          <cell r="AE528">
            <v>471</v>
          </cell>
          <cell r="AF528">
            <v>650</v>
          </cell>
          <cell r="AG528">
            <v>72.459999999999994</v>
          </cell>
          <cell r="AH528">
            <v>2019</v>
          </cell>
          <cell r="AI528" t="str">
            <v>MAHARASHTRA STATE BOARD OF SECONDARY AND HIGHER SECONDARY EDUCATION</v>
          </cell>
          <cell r="AJ528" t="str">
            <v>SHRU.  T P BHATIA COLLEGE OF SCIENCE</v>
          </cell>
          <cell r="AK528">
            <v>219</v>
          </cell>
          <cell r="AL528">
            <v>23</v>
          </cell>
          <cell r="AM528">
            <v>9.5217391304347831</v>
          </cell>
          <cell r="AN528">
            <v>92</v>
          </cell>
          <cell r="AO528">
            <v>245</v>
          </cell>
          <cell r="AP528">
            <v>25</v>
          </cell>
          <cell r="AQ528">
            <v>9.8000000000000007</v>
          </cell>
          <cell r="AR528">
            <v>94</v>
          </cell>
          <cell r="AS528">
            <v>464</v>
          </cell>
          <cell r="AT528">
            <v>48</v>
          </cell>
          <cell r="AU528">
            <v>9.6666666666666661</v>
          </cell>
          <cell r="AV528">
            <v>231</v>
          </cell>
          <cell r="AW528">
            <v>25</v>
          </cell>
          <cell r="AX528">
            <v>9.24</v>
          </cell>
          <cell r="AY528">
            <v>97</v>
          </cell>
          <cell r="AZ528">
            <v>284</v>
          </cell>
          <cell r="BA528">
            <v>29</v>
          </cell>
          <cell r="BB528">
            <v>9.7931034482758612</v>
          </cell>
          <cell r="BC528">
            <v>91</v>
          </cell>
          <cell r="BD528">
            <v>515</v>
          </cell>
          <cell r="BE528">
            <v>54</v>
          </cell>
          <cell r="BF528">
            <v>9.5370370370370363</v>
          </cell>
          <cell r="BG528">
            <v>225</v>
          </cell>
          <cell r="BH528">
            <v>24</v>
          </cell>
          <cell r="BI528">
            <v>9.375</v>
          </cell>
          <cell r="BJ528">
            <v>93.5</v>
          </cell>
          <cell r="BK528">
            <v>288</v>
          </cell>
          <cell r="BL528">
            <v>29</v>
          </cell>
          <cell r="BM528">
            <v>9.931034482758621</v>
          </cell>
          <cell r="BN528">
            <v>100</v>
          </cell>
          <cell r="BO528">
            <v>513</v>
          </cell>
          <cell r="BP528">
            <v>53</v>
          </cell>
          <cell r="BQ528">
            <v>9.6792452830188687</v>
          </cell>
          <cell r="BR528">
            <v>238</v>
          </cell>
          <cell r="BS528">
            <v>24</v>
          </cell>
          <cell r="BT528">
            <v>9.9166666666666661</v>
          </cell>
          <cell r="BU528">
            <v>94.583333333333329</v>
          </cell>
          <cell r="BV528">
            <v>238</v>
          </cell>
          <cell r="BW528">
            <v>24</v>
          </cell>
          <cell r="BX528">
            <v>9.9166666666666661</v>
          </cell>
          <cell r="BY528">
            <v>248</v>
          </cell>
          <cell r="BZ528">
            <v>26</v>
          </cell>
          <cell r="CA528">
            <v>9.5384615384615383</v>
          </cell>
          <cell r="CB528">
            <v>1978</v>
          </cell>
          <cell r="CC528">
            <v>205</v>
          </cell>
          <cell r="CD528">
            <v>9.6487804878048777</v>
          </cell>
          <cell r="CE528">
            <v>94</v>
          </cell>
          <cell r="CF528"/>
          <cell r="CG528"/>
          <cell r="CH528"/>
          <cell r="CI528"/>
          <cell r="CJ528"/>
          <cell r="CK528"/>
          <cell r="CL528"/>
          <cell r="CM528"/>
          <cell r="CN528"/>
          <cell r="CO528"/>
          <cell r="CP528"/>
          <cell r="CQ528"/>
          <cell r="CR528">
            <v>23</v>
          </cell>
          <cell r="CS528">
            <v>1</v>
          </cell>
          <cell r="CT528">
            <v>96</v>
          </cell>
          <cell r="CU528">
            <v>12</v>
          </cell>
          <cell r="CV528">
            <v>4</v>
          </cell>
          <cell r="CW528">
            <v>75</v>
          </cell>
          <cell r="CX528">
            <v>376</v>
          </cell>
          <cell r="CY528">
            <v>47</v>
          </cell>
          <cell r="CZ528">
            <v>55.86924219910847</v>
          </cell>
          <cell r="DA528">
            <v>8</v>
          </cell>
          <cell r="DB528">
            <v>2</v>
          </cell>
          <cell r="DC528">
            <v>80</v>
          </cell>
          <cell r="DD528">
            <v>21</v>
          </cell>
          <cell r="DE528">
            <v>1</v>
          </cell>
          <cell r="DF528">
            <v>96</v>
          </cell>
          <cell r="DG528">
            <v>7</v>
          </cell>
          <cell r="DH528">
            <v>70</v>
          </cell>
          <cell r="DI528">
            <v>300</v>
          </cell>
          <cell r="DJ528">
            <v>15</v>
          </cell>
          <cell r="DK528">
            <v>2</v>
          </cell>
          <cell r="DL528">
            <v>0</v>
          </cell>
          <cell r="DM528">
            <v>100</v>
          </cell>
          <cell r="DN528">
            <v>80</v>
          </cell>
          <cell r="DO528" t="str">
            <v>100</v>
          </cell>
          <cell r="DP528">
            <v>0</v>
          </cell>
          <cell r="DQ528">
            <v>0</v>
          </cell>
          <cell r="DR528">
            <v>40</v>
          </cell>
          <cell r="DS528">
            <v>50</v>
          </cell>
          <cell r="DT528">
            <v>51</v>
          </cell>
          <cell r="DU528">
            <v>81</v>
          </cell>
          <cell r="DV528" t="str">
            <v>Capgemini/ Viacom 18</v>
          </cell>
          <cell r="DW528"/>
          <cell r="DX528"/>
          <cell r="DY528" t="str">
            <v>Placed</v>
          </cell>
          <cell r="DZ528">
            <v>4.25</v>
          </cell>
          <cell r="EA528" t="str">
            <v>Placement</v>
          </cell>
          <cell r="EB528" t="str">
            <v>Placement</v>
          </cell>
          <cell r="EC528"/>
          <cell r="ED528" t="str">
            <v>CAT-1</v>
          </cell>
          <cell r="EE528"/>
          <cell r="EF528"/>
          <cell r="EG528"/>
          <cell r="EH528"/>
          <cell r="EI528"/>
          <cell r="EJ528"/>
          <cell r="EK528"/>
          <cell r="EL528"/>
          <cell r="EM528"/>
          <cell r="EN528">
            <v>5</v>
          </cell>
          <cell r="EO528">
            <v>5</v>
          </cell>
          <cell r="EP528">
            <v>5</v>
          </cell>
          <cell r="EQ528">
            <v>15</v>
          </cell>
          <cell r="ER528">
            <v>100</v>
          </cell>
          <cell r="ES528" t="str">
            <v>Yes</v>
          </cell>
          <cell r="ET528" t="str">
            <v>https://drive.google.com/open?id=1ODIu8PXwrlAnj_RHV6MAq6FEbDGg2WOJ</v>
          </cell>
          <cell r="EU528" t="str">
            <v>IT + Core Companies</v>
          </cell>
          <cell r="EV528" t="str">
            <v>No</v>
          </cell>
          <cell r="EW528"/>
          <cell r="EX528" t="str">
            <v>Mumbai</v>
          </cell>
          <cell r="EY528" t="str">
            <v>AB</v>
          </cell>
          <cell r="EZ528" t="str">
            <v>Batch 4</v>
          </cell>
          <cell r="FA528" t="str">
            <v>19-ELEX14-23</v>
          </cell>
          <cell r="FB528" t="str">
            <v>ELEX</v>
          </cell>
          <cell r="FC528">
            <v>14</v>
          </cell>
        </row>
        <row r="529">
          <cell r="C529" t="str">
            <v>19-ELEX15-23</v>
          </cell>
          <cell r="D529">
            <v>15</v>
          </cell>
          <cell r="E529" t="str">
            <v>JAIN DIPESH NAVRATAN LEENA</v>
          </cell>
          <cell r="F529" t="str">
            <v>19-ELEX15-23</v>
          </cell>
          <cell r="G529" t="str">
            <v>Male</v>
          </cell>
          <cell r="H529">
            <v>36784</v>
          </cell>
          <cell r="I529">
            <v>7021342098</v>
          </cell>
          <cell r="J529" t="str">
            <v>9819480472</v>
          </cell>
          <cell r="K529" t="str">
            <v xml:space="preserve">Dipeshjain217@gmail.com </v>
          </cell>
          <cell r="L529" t="str">
            <v>1032190646@tcetmumbai.in</v>
          </cell>
          <cell r="M529" t="str">
            <v>B-50/103,sector-1 ,Shanti nagar,mira rd,Thane,Opp amber sweets,Mumbai,401107</v>
          </cell>
          <cell r="N529" t="str">
            <v>Family Business</v>
          </cell>
          <cell r="O529" t="str">
            <v>5 Lacs to  10Lacs</v>
          </cell>
          <cell r="P529" t="str">
            <v>Normal</v>
          </cell>
          <cell r="Q529" t="str">
            <v>Open</v>
          </cell>
          <cell r="R529">
            <v>2019</v>
          </cell>
          <cell r="S529" t="str">
            <v>FE</v>
          </cell>
          <cell r="T529" t="str">
            <v xml:space="preserve">JEE(Main)-2019 </v>
          </cell>
          <cell r="U529" t="str">
            <v>JEE-Main</v>
          </cell>
          <cell r="V529">
            <v>360</v>
          </cell>
          <cell r="W529">
            <v>80.422069699999994</v>
          </cell>
          <cell r="X529" t="str">
            <v>IL</v>
          </cell>
          <cell r="Y529">
            <v>417</v>
          </cell>
          <cell r="Z529">
            <v>500</v>
          </cell>
          <cell r="AA529">
            <v>83.4</v>
          </cell>
          <cell r="AB529">
            <v>2017</v>
          </cell>
          <cell r="AC529" t="str">
            <v>CENTRAL BOARD OF SECONDARY EDUCATION</v>
          </cell>
          <cell r="AD529" t="str">
            <v>NEW ERA HIGH SCHOOL</v>
          </cell>
          <cell r="AE529">
            <v>494</v>
          </cell>
          <cell r="AF529">
            <v>650</v>
          </cell>
          <cell r="AG529">
            <v>76</v>
          </cell>
          <cell r="AH529">
            <v>2019</v>
          </cell>
          <cell r="AI529" t="str">
            <v>MAHARASHTRA STATE BOARD OF SECONDARY AND HIGHER SECONDARY EDUCATION</v>
          </cell>
          <cell r="AJ529" t="str">
            <v>T.P.BHATIA COLLEGE OF SCIENCE</v>
          </cell>
          <cell r="AK529">
            <v>210</v>
          </cell>
          <cell r="AL529">
            <v>23</v>
          </cell>
          <cell r="AM529">
            <v>9.1304347826086953</v>
          </cell>
          <cell r="AN529">
            <v>80</v>
          </cell>
          <cell r="AO529">
            <v>229</v>
          </cell>
          <cell r="AP529">
            <v>25</v>
          </cell>
          <cell r="AQ529">
            <v>9.16</v>
          </cell>
          <cell r="AR529">
            <v>94</v>
          </cell>
          <cell r="AS529">
            <v>439</v>
          </cell>
          <cell r="AT529">
            <v>48</v>
          </cell>
          <cell r="AU529">
            <v>9.1458333333333339</v>
          </cell>
          <cell r="AV529">
            <v>200</v>
          </cell>
          <cell r="AW529">
            <v>25</v>
          </cell>
          <cell r="AX529">
            <v>8</v>
          </cell>
          <cell r="AY529">
            <v>84</v>
          </cell>
          <cell r="AZ529">
            <v>256</v>
          </cell>
          <cell r="BA529">
            <v>29</v>
          </cell>
          <cell r="BB529">
            <v>8.8275862068965516</v>
          </cell>
          <cell r="BC529">
            <v>84</v>
          </cell>
          <cell r="BD529">
            <v>456</v>
          </cell>
          <cell r="BE529">
            <v>54</v>
          </cell>
          <cell r="BF529">
            <v>8.4444444444444446</v>
          </cell>
          <cell r="BG529">
            <v>188</v>
          </cell>
          <cell r="BH529">
            <v>24</v>
          </cell>
          <cell r="BI529">
            <v>7.833333333333333</v>
          </cell>
          <cell r="BJ529">
            <v>85.5</v>
          </cell>
          <cell r="BK529">
            <v>268</v>
          </cell>
          <cell r="BL529">
            <v>29</v>
          </cell>
          <cell r="BM529">
            <v>9.2413793103448274</v>
          </cell>
          <cell r="BN529">
            <v>96</v>
          </cell>
          <cell r="BO529">
            <v>456</v>
          </cell>
          <cell r="BP529">
            <v>53</v>
          </cell>
          <cell r="BQ529">
            <v>8.6037735849056602</v>
          </cell>
          <cell r="BR529">
            <v>216</v>
          </cell>
          <cell r="BS529">
            <v>24</v>
          </cell>
          <cell r="BT529">
            <v>9</v>
          </cell>
          <cell r="BU529">
            <v>87.25</v>
          </cell>
          <cell r="BV529">
            <v>216</v>
          </cell>
          <cell r="BW529">
            <v>24</v>
          </cell>
          <cell r="BX529">
            <v>9</v>
          </cell>
          <cell r="BY529">
            <v>245</v>
          </cell>
          <cell r="BZ529">
            <v>26</v>
          </cell>
          <cell r="CA529">
            <v>9.4230769230769234</v>
          </cell>
          <cell r="CB529">
            <v>1812</v>
          </cell>
          <cell r="CC529">
            <v>205</v>
          </cell>
          <cell r="CD529">
            <v>8.8390243902439032</v>
          </cell>
          <cell r="CE529">
            <v>86</v>
          </cell>
          <cell r="CF529"/>
          <cell r="CG529"/>
          <cell r="CH529"/>
          <cell r="CI529"/>
          <cell r="CJ529"/>
          <cell r="CK529"/>
          <cell r="CL529"/>
          <cell r="CM529"/>
          <cell r="CN529">
            <v>18</v>
          </cell>
          <cell r="CO529">
            <v>60</v>
          </cell>
          <cell r="CP529">
            <v>21</v>
          </cell>
          <cell r="CQ529">
            <v>50</v>
          </cell>
          <cell r="CR529">
            <v>18</v>
          </cell>
          <cell r="CS529">
            <v>6</v>
          </cell>
          <cell r="CT529">
            <v>75</v>
          </cell>
          <cell r="CU529">
            <v>14</v>
          </cell>
          <cell r="CV529">
            <v>2</v>
          </cell>
          <cell r="CW529">
            <v>88</v>
          </cell>
          <cell r="CX529">
            <v>551</v>
          </cell>
          <cell r="CY529">
            <v>61.222222222222221</v>
          </cell>
          <cell r="CZ529">
            <v>81.872213967310543</v>
          </cell>
          <cell r="DA529">
            <v>9</v>
          </cell>
          <cell r="DB529">
            <v>1</v>
          </cell>
          <cell r="DC529">
            <v>90</v>
          </cell>
          <cell r="DD529">
            <v>4</v>
          </cell>
          <cell r="DE529">
            <v>18</v>
          </cell>
          <cell r="DF529">
            <v>19</v>
          </cell>
          <cell r="DG529">
            <v>10</v>
          </cell>
          <cell r="DH529">
            <v>100</v>
          </cell>
          <cell r="DI529">
            <v>1000</v>
          </cell>
          <cell r="DJ529">
            <v>50</v>
          </cell>
          <cell r="DK529">
            <v>2</v>
          </cell>
          <cell r="DL529">
            <v>0</v>
          </cell>
          <cell r="DM529">
            <v>100</v>
          </cell>
          <cell r="DN529">
            <v>60</v>
          </cell>
          <cell r="DO529" t="str">
            <v>100</v>
          </cell>
          <cell r="DP529">
            <v>100</v>
          </cell>
          <cell r="DQ529" t="str">
            <v>100</v>
          </cell>
          <cell r="DR529">
            <v>80</v>
          </cell>
          <cell r="DS529">
            <v>100</v>
          </cell>
          <cell r="DT529">
            <v>64</v>
          </cell>
          <cell r="DU529">
            <v>82</v>
          </cell>
          <cell r="DV529" t="str">
            <v>ARCON</v>
          </cell>
          <cell r="DW529"/>
          <cell r="DX529"/>
          <cell r="DY529" t="str">
            <v>Placed</v>
          </cell>
          <cell r="DZ529">
            <v>6</v>
          </cell>
          <cell r="EA529" t="str">
            <v>Placement</v>
          </cell>
          <cell r="EB529" t="str">
            <v>Placement</v>
          </cell>
          <cell r="EC529"/>
          <cell r="ED529" t="str">
            <v>CAT-1</v>
          </cell>
          <cell r="EE529"/>
          <cell r="EF529"/>
          <cell r="EG529"/>
          <cell r="EH529"/>
          <cell r="EI529"/>
          <cell r="EJ529"/>
          <cell r="EK529"/>
          <cell r="EL529"/>
          <cell r="EM529"/>
          <cell r="EN529">
            <v>5</v>
          </cell>
          <cell r="EO529">
            <v>5</v>
          </cell>
          <cell r="EP529">
            <v>5</v>
          </cell>
          <cell r="EQ529">
            <v>15</v>
          </cell>
          <cell r="ER529">
            <v>100</v>
          </cell>
          <cell r="ES529" t="str">
            <v>Yes</v>
          </cell>
          <cell r="ET529" t="str">
            <v>https://drive.google.com/open?id=1AcoECF4Q_1UWafUcsxfgsHLdlpG7zDHk</v>
          </cell>
          <cell r="EU529" t="str">
            <v>IT + Core Companies</v>
          </cell>
          <cell r="EV529" t="str">
            <v>Yes</v>
          </cell>
          <cell r="EW529" t="str">
            <v>pay_HyVDWPMChhr0Hl</v>
          </cell>
          <cell r="EX529" t="str">
            <v>Gujrat</v>
          </cell>
          <cell r="EY529" t="str">
            <v>AB</v>
          </cell>
          <cell r="EZ529" t="str">
            <v>Batch 4</v>
          </cell>
          <cell r="FA529" t="str">
            <v>19-ELEX15-23</v>
          </cell>
          <cell r="FB529" t="str">
            <v>ELEX</v>
          </cell>
          <cell r="FC529">
            <v>15</v>
          </cell>
        </row>
        <row r="530">
          <cell r="C530" t="str">
            <v>16-ELEX66-23</v>
          </cell>
          <cell r="D530">
            <v>66</v>
          </cell>
          <cell r="E530" t="str">
            <v>JAIN PRATIK VINOD PRAMILA</v>
          </cell>
          <cell r="F530" t="str">
            <v>16-ELEX66-23</v>
          </cell>
          <cell r="G530" t="str">
            <v>Male</v>
          </cell>
          <cell r="H530">
            <v>35950</v>
          </cell>
          <cell r="I530">
            <v>7014588868</v>
          </cell>
          <cell r="J530"/>
          <cell r="K530" t="str">
            <v>pjain2418@gmail.com</v>
          </cell>
          <cell r="L530" t="str">
            <v>1032161011@tcetmumbai.in</v>
          </cell>
          <cell r="M530" t="str">
            <v>A-5, Santi Colony, Near Shiv Mandi, Kankroli,Rajsamand, Rajashthan</v>
          </cell>
          <cell r="N530" t="str">
            <v>Self-employed</v>
          </cell>
          <cell r="O530" t="str">
            <v>5 Lacs to  10Lacs</v>
          </cell>
          <cell r="P530" t="str">
            <v>Normal</v>
          </cell>
          <cell r="Q530" t="str">
            <v>Open</v>
          </cell>
          <cell r="R530">
            <v>2016</v>
          </cell>
          <cell r="S530" t="str">
            <v>FE</v>
          </cell>
          <cell r="T530" t="str">
            <v>MHT-CET 2016</v>
          </cell>
          <cell r="U530" t="str">
            <v>MHT-CET</v>
          </cell>
          <cell r="V530">
            <v>200</v>
          </cell>
          <cell r="W530">
            <v>55</v>
          </cell>
          <cell r="X530" t="str">
            <v>MI</v>
          </cell>
          <cell r="Y530"/>
          <cell r="Z530"/>
          <cell r="AA530">
            <v>83.06</v>
          </cell>
          <cell r="AB530">
            <v>2013</v>
          </cell>
          <cell r="AC530" t="str">
            <v>CENTRAL BOARD OF SECONDARY EDUCATION</v>
          </cell>
          <cell r="AD530" t="str">
            <v>Sofy Public Jr. Secondry School</v>
          </cell>
          <cell r="AE530">
            <v>405</v>
          </cell>
          <cell r="AF530">
            <v>500</v>
          </cell>
          <cell r="AG530">
            <v>81</v>
          </cell>
          <cell r="AH530">
            <v>2016</v>
          </cell>
          <cell r="AI530" t="str">
            <v>CENTRAL BOARD OF SECONDARY EDUCATION</v>
          </cell>
          <cell r="AJ530">
            <v>0</v>
          </cell>
          <cell r="AK530">
            <v>205</v>
          </cell>
          <cell r="AL530">
            <v>27</v>
          </cell>
          <cell r="AM530">
            <v>7.5925925925925926</v>
          </cell>
          <cell r="AN530">
            <v>79</v>
          </cell>
          <cell r="AO530">
            <v>173.5</v>
          </cell>
          <cell r="AP530">
            <v>27</v>
          </cell>
          <cell r="AQ530">
            <v>6.4259259259259256</v>
          </cell>
          <cell r="AR530">
            <v>92</v>
          </cell>
          <cell r="AS530">
            <v>378.5</v>
          </cell>
          <cell r="AT530">
            <v>54</v>
          </cell>
          <cell r="AU530">
            <v>7.0092592592592595</v>
          </cell>
          <cell r="AV530">
            <v>210</v>
          </cell>
          <cell r="AW530">
            <v>25</v>
          </cell>
          <cell r="AX530">
            <v>8.4</v>
          </cell>
          <cell r="AY530">
            <v>88</v>
          </cell>
          <cell r="AZ530">
            <v>274</v>
          </cell>
          <cell r="BA530">
            <v>29</v>
          </cell>
          <cell r="BB530">
            <v>9.4482758620689662</v>
          </cell>
          <cell r="BC530">
            <v>96</v>
          </cell>
          <cell r="BD530">
            <v>484</v>
          </cell>
          <cell r="BE530">
            <v>54</v>
          </cell>
          <cell r="BF530">
            <v>8.9629629629629637</v>
          </cell>
          <cell r="BG530">
            <v>212</v>
          </cell>
          <cell r="BH530">
            <v>24</v>
          </cell>
          <cell r="BI530">
            <v>8.8333333333333339</v>
          </cell>
          <cell r="BJ530">
            <v>88.75</v>
          </cell>
          <cell r="BK530">
            <v>271</v>
          </cell>
          <cell r="BL530">
            <v>29</v>
          </cell>
          <cell r="BM530">
            <v>9.3448275862068968</v>
          </cell>
          <cell r="BN530">
            <v>97</v>
          </cell>
          <cell r="BO530">
            <v>483</v>
          </cell>
          <cell r="BP530">
            <v>53</v>
          </cell>
          <cell r="BQ530">
            <v>9.1132075471698109</v>
          </cell>
          <cell r="BR530">
            <v>177</v>
          </cell>
          <cell r="BS530">
            <v>24</v>
          </cell>
          <cell r="BT530">
            <v>7.375</v>
          </cell>
          <cell r="BU530">
            <v>90.125</v>
          </cell>
          <cell r="BV530">
            <v>177</v>
          </cell>
          <cell r="BW530">
            <v>24</v>
          </cell>
          <cell r="BX530">
            <v>7.375</v>
          </cell>
          <cell r="BY530">
            <v>218</v>
          </cell>
          <cell r="BZ530">
            <v>26</v>
          </cell>
          <cell r="CA530">
            <v>8.384615384615385</v>
          </cell>
          <cell r="CB530">
            <v>1740.5</v>
          </cell>
          <cell r="CC530">
            <v>211</v>
          </cell>
          <cell r="CD530">
            <v>8.2488151658767777</v>
          </cell>
          <cell r="CE530">
            <v>89</v>
          </cell>
          <cell r="CF530"/>
          <cell r="CG530"/>
          <cell r="CH530"/>
          <cell r="CI530"/>
          <cell r="CJ530"/>
          <cell r="CK530"/>
          <cell r="CL530"/>
          <cell r="CM530"/>
          <cell r="CN530"/>
          <cell r="CO530"/>
          <cell r="CP530"/>
          <cell r="CQ530"/>
          <cell r="CR530"/>
          <cell r="CS530"/>
          <cell r="CT530"/>
          <cell r="CU530"/>
          <cell r="CV530"/>
          <cell r="CW530"/>
          <cell r="CX530"/>
          <cell r="CY530"/>
          <cell r="CZ530"/>
          <cell r="DA530"/>
          <cell r="DB530"/>
          <cell r="DC530"/>
          <cell r="DD530"/>
          <cell r="DE530"/>
          <cell r="DF530"/>
          <cell r="DG530"/>
          <cell r="DH530"/>
          <cell r="DI530"/>
          <cell r="DJ530">
            <v>0</v>
          </cell>
          <cell r="DK530">
            <v>0</v>
          </cell>
          <cell r="DL530">
            <v>2</v>
          </cell>
          <cell r="DM530">
            <v>0</v>
          </cell>
          <cell r="DN530">
            <v>0</v>
          </cell>
          <cell r="DO530">
            <v>0</v>
          </cell>
          <cell r="DP530">
            <v>0</v>
          </cell>
          <cell r="DQ530">
            <v>0</v>
          </cell>
          <cell r="DR530">
            <v>0</v>
          </cell>
          <cell r="DS530">
            <v>0</v>
          </cell>
          <cell r="DT530">
            <v>0</v>
          </cell>
          <cell r="DU530">
            <v>0</v>
          </cell>
          <cell r="DV530"/>
          <cell r="DW530"/>
          <cell r="DX530"/>
          <cell r="DY530"/>
          <cell r="DZ530"/>
          <cell r="EA530" t="str">
            <v>Placement</v>
          </cell>
          <cell r="EB530" t="str">
            <v>Placement</v>
          </cell>
          <cell r="EC530"/>
          <cell r="ED530" t="str">
            <v>CAT-3</v>
          </cell>
          <cell r="EE530"/>
          <cell r="EF530"/>
          <cell r="EG530"/>
          <cell r="EH530"/>
          <cell r="EI530"/>
          <cell r="EJ530"/>
          <cell r="EK530"/>
          <cell r="EL530"/>
          <cell r="EM530"/>
          <cell r="EN530">
            <v>5</v>
          </cell>
          <cell r="EO530">
            <v>0</v>
          </cell>
          <cell r="EP530">
            <v>5</v>
          </cell>
          <cell r="EQ530">
            <v>10</v>
          </cell>
          <cell r="ER530">
            <v>66.666666666666657</v>
          </cell>
          <cell r="ES530" t="str">
            <v>Yes</v>
          </cell>
          <cell r="ET530" t="str">
            <v>https://drive.google.com/open?id=12BV3Y3PIVngT-Jo-6GxY5e9HzXLMw33m</v>
          </cell>
          <cell r="EU530" t="str">
            <v>IT + Core Companies</v>
          </cell>
          <cell r="EV530" t="str">
            <v>Yes</v>
          </cell>
          <cell r="EW530"/>
          <cell r="EX530" t="str">
            <v>Rajsamand</v>
          </cell>
          <cell r="EY530" t="str">
            <v>AB</v>
          </cell>
          <cell r="EZ530"/>
          <cell r="FA530" t="str">
            <v>16-ELEX66-23</v>
          </cell>
          <cell r="FB530" t="str">
            <v>ELEX</v>
          </cell>
          <cell r="FC530">
            <v>66</v>
          </cell>
        </row>
        <row r="531">
          <cell r="C531" t="str">
            <v>19-ELEX16-23</v>
          </cell>
          <cell r="D531">
            <v>16</v>
          </cell>
          <cell r="E531" t="str">
            <v>JAIN SHREYANSH SHRIPAL HARSHA</v>
          </cell>
          <cell r="F531" t="str">
            <v>19-ELEX16-23</v>
          </cell>
          <cell r="G531" t="str">
            <v>Male</v>
          </cell>
          <cell r="H531">
            <v>37188</v>
          </cell>
          <cell r="I531">
            <v>9082345067</v>
          </cell>
          <cell r="J531"/>
          <cell r="K531" t="str">
            <v>shreyanshjn01@gmail.com</v>
          </cell>
          <cell r="L531" t="str">
            <v>1032190647@tcetmumbai.in</v>
          </cell>
          <cell r="M531" t="str">
            <v>601, 7th floor, Elcid building,Pali naka road,Bandra west,opp. Impa house,Mumbai,400050</v>
          </cell>
          <cell r="N531" t="str">
            <v>Family Business</v>
          </cell>
          <cell r="O531" t="str">
            <v>5 Lacs to  10Lacs</v>
          </cell>
          <cell r="P531" t="str">
            <v>Normal</v>
          </cell>
          <cell r="Q531" t="str">
            <v>Open</v>
          </cell>
          <cell r="R531">
            <v>2019</v>
          </cell>
          <cell r="S531" t="str">
            <v>FE</v>
          </cell>
          <cell r="T531" t="str">
            <v>MHT-CET 2019</v>
          </cell>
          <cell r="U531" t="str">
            <v>MHT-CET</v>
          </cell>
          <cell r="V531">
            <v>200</v>
          </cell>
          <cell r="W531">
            <v>11.516261999999999</v>
          </cell>
          <cell r="X531" t="str">
            <v>IL</v>
          </cell>
          <cell r="Y531">
            <v>478</v>
          </cell>
          <cell r="Z531">
            <v>600</v>
          </cell>
          <cell r="AA531">
            <v>79.67</v>
          </cell>
          <cell r="AB531">
            <v>2017</v>
          </cell>
          <cell r="AC531" t="str">
            <v>COUNCIL FOR THE INDIAN SCHOOL CERTIFICATE EXAMINATIONS</v>
          </cell>
          <cell r="AD531" t="str">
            <v>JASUDBEN M.L SCHOOL</v>
          </cell>
          <cell r="AE531">
            <v>413</v>
          </cell>
          <cell r="AF531">
            <v>650</v>
          </cell>
          <cell r="AG531">
            <v>63.54</v>
          </cell>
          <cell r="AH531">
            <v>2019</v>
          </cell>
          <cell r="AI531" t="str">
            <v>MAHARASHTRA STATE BOARD OF SECONDARY AND HIGHER SECONDARY EDUCATION</v>
          </cell>
          <cell r="AJ531" t="str">
            <v>KHAR EDUCATION SOCIETY JUNIOR COLLEGE OF SCIENCE</v>
          </cell>
          <cell r="AK531">
            <v>188</v>
          </cell>
          <cell r="AL531">
            <v>23</v>
          </cell>
          <cell r="AM531">
            <v>8.1739130434782616</v>
          </cell>
          <cell r="AN531">
            <v>75</v>
          </cell>
          <cell r="AO531">
            <v>198</v>
          </cell>
          <cell r="AP531">
            <v>25</v>
          </cell>
          <cell r="AQ531">
            <v>7.92</v>
          </cell>
          <cell r="AR531">
            <v>75</v>
          </cell>
          <cell r="AS531">
            <v>386</v>
          </cell>
          <cell r="AT531">
            <v>48</v>
          </cell>
          <cell r="AU531">
            <v>8.0416666666666661</v>
          </cell>
          <cell r="AV531">
            <v>240</v>
          </cell>
          <cell r="AW531">
            <v>25</v>
          </cell>
          <cell r="AX531">
            <v>9.6</v>
          </cell>
          <cell r="AY531">
            <v>90</v>
          </cell>
          <cell r="AZ531">
            <v>287</v>
          </cell>
          <cell r="BA531">
            <v>29</v>
          </cell>
          <cell r="BB531">
            <v>9.8965517241379306</v>
          </cell>
          <cell r="BC531">
            <v>100</v>
          </cell>
          <cell r="BD531">
            <v>527</v>
          </cell>
          <cell r="BE531">
            <v>54</v>
          </cell>
          <cell r="BF531">
            <v>9.7592592592592595</v>
          </cell>
          <cell r="BG531">
            <v>227</v>
          </cell>
          <cell r="BH531">
            <v>24</v>
          </cell>
          <cell r="BI531">
            <v>9.4583333333333339</v>
          </cell>
          <cell r="BJ531">
            <v>85</v>
          </cell>
          <cell r="BK531">
            <v>280</v>
          </cell>
          <cell r="BL531">
            <v>29</v>
          </cell>
          <cell r="BM531">
            <v>9.6551724137931032</v>
          </cell>
          <cell r="BN531">
            <v>100</v>
          </cell>
          <cell r="BO531">
            <v>507</v>
          </cell>
          <cell r="BP531">
            <v>53</v>
          </cell>
          <cell r="BQ531">
            <v>9.566037735849056</v>
          </cell>
          <cell r="BR531">
            <v>225</v>
          </cell>
          <cell r="BS531">
            <v>24</v>
          </cell>
          <cell r="BT531">
            <v>9.375</v>
          </cell>
          <cell r="BU531">
            <v>87.5</v>
          </cell>
          <cell r="BV531">
            <v>225</v>
          </cell>
          <cell r="BW531">
            <v>24</v>
          </cell>
          <cell r="BX531">
            <v>9.375</v>
          </cell>
          <cell r="BY531">
            <v>257</v>
          </cell>
          <cell r="BZ531">
            <v>26</v>
          </cell>
          <cell r="CA531">
            <v>9.884615384615385</v>
          </cell>
          <cell r="CB531">
            <v>1902</v>
          </cell>
          <cell r="CC531">
            <v>205</v>
          </cell>
          <cell r="CD531">
            <v>9.2780487804878042</v>
          </cell>
          <cell r="CE531">
            <v>85</v>
          </cell>
          <cell r="CF531"/>
          <cell r="CG531"/>
          <cell r="CH531"/>
          <cell r="CI531"/>
          <cell r="CJ531"/>
          <cell r="CK531"/>
          <cell r="CL531"/>
          <cell r="CM531"/>
          <cell r="CN531"/>
          <cell r="CO531"/>
          <cell r="CP531"/>
          <cell r="CQ531"/>
          <cell r="CR531"/>
          <cell r="CS531"/>
          <cell r="CT531"/>
          <cell r="CU531"/>
          <cell r="CV531"/>
          <cell r="CW531"/>
          <cell r="CX531"/>
          <cell r="CY531"/>
          <cell r="CZ531"/>
          <cell r="DA531"/>
          <cell r="DB531"/>
          <cell r="DC531"/>
          <cell r="DD531"/>
          <cell r="DE531"/>
          <cell r="DF531"/>
          <cell r="DG531"/>
          <cell r="DH531"/>
          <cell r="DI531"/>
          <cell r="DJ531">
            <v>0</v>
          </cell>
          <cell r="DK531">
            <v>0</v>
          </cell>
          <cell r="DL531">
            <v>2</v>
          </cell>
          <cell r="DM531">
            <v>0</v>
          </cell>
          <cell r="DN531">
            <v>0</v>
          </cell>
          <cell r="DO531">
            <v>0</v>
          </cell>
          <cell r="DP531">
            <v>0</v>
          </cell>
          <cell r="DQ531">
            <v>0</v>
          </cell>
          <cell r="DR531">
            <v>0</v>
          </cell>
          <cell r="DS531">
            <v>0</v>
          </cell>
          <cell r="DT531">
            <v>0</v>
          </cell>
          <cell r="DU531">
            <v>0</v>
          </cell>
          <cell r="DV531" t="str">
            <v>BAYZAT</v>
          </cell>
          <cell r="DW531"/>
          <cell r="DX531"/>
          <cell r="DY531"/>
          <cell r="DZ531"/>
          <cell r="EA531" t="str">
            <v>Placement</v>
          </cell>
          <cell r="EB531" t="str">
            <v>Placement</v>
          </cell>
          <cell r="EC531" t="str">
            <v>04/10/2022,08/06/2023</v>
          </cell>
          <cell r="ED531" t="str">
            <v>CAT-3</v>
          </cell>
          <cell r="EE531"/>
          <cell r="EF531"/>
          <cell r="EG531"/>
          <cell r="EH531"/>
          <cell r="EI531"/>
          <cell r="EJ531"/>
          <cell r="EK531"/>
          <cell r="EL531"/>
          <cell r="EM531"/>
          <cell r="EN531">
            <v>5</v>
          </cell>
          <cell r="EO531">
            <v>0</v>
          </cell>
          <cell r="EP531">
            <v>5</v>
          </cell>
          <cell r="EQ531">
            <v>10</v>
          </cell>
          <cell r="ER531">
            <v>66.666666666666657</v>
          </cell>
          <cell r="ES531" t="str">
            <v>Yes</v>
          </cell>
          <cell r="ET531" t="str">
            <v>https://drive.google.com/open?id=1Tf0u0qUV9beskI2nHtkm6qgyFyU2nM9p</v>
          </cell>
          <cell r="EU531" t="str">
            <v>IT + Core Companies</v>
          </cell>
          <cell r="EV531" t="str">
            <v>No</v>
          </cell>
          <cell r="EW531"/>
          <cell r="EX531" t="str">
            <v>mumbai</v>
          </cell>
          <cell r="EY531" t="str">
            <v>AB</v>
          </cell>
          <cell r="EZ531"/>
          <cell r="FA531" t="str">
            <v>19-ELEX16-23</v>
          </cell>
          <cell r="FB531" t="str">
            <v>ELEX</v>
          </cell>
          <cell r="FC531">
            <v>16</v>
          </cell>
        </row>
        <row r="532">
          <cell r="C532" t="str">
            <v>19-ELEX17-23</v>
          </cell>
          <cell r="D532">
            <v>17</v>
          </cell>
          <cell r="E532" t="str">
            <v>JAISWAL ARYAN BRIJESH ARCHANA</v>
          </cell>
          <cell r="F532" t="str">
            <v>19-ELEX17-23</v>
          </cell>
          <cell r="G532" t="str">
            <v>Male</v>
          </cell>
          <cell r="H532">
            <v>37045</v>
          </cell>
          <cell r="I532">
            <v>7208990012</v>
          </cell>
          <cell r="J532"/>
          <cell r="K532" t="str">
            <v>archana.attitude77@gmail.com</v>
          </cell>
          <cell r="L532" t="str">
            <v>1032190648@tcetmumbai.in</v>
          </cell>
          <cell r="M532" t="str">
            <v>1601,pavanputra chs,parmar guruji marg,parel,nr global hospital,mumbai,400012</v>
          </cell>
          <cell r="N532" t="str">
            <v>Service</v>
          </cell>
          <cell r="O532" t="str">
            <v>Below  5 Lacs</v>
          </cell>
          <cell r="P532" t="str">
            <v>Normal</v>
          </cell>
          <cell r="Q532" t="str">
            <v>Open</v>
          </cell>
          <cell r="R532">
            <v>2019</v>
          </cell>
          <cell r="S532" t="str">
            <v>FE</v>
          </cell>
          <cell r="T532" t="str">
            <v>MHT-CET 2019</v>
          </cell>
          <cell r="U532" t="str">
            <v>MHT-CET</v>
          </cell>
          <cell r="V532">
            <v>200</v>
          </cell>
          <cell r="W532">
            <v>24.008024200000001</v>
          </cell>
          <cell r="X532" t="str">
            <v>MI</v>
          </cell>
          <cell r="Y532">
            <v>510</v>
          </cell>
          <cell r="Z532">
            <v>600</v>
          </cell>
          <cell r="AA532">
            <v>85</v>
          </cell>
          <cell r="AB532">
            <v>2017</v>
          </cell>
          <cell r="AC532" t="str">
            <v>COUNCIL FOR THE INDIAN SCHOOL CERTIFICATE EXAMINATIONS</v>
          </cell>
          <cell r="AD532" t="str">
            <v>ST PETERS SCHOOL</v>
          </cell>
          <cell r="AE532">
            <v>416</v>
          </cell>
          <cell r="AF532">
            <v>650</v>
          </cell>
          <cell r="AG532">
            <v>64</v>
          </cell>
          <cell r="AH532">
            <v>2019</v>
          </cell>
          <cell r="AI532" t="str">
            <v>MAHARASHTRA STATE BOARD OF SECONDARY AND HIGHER SECONDARY EDUCATION</v>
          </cell>
          <cell r="AJ532" t="str">
            <v>JAIHIND COLLEGE</v>
          </cell>
          <cell r="AK532">
            <v>181</v>
          </cell>
          <cell r="AL532">
            <v>23</v>
          </cell>
          <cell r="AM532">
            <v>7.8695652173913047</v>
          </cell>
          <cell r="AN532">
            <v>80</v>
          </cell>
          <cell r="AO532">
            <v>210</v>
          </cell>
          <cell r="AP532">
            <v>25</v>
          </cell>
          <cell r="AQ532">
            <v>8.4</v>
          </cell>
          <cell r="AR532">
            <v>82</v>
          </cell>
          <cell r="AS532">
            <v>391</v>
          </cell>
          <cell r="AT532">
            <v>48</v>
          </cell>
          <cell r="AU532">
            <v>8.1458333333333339</v>
          </cell>
          <cell r="AV532">
            <v>170</v>
          </cell>
          <cell r="AW532">
            <v>25</v>
          </cell>
          <cell r="AX532">
            <v>6.8</v>
          </cell>
          <cell r="AY532">
            <v>75</v>
          </cell>
          <cell r="AZ532">
            <v>196</v>
          </cell>
          <cell r="BA532">
            <v>29</v>
          </cell>
          <cell r="BB532">
            <v>6.7586206896551726</v>
          </cell>
          <cell r="BC532">
            <v>76</v>
          </cell>
          <cell r="BD532">
            <v>366</v>
          </cell>
          <cell r="BE532">
            <v>54</v>
          </cell>
          <cell r="BF532">
            <v>6.7777777777777777</v>
          </cell>
          <cell r="BG532">
            <v>155</v>
          </cell>
          <cell r="BH532">
            <v>24</v>
          </cell>
          <cell r="BI532">
            <v>6.458333333333333</v>
          </cell>
          <cell r="BJ532">
            <v>75.5</v>
          </cell>
          <cell r="BK532">
            <v>167</v>
          </cell>
          <cell r="BL532">
            <v>29</v>
          </cell>
          <cell r="BM532">
            <v>5.7586206896551726</v>
          </cell>
          <cell r="BN532">
            <v>75</v>
          </cell>
          <cell r="BO532">
            <v>322</v>
          </cell>
          <cell r="BP532">
            <v>53</v>
          </cell>
          <cell r="BQ532">
            <v>6.0754716981132075</v>
          </cell>
          <cell r="BR532">
            <v>154</v>
          </cell>
          <cell r="BS532">
            <v>24</v>
          </cell>
          <cell r="BT532">
            <v>6.416666666666667</v>
          </cell>
          <cell r="BU532">
            <v>77.25</v>
          </cell>
          <cell r="BV532">
            <v>154</v>
          </cell>
          <cell r="BW532">
            <v>24</v>
          </cell>
          <cell r="BX532">
            <v>6.416666666666667</v>
          </cell>
          <cell r="BY532">
            <v>144</v>
          </cell>
          <cell r="BZ532">
            <v>26</v>
          </cell>
          <cell r="CA532">
            <v>5.5384615384615383</v>
          </cell>
          <cell r="CB532">
            <v>1377</v>
          </cell>
          <cell r="CC532">
            <v>205</v>
          </cell>
          <cell r="CD532">
            <v>6.7170731707317071</v>
          </cell>
          <cell r="CE532">
            <v>78</v>
          </cell>
          <cell r="CF532"/>
          <cell r="CG532"/>
          <cell r="CH532"/>
          <cell r="CI532"/>
          <cell r="CJ532"/>
          <cell r="CK532"/>
          <cell r="CL532"/>
          <cell r="CM532"/>
          <cell r="CN532"/>
          <cell r="CO532"/>
          <cell r="CP532"/>
          <cell r="CQ532"/>
          <cell r="CR532"/>
          <cell r="CS532"/>
          <cell r="CT532"/>
          <cell r="CU532"/>
          <cell r="CV532"/>
          <cell r="CW532"/>
          <cell r="CX532"/>
          <cell r="CY532"/>
          <cell r="CZ532"/>
          <cell r="DA532"/>
          <cell r="DB532"/>
          <cell r="DC532"/>
          <cell r="DD532"/>
          <cell r="DE532"/>
          <cell r="DF532"/>
          <cell r="DG532"/>
          <cell r="DH532"/>
          <cell r="DI532"/>
          <cell r="DJ532">
            <v>0</v>
          </cell>
          <cell r="DK532">
            <v>0</v>
          </cell>
          <cell r="DL532">
            <v>2</v>
          </cell>
          <cell r="DM532">
            <v>0</v>
          </cell>
          <cell r="DN532">
            <v>0</v>
          </cell>
          <cell r="DO532">
            <v>0</v>
          </cell>
          <cell r="DP532">
            <v>0</v>
          </cell>
          <cell r="DQ532">
            <v>0</v>
          </cell>
          <cell r="DR532">
            <v>0</v>
          </cell>
          <cell r="DS532">
            <v>0</v>
          </cell>
          <cell r="DT532">
            <v>0</v>
          </cell>
          <cell r="DU532">
            <v>0</v>
          </cell>
          <cell r="DV532"/>
          <cell r="DW532"/>
          <cell r="DX532" t="str">
            <v>Absent for Unplaced Meeting</v>
          </cell>
          <cell r="DY532"/>
          <cell r="DZ532"/>
          <cell r="EA532" t="str">
            <v>Placement</v>
          </cell>
          <cell r="EB532" t="str">
            <v>Higher Studies</v>
          </cell>
          <cell r="EC532"/>
          <cell r="ED532" t="str">
            <v>CAT-3</v>
          </cell>
          <cell r="EE532"/>
          <cell r="EF532"/>
          <cell r="EG532"/>
          <cell r="EH532"/>
          <cell r="EI532"/>
          <cell r="EJ532"/>
          <cell r="EK532"/>
          <cell r="EL532"/>
          <cell r="EM532"/>
          <cell r="EN532">
            <v>3</v>
          </cell>
          <cell r="EO532">
            <v>0</v>
          </cell>
          <cell r="EP532">
            <v>4</v>
          </cell>
          <cell r="EQ532">
            <v>7</v>
          </cell>
          <cell r="ER532">
            <v>46.666666666666664</v>
          </cell>
          <cell r="ES532" t="str">
            <v>No</v>
          </cell>
          <cell r="ET532"/>
          <cell r="EU532"/>
          <cell r="EV532"/>
          <cell r="EW532"/>
          <cell r="EX532" t="str">
            <v>mumbai</v>
          </cell>
          <cell r="EY532" t="str">
            <v>AB</v>
          </cell>
          <cell r="EZ532"/>
          <cell r="FA532" t="str">
            <v>19-ELEX17-23</v>
          </cell>
          <cell r="FB532" t="str">
            <v>ELEX</v>
          </cell>
          <cell r="FC532">
            <v>17</v>
          </cell>
        </row>
        <row r="533">
          <cell r="C533" t="str">
            <v>19-ELEX18-23</v>
          </cell>
          <cell r="D533">
            <v>18</v>
          </cell>
          <cell r="E533" t="str">
            <v>JALAN NAVENDU SANJEEV VRINDA</v>
          </cell>
          <cell r="F533" t="str">
            <v>19-ELEX18-23</v>
          </cell>
          <cell r="G533" t="str">
            <v>Male</v>
          </cell>
          <cell r="H533">
            <v>37020</v>
          </cell>
          <cell r="I533">
            <v>9820016884</v>
          </cell>
          <cell r="J533"/>
          <cell r="K533" t="str">
            <v>vrindajalan1972@gmail.com</v>
          </cell>
          <cell r="L533" t="str">
            <v>1032190649@tcetmumbai.in</v>
          </cell>
          <cell r="M533" t="str">
            <v>SANGAM  A 803 , SHUCHIDHAM ,FILM CITY ROAD,MALAD (EAST),BEFORE SESSIONS COURT,MUMBAI,400097</v>
          </cell>
          <cell r="N533" t="str">
            <v>Family Business</v>
          </cell>
          <cell r="O533" t="str">
            <v>Below  5 Lacs</v>
          </cell>
          <cell r="P533" t="str">
            <v>Normal</v>
          </cell>
          <cell r="Q533" t="str">
            <v>Open</v>
          </cell>
          <cell r="R533">
            <v>2019</v>
          </cell>
          <cell r="S533" t="str">
            <v>FE</v>
          </cell>
          <cell r="T533" t="str">
            <v>MHT-CET 2019</v>
          </cell>
          <cell r="U533" t="str">
            <v>MHT-CET</v>
          </cell>
          <cell r="V533">
            <v>200</v>
          </cell>
          <cell r="W533">
            <v>57.735564799999999</v>
          </cell>
          <cell r="X533" t="str">
            <v>IL</v>
          </cell>
          <cell r="Y533">
            <v>401</v>
          </cell>
          <cell r="Z533">
            <v>500</v>
          </cell>
          <cell r="AA533">
            <v>80.2</v>
          </cell>
          <cell r="AB533">
            <v>2017</v>
          </cell>
          <cell r="AC533" t="str">
            <v>CENTRAL BOARD OF SECONDARY EDUCATION</v>
          </cell>
          <cell r="AD533" t="str">
            <v>RYAN INTERNATIONAL SCHOOL</v>
          </cell>
          <cell r="AE533">
            <v>375</v>
          </cell>
          <cell r="AF533">
            <v>500</v>
          </cell>
          <cell r="AG533">
            <v>75</v>
          </cell>
          <cell r="AH533">
            <v>2019</v>
          </cell>
          <cell r="AI533" t="str">
            <v>CENTRAL BOARD OF SECONDARY EDUCATION</v>
          </cell>
          <cell r="AJ533" t="str">
            <v>RYAN INTERNATIONAL SCHOOL</v>
          </cell>
          <cell r="AK533">
            <v>229</v>
          </cell>
          <cell r="AL533">
            <v>23</v>
          </cell>
          <cell r="AM533">
            <v>9.9565217391304355</v>
          </cell>
          <cell r="AN533">
            <v>95</v>
          </cell>
          <cell r="AO533">
            <v>231</v>
          </cell>
          <cell r="AP533">
            <v>25</v>
          </cell>
          <cell r="AQ533">
            <v>9.24</v>
          </cell>
          <cell r="AR533">
            <v>97</v>
          </cell>
          <cell r="AS533">
            <v>460</v>
          </cell>
          <cell r="AT533">
            <v>48</v>
          </cell>
          <cell r="AU533">
            <v>9.5833333333333339</v>
          </cell>
          <cell r="AV533">
            <v>207</v>
          </cell>
          <cell r="AW533">
            <v>25</v>
          </cell>
          <cell r="AX533">
            <v>8.2799999999999994</v>
          </cell>
          <cell r="AY533">
            <v>75</v>
          </cell>
          <cell r="AZ533">
            <v>272</v>
          </cell>
          <cell r="BA533">
            <v>29</v>
          </cell>
          <cell r="BB533">
            <v>9.3793103448275854</v>
          </cell>
          <cell r="BC533">
            <v>58</v>
          </cell>
          <cell r="BD533">
            <v>479</v>
          </cell>
          <cell r="BE533">
            <v>54</v>
          </cell>
          <cell r="BF533">
            <v>8.8703703703703702</v>
          </cell>
          <cell r="BG533">
            <v>199</v>
          </cell>
          <cell r="BH533">
            <v>24</v>
          </cell>
          <cell r="BI533">
            <v>8.2916666666666661</v>
          </cell>
          <cell r="BJ533">
            <v>81.25</v>
          </cell>
          <cell r="BK533">
            <v>236</v>
          </cell>
          <cell r="BL533">
            <v>29</v>
          </cell>
          <cell r="BM533">
            <v>8.137931034482758</v>
          </cell>
          <cell r="BN533">
            <v>75</v>
          </cell>
          <cell r="BO533">
            <v>435</v>
          </cell>
          <cell r="BP533">
            <v>53</v>
          </cell>
          <cell r="BQ533">
            <v>8.2075471698113205</v>
          </cell>
          <cell r="BR533">
            <v>205</v>
          </cell>
          <cell r="BS533">
            <v>24</v>
          </cell>
          <cell r="BT533">
            <v>8.5416666666666661</v>
          </cell>
          <cell r="BU533">
            <v>80.208333333333329</v>
          </cell>
          <cell r="BV533">
            <v>205</v>
          </cell>
          <cell r="BW533">
            <v>24</v>
          </cell>
          <cell r="BX533">
            <v>8.5416666666666661</v>
          </cell>
          <cell r="BY533">
            <v>249</v>
          </cell>
          <cell r="BZ533">
            <v>26</v>
          </cell>
          <cell r="CA533">
            <v>9.5769230769230766</v>
          </cell>
          <cell r="CB533">
            <v>1828</v>
          </cell>
          <cell r="CC533">
            <v>205</v>
          </cell>
          <cell r="CD533">
            <v>8.9170731707317081</v>
          </cell>
          <cell r="CE533">
            <v>82</v>
          </cell>
          <cell r="CF533"/>
          <cell r="CG533"/>
          <cell r="CH533"/>
          <cell r="CI533"/>
          <cell r="CJ533"/>
          <cell r="CK533"/>
          <cell r="CL533"/>
          <cell r="CM533"/>
          <cell r="CN533"/>
          <cell r="CO533"/>
          <cell r="CP533"/>
          <cell r="CQ533"/>
          <cell r="CR533"/>
          <cell r="CS533"/>
          <cell r="CT533"/>
          <cell r="CU533"/>
          <cell r="CV533"/>
          <cell r="CW533"/>
          <cell r="CX533"/>
          <cell r="CY533"/>
          <cell r="CZ533"/>
          <cell r="DA533"/>
          <cell r="DB533"/>
          <cell r="DC533"/>
          <cell r="DD533"/>
          <cell r="DE533"/>
          <cell r="DF533"/>
          <cell r="DG533"/>
          <cell r="DH533"/>
          <cell r="DI533"/>
          <cell r="DJ533">
            <v>0</v>
          </cell>
          <cell r="DK533">
            <v>0</v>
          </cell>
          <cell r="DL533">
            <v>2</v>
          </cell>
          <cell r="DM533">
            <v>0</v>
          </cell>
          <cell r="DN533">
            <v>0</v>
          </cell>
          <cell r="DO533">
            <v>0</v>
          </cell>
          <cell r="DP533">
            <v>0</v>
          </cell>
          <cell r="DQ533">
            <v>0</v>
          </cell>
          <cell r="DR533">
            <v>0</v>
          </cell>
          <cell r="DS533">
            <v>0</v>
          </cell>
          <cell r="DT533">
            <v>0</v>
          </cell>
          <cell r="DU533">
            <v>0</v>
          </cell>
          <cell r="DV533"/>
          <cell r="DW533"/>
          <cell r="DX533"/>
          <cell r="DY533"/>
          <cell r="DZ533"/>
          <cell r="EA533" t="str">
            <v>Higher Studies</v>
          </cell>
          <cell r="EB533" t="str">
            <v>Higher Studies</v>
          </cell>
          <cell r="EC533"/>
          <cell r="ED533" t="str">
            <v>CAT-3</v>
          </cell>
          <cell r="EE533"/>
          <cell r="EF533"/>
          <cell r="EG533"/>
          <cell r="EH533"/>
          <cell r="EI533"/>
          <cell r="EJ533"/>
          <cell r="EK533"/>
          <cell r="EL533"/>
          <cell r="EM533"/>
          <cell r="EN533">
            <v>5</v>
          </cell>
          <cell r="EO533">
            <v>0</v>
          </cell>
          <cell r="EP533">
            <v>5</v>
          </cell>
          <cell r="EQ533">
            <v>10</v>
          </cell>
          <cell r="ER533">
            <v>66.666666666666657</v>
          </cell>
          <cell r="ES533" t="str">
            <v>Yes</v>
          </cell>
          <cell r="ET533" t="str">
            <v>https://drive.google.com/open?id=1x827SN5e0v_ypr5IRXf1QDep3deBgOdm</v>
          </cell>
          <cell r="EU533" t="str">
            <v>NA</v>
          </cell>
          <cell r="EV533" t="str">
            <v>No</v>
          </cell>
          <cell r="EW533"/>
          <cell r="EX533" t="str">
            <v>mumbai</v>
          </cell>
          <cell r="EY533" t="str">
            <v>AB</v>
          </cell>
          <cell r="EZ533"/>
          <cell r="FA533" t="str">
            <v>19-ELEX18-23</v>
          </cell>
          <cell r="FB533" t="str">
            <v>ELEX</v>
          </cell>
          <cell r="FC533">
            <v>18</v>
          </cell>
        </row>
        <row r="534">
          <cell r="C534" t="str">
            <v>19-ELEX19-23</v>
          </cell>
          <cell r="D534">
            <v>19</v>
          </cell>
          <cell r="E534" t="str">
            <v>KAMAT ROHIT SHASHANT SANJANA</v>
          </cell>
          <cell r="F534" t="str">
            <v>19-ELEX19-23</v>
          </cell>
          <cell r="G534" t="str">
            <v>Male</v>
          </cell>
          <cell r="H534">
            <v>37418</v>
          </cell>
          <cell r="I534">
            <v>8652622888</v>
          </cell>
          <cell r="J534"/>
          <cell r="K534" t="str">
            <v>rohitkamat118@gmail.com</v>
          </cell>
          <cell r="L534" t="str">
            <v>1032190650@tcetmumbai.in</v>
          </cell>
          <cell r="M534" t="str">
            <v>A/302 SIDDHIVINAYAK APTS,VP VARDHE MARG OFF GURUNANAK ROAD,BANDRA(W),NEAR GAIETY GALAXY,MUMBAI,400050</v>
          </cell>
          <cell r="N534" t="str">
            <v>Service</v>
          </cell>
          <cell r="O534" t="str">
            <v>10 Lacs to 20Lacs</v>
          </cell>
          <cell r="P534" t="str">
            <v>Normal</v>
          </cell>
          <cell r="Q534" t="str">
            <v>Open</v>
          </cell>
          <cell r="R534">
            <v>2019</v>
          </cell>
          <cell r="S534" t="str">
            <v>FE</v>
          </cell>
          <cell r="T534" t="str">
            <v>MHT-CET 2019</v>
          </cell>
          <cell r="U534" t="str">
            <v>MHT-CET</v>
          </cell>
          <cell r="V534">
            <v>200</v>
          </cell>
          <cell r="W534">
            <v>87.586451600000004</v>
          </cell>
          <cell r="X534" t="str">
            <v>GOPENS</v>
          </cell>
          <cell r="Y534">
            <v>439</v>
          </cell>
          <cell r="Z534">
            <v>500</v>
          </cell>
          <cell r="AA534">
            <v>87.8</v>
          </cell>
          <cell r="AB534">
            <v>2017</v>
          </cell>
          <cell r="AC534" t="str">
            <v>MAHARASHTRA STATE BOARD OF SECONDARY AND HIGHER SECONDARY EDUCATION</v>
          </cell>
          <cell r="AD534" t="str">
            <v>ST THERESA'S HIGH SCHOOL</v>
          </cell>
          <cell r="AE534">
            <v>550</v>
          </cell>
          <cell r="AF534">
            <v>650</v>
          </cell>
          <cell r="AG534">
            <v>84.62</v>
          </cell>
          <cell r="AH534">
            <v>2019</v>
          </cell>
          <cell r="AI534" t="str">
            <v>MAHARASHTRA STATE BOARD OF SECONDARY AND HIGHER SECONDARY EDUCATION</v>
          </cell>
          <cell r="AJ534" t="str">
            <v>MITHIBAI COLLEGE</v>
          </cell>
          <cell r="AK534">
            <v>210</v>
          </cell>
          <cell r="AL534">
            <v>23</v>
          </cell>
          <cell r="AM534">
            <v>9.1304347826086953</v>
          </cell>
          <cell r="AN534">
            <v>89</v>
          </cell>
          <cell r="AO534">
            <v>233</v>
          </cell>
          <cell r="AP534">
            <v>25</v>
          </cell>
          <cell r="AQ534">
            <v>9.32</v>
          </cell>
          <cell r="AR534">
            <v>75</v>
          </cell>
          <cell r="AS534">
            <v>443</v>
          </cell>
          <cell r="AT534">
            <v>48</v>
          </cell>
          <cell r="AU534">
            <v>9.2291666666666661</v>
          </cell>
          <cell r="AV534">
            <v>219</v>
          </cell>
          <cell r="AW534">
            <v>25</v>
          </cell>
          <cell r="AX534">
            <v>8.76</v>
          </cell>
          <cell r="AY534">
            <v>99</v>
          </cell>
          <cell r="AZ534">
            <v>282</v>
          </cell>
          <cell r="BA534">
            <v>29</v>
          </cell>
          <cell r="BB534">
            <v>9.7241379310344822</v>
          </cell>
          <cell r="BC534">
            <v>87</v>
          </cell>
          <cell r="BD534">
            <v>501</v>
          </cell>
          <cell r="BE534">
            <v>54</v>
          </cell>
          <cell r="BF534">
            <v>9.2777777777777786</v>
          </cell>
          <cell r="BG534">
            <v>219</v>
          </cell>
          <cell r="BH534">
            <v>24</v>
          </cell>
          <cell r="BI534">
            <v>9.125</v>
          </cell>
          <cell r="BJ534">
            <v>87.5</v>
          </cell>
          <cell r="BK534">
            <v>265</v>
          </cell>
          <cell r="BL534">
            <v>29</v>
          </cell>
          <cell r="BM534">
            <v>9.137931034482758</v>
          </cell>
          <cell r="BN534">
            <v>100</v>
          </cell>
          <cell r="BO534">
            <v>484</v>
          </cell>
          <cell r="BP534">
            <v>53</v>
          </cell>
          <cell r="BQ534">
            <v>9.1320754716981138</v>
          </cell>
          <cell r="BR534">
            <v>205</v>
          </cell>
          <cell r="BS534">
            <v>24</v>
          </cell>
          <cell r="BT534">
            <v>8.5416666666666661</v>
          </cell>
          <cell r="BU534">
            <v>89.583333333333329</v>
          </cell>
          <cell r="BV534">
            <v>205</v>
          </cell>
          <cell r="BW534">
            <v>24</v>
          </cell>
          <cell r="BX534">
            <v>8.5416666666666661</v>
          </cell>
          <cell r="BY534">
            <v>244</v>
          </cell>
          <cell r="BZ534">
            <v>26</v>
          </cell>
          <cell r="CA534">
            <v>9.384615384615385</v>
          </cell>
          <cell r="CB534">
            <v>1877</v>
          </cell>
          <cell r="CC534">
            <v>205</v>
          </cell>
          <cell r="CD534">
            <v>9.1560975609756099</v>
          </cell>
          <cell r="CE534">
            <v>88</v>
          </cell>
          <cell r="CF534"/>
          <cell r="CG534"/>
          <cell r="CH534"/>
          <cell r="CI534"/>
          <cell r="CJ534"/>
          <cell r="CK534"/>
          <cell r="CL534"/>
          <cell r="CM534"/>
          <cell r="CN534"/>
          <cell r="CO534"/>
          <cell r="CP534"/>
          <cell r="CQ534"/>
          <cell r="CR534"/>
          <cell r="CS534"/>
          <cell r="CT534"/>
          <cell r="CU534"/>
          <cell r="CV534"/>
          <cell r="CW534"/>
          <cell r="CX534"/>
          <cell r="CY534"/>
          <cell r="CZ534"/>
          <cell r="DA534"/>
          <cell r="DB534"/>
          <cell r="DC534"/>
          <cell r="DD534"/>
          <cell r="DE534"/>
          <cell r="DF534"/>
          <cell r="DG534"/>
          <cell r="DH534"/>
          <cell r="DI534"/>
          <cell r="DJ534">
            <v>0</v>
          </cell>
          <cell r="DK534">
            <v>0</v>
          </cell>
          <cell r="DL534">
            <v>2</v>
          </cell>
          <cell r="DM534">
            <v>0</v>
          </cell>
          <cell r="DN534">
            <v>0</v>
          </cell>
          <cell r="DO534">
            <v>0</v>
          </cell>
          <cell r="DP534">
            <v>0</v>
          </cell>
          <cell r="DQ534">
            <v>0</v>
          </cell>
          <cell r="DR534">
            <v>0</v>
          </cell>
          <cell r="DS534">
            <v>0</v>
          </cell>
          <cell r="DT534">
            <v>0</v>
          </cell>
          <cell r="DU534">
            <v>0</v>
          </cell>
          <cell r="DV534"/>
          <cell r="DW534"/>
          <cell r="DX534"/>
          <cell r="DY534"/>
          <cell r="DZ534"/>
          <cell r="EA534" t="str">
            <v>Higher Studies</v>
          </cell>
          <cell r="EB534" t="str">
            <v>Higher Studies</v>
          </cell>
          <cell r="EC534"/>
          <cell r="ED534" t="str">
            <v>CAT-3</v>
          </cell>
          <cell r="EE534"/>
          <cell r="EF534"/>
          <cell r="EG534"/>
          <cell r="EH534"/>
          <cell r="EI534"/>
          <cell r="EJ534"/>
          <cell r="EK534"/>
          <cell r="EL534"/>
          <cell r="EM534"/>
          <cell r="EN534">
            <v>5</v>
          </cell>
          <cell r="EO534">
            <v>0</v>
          </cell>
          <cell r="EP534">
            <v>5</v>
          </cell>
          <cell r="EQ534">
            <v>10</v>
          </cell>
          <cell r="ER534">
            <v>66.666666666666657</v>
          </cell>
          <cell r="ES534" t="str">
            <v>Yes</v>
          </cell>
          <cell r="ET534" t="str">
            <v>https://drive.google.com/open?id=1sRVp37R475JXQviInXYtvzm6cz14X8Hm</v>
          </cell>
          <cell r="EU534" t="str">
            <v>NA</v>
          </cell>
          <cell r="EV534" t="str">
            <v>No</v>
          </cell>
          <cell r="EW534"/>
          <cell r="EX534" t="str">
            <v>MUMBAI</v>
          </cell>
          <cell r="EY534" t="str">
            <v>AB</v>
          </cell>
          <cell r="EZ534"/>
          <cell r="FA534" t="str">
            <v>19-ELEX19-23</v>
          </cell>
          <cell r="FB534" t="str">
            <v>ELEX</v>
          </cell>
          <cell r="FC534">
            <v>19</v>
          </cell>
        </row>
        <row r="535">
          <cell r="C535" t="str">
            <v>19-ELEX20-23</v>
          </cell>
          <cell r="D535">
            <v>20</v>
          </cell>
          <cell r="E535" t="str">
            <v>KHANNA SWATI RAJESHKUMAR KAMAL</v>
          </cell>
          <cell r="F535" t="str">
            <v>19-ELEX20-23</v>
          </cell>
          <cell r="G535" t="str">
            <v>Female</v>
          </cell>
          <cell r="H535">
            <v>36882</v>
          </cell>
          <cell r="I535">
            <v>7678062915</v>
          </cell>
          <cell r="J535"/>
          <cell r="K535" t="str">
            <v>swatikhanna7678@gmail.com</v>
          </cell>
          <cell r="L535" t="str">
            <v>1032190651@tcetmumbai.in</v>
          </cell>
          <cell r="M535" t="str">
            <v>Room no. D/2,Plot no.603,Akarshan Society,Charkop Sector 6,Kandivali West,Near Ambamata Mandir,Mumbai,400067</v>
          </cell>
          <cell r="N535" t="str">
            <v>Service</v>
          </cell>
          <cell r="O535" t="str">
            <v>Below  5 Lacs</v>
          </cell>
          <cell r="P535" t="str">
            <v>Normal</v>
          </cell>
          <cell r="Q535" t="str">
            <v>Open</v>
          </cell>
          <cell r="R535">
            <v>2019</v>
          </cell>
          <cell r="S535" t="str">
            <v>FE</v>
          </cell>
          <cell r="T535" t="str">
            <v>MHT-CET 2019</v>
          </cell>
          <cell r="U535" t="str">
            <v>MHT-CET</v>
          </cell>
          <cell r="V535">
            <v>200</v>
          </cell>
          <cell r="W535">
            <v>4.3662144999999999</v>
          </cell>
          <cell r="X535" t="str">
            <v>IL</v>
          </cell>
          <cell r="Y535">
            <v>356</v>
          </cell>
          <cell r="Z535">
            <v>500</v>
          </cell>
          <cell r="AA535">
            <v>71.2</v>
          </cell>
          <cell r="AB535">
            <v>2016</v>
          </cell>
          <cell r="AC535" t="str">
            <v>MAHARASHTRA STATE BOARD OF SECONDARY AND HIGHER SECONDARY EDUCATION</v>
          </cell>
          <cell r="AD535" t="str">
            <v>OXFORD PUBLIC SCHOOL</v>
          </cell>
          <cell r="AE535">
            <v>379</v>
          </cell>
          <cell r="AF535">
            <v>650</v>
          </cell>
          <cell r="AG535">
            <v>58.31</v>
          </cell>
          <cell r="AH535">
            <v>2018</v>
          </cell>
          <cell r="AI535" t="str">
            <v>MAHARASHTRA STATE BOARD OF SECONDARY AND HIGHER SECONDARY EDUCATION</v>
          </cell>
          <cell r="AJ535" t="str">
            <v>PATKAR COLLEGE</v>
          </cell>
          <cell r="AK535">
            <v>183</v>
          </cell>
          <cell r="AL535">
            <v>23</v>
          </cell>
          <cell r="AM535">
            <v>7.9565217391304346</v>
          </cell>
          <cell r="AN535">
            <v>75</v>
          </cell>
          <cell r="AO535">
            <v>192</v>
          </cell>
          <cell r="AP535">
            <v>25</v>
          </cell>
          <cell r="AQ535">
            <v>7.68</v>
          </cell>
          <cell r="AR535">
            <v>96</v>
          </cell>
          <cell r="AS535">
            <v>375</v>
          </cell>
          <cell r="AT535">
            <v>48</v>
          </cell>
          <cell r="AU535">
            <v>7.8125</v>
          </cell>
          <cell r="AV535">
            <v>213</v>
          </cell>
          <cell r="AW535">
            <v>25</v>
          </cell>
          <cell r="AX535">
            <v>8.52</v>
          </cell>
          <cell r="AY535">
            <v>90</v>
          </cell>
          <cell r="AZ535">
            <v>270</v>
          </cell>
          <cell r="BA535">
            <v>29</v>
          </cell>
          <cell r="BB535">
            <v>9.3103448275862064</v>
          </cell>
          <cell r="BC535">
            <v>83</v>
          </cell>
          <cell r="BD535">
            <v>483</v>
          </cell>
          <cell r="BE535">
            <v>54</v>
          </cell>
          <cell r="BF535">
            <v>8.9444444444444446</v>
          </cell>
          <cell r="BG535">
            <v>208</v>
          </cell>
          <cell r="BH535">
            <v>24</v>
          </cell>
          <cell r="BI535">
            <v>8.6666666666666661</v>
          </cell>
          <cell r="BJ535">
            <v>86</v>
          </cell>
          <cell r="BK535">
            <v>247</v>
          </cell>
          <cell r="BL535">
            <v>29</v>
          </cell>
          <cell r="BM535">
            <v>8.5172413793103452</v>
          </cell>
          <cell r="BN535">
            <v>93</v>
          </cell>
          <cell r="BO535">
            <v>455</v>
          </cell>
          <cell r="BP535">
            <v>53</v>
          </cell>
          <cell r="BQ535">
            <v>8.584905660377359</v>
          </cell>
          <cell r="BR535">
            <v>190</v>
          </cell>
          <cell r="BS535">
            <v>24</v>
          </cell>
          <cell r="BT535">
            <v>7.916666666666667</v>
          </cell>
          <cell r="BU535">
            <v>87.166666666666671</v>
          </cell>
          <cell r="BV535">
            <v>190</v>
          </cell>
          <cell r="BW535">
            <v>24</v>
          </cell>
          <cell r="BX535">
            <v>7.916666666666667</v>
          </cell>
          <cell r="BY535">
            <v>234</v>
          </cell>
          <cell r="BZ535">
            <v>26</v>
          </cell>
          <cell r="CA535">
            <v>9</v>
          </cell>
          <cell r="CB535">
            <v>1737</v>
          </cell>
          <cell r="CC535">
            <v>205</v>
          </cell>
          <cell r="CD535">
            <v>8.4731707317073166</v>
          </cell>
          <cell r="CE535">
            <v>86</v>
          </cell>
          <cell r="CF535"/>
          <cell r="CG535"/>
          <cell r="CH535"/>
          <cell r="CI535"/>
          <cell r="CJ535"/>
          <cell r="CK535"/>
          <cell r="CL535"/>
          <cell r="CM535"/>
          <cell r="CN535">
            <v>26</v>
          </cell>
          <cell r="CO535">
            <v>60</v>
          </cell>
          <cell r="CP535">
            <v>21</v>
          </cell>
          <cell r="CQ535">
            <v>50</v>
          </cell>
          <cell r="CR535">
            <v>22</v>
          </cell>
          <cell r="CS535">
            <v>2</v>
          </cell>
          <cell r="CT535">
            <v>92</v>
          </cell>
          <cell r="CU535">
            <v>9</v>
          </cell>
          <cell r="CV535">
            <v>7</v>
          </cell>
          <cell r="CW535">
            <v>57</v>
          </cell>
          <cell r="CX535">
            <v>70</v>
          </cell>
          <cell r="CY535">
            <v>23.333333333333332</v>
          </cell>
          <cell r="CZ535">
            <v>10.401188707280832</v>
          </cell>
          <cell r="DA535">
            <v>3</v>
          </cell>
          <cell r="DB535">
            <v>7</v>
          </cell>
          <cell r="DC535">
            <v>30</v>
          </cell>
          <cell r="DD535">
            <v>20</v>
          </cell>
          <cell r="DE535">
            <v>2</v>
          </cell>
          <cell r="DF535">
            <v>91</v>
          </cell>
          <cell r="DG535">
            <v>4</v>
          </cell>
          <cell r="DH535">
            <v>40</v>
          </cell>
          <cell r="DI535">
            <v>0</v>
          </cell>
          <cell r="DJ535">
            <v>0</v>
          </cell>
          <cell r="DK535">
            <v>2</v>
          </cell>
          <cell r="DL535">
            <v>0</v>
          </cell>
          <cell r="DM535">
            <v>100</v>
          </cell>
          <cell r="DN535">
            <v>30</v>
          </cell>
          <cell r="DO535" t="str">
            <v>100</v>
          </cell>
          <cell r="DP535">
            <v>60</v>
          </cell>
          <cell r="DQ535" t="str">
            <v>100</v>
          </cell>
          <cell r="DR535">
            <v>45</v>
          </cell>
          <cell r="DS535">
            <v>100</v>
          </cell>
          <cell r="DT535">
            <v>14</v>
          </cell>
          <cell r="DU535">
            <v>73</v>
          </cell>
          <cell r="DV535"/>
          <cell r="DW535"/>
          <cell r="DX535"/>
          <cell r="DY535"/>
          <cell r="DZ535"/>
          <cell r="EA535" t="str">
            <v>Placement</v>
          </cell>
          <cell r="EB535" t="str">
            <v>Placement</v>
          </cell>
          <cell r="EC535"/>
          <cell r="ED535" t="str">
            <v>CAT-2</v>
          </cell>
          <cell r="EE535"/>
          <cell r="EF535"/>
          <cell r="EG535"/>
          <cell r="EH535"/>
          <cell r="EI535"/>
          <cell r="EJ535"/>
          <cell r="EK535"/>
          <cell r="EL535"/>
          <cell r="EM535"/>
          <cell r="EN535">
            <v>5</v>
          </cell>
          <cell r="EO535">
            <v>4</v>
          </cell>
          <cell r="EP535">
            <v>5</v>
          </cell>
          <cell r="EQ535">
            <v>14</v>
          </cell>
          <cell r="ER535">
            <v>93.333333333333329</v>
          </cell>
          <cell r="ES535" t="str">
            <v>Yes</v>
          </cell>
          <cell r="ET535" t="str">
            <v>https://drive.google.com/open?id=1hhqYaAuqVPKryraR91OQTz0GL-hC1p6N</v>
          </cell>
          <cell r="EU535" t="str">
            <v>IT + Core Companies</v>
          </cell>
          <cell r="EV535" t="str">
            <v>Yes</v>
          </cell>
          <cell r="EW535">
            <v>126038048145</v>
          </cell>
          <cell r="EX535" t="str">
            <v>Kalyanpur</v>
          </cell>
          <cell r="EY535" t="str">
            <v>AB</v>
          </cell>
          <cell r="EZ535" t="str">
            <v>Batch 4</v>
          </cell>
          <cell r="FA535" t="str">
            <v>19-ELEX20-23</v>
          </cell>
          <cell r="FB535" t="str">
            <v>ELEX</v>
          </cell>
          <cell r="FC535">
            <v>20</v>
          </cell>
        </row>
        <row r="536">
          <cell r="C536" t="str">
            <v>19-ELEX21-23</v>
          </cell>
          <cell r="D536">
            <v>21</v>
          </cell>
          <cell r="E536" t="str">
            <v>KHETAWAT SARVESH SHRAWAN SEEMA</v>
          </cell>
          <cell r="F536" t="str">
            <v>19-ELEX21-23</v>
          </cell>
          <cell r="G536" t="str">
            <v>Male</v>
          </cell>
          <cell r="H536">
            <v>37249</v>
          </cell>
          <cell r="I536">
            <v>9869659292</v>
          </cell>
          <cell r="J536"/>
          <cell r="K536" t="str">
            <v>khetawatsarvesh@gmail.com</v>
          </cell>
          <cell r="L536" t="str">
            <v>1032190652@tcetmumbai.in</v>
          </cell>
          <cell r="M536" t="str">
            <v>A/1801,RIZVI OAK ,RAHEJA COMPLEX,MALAD,NEAR THE TIMES OF INDIA,MUMBAI,400097</v>
          </cell>
          <cell r="N536" t="str">
            <v>Family Business</v>
          </cell>
          <cell r="O536" t="str">
            <v>5 Lacs to  10Lacs</v>
          </cell>
          <cell r="P536" t="str">
            <v>Normal</v>
          </cell>
          <cell r="Q536" t="str">
            <v>Open</v>
          </cell>
          <cell r="R536">
            <v>2019</v>
          </cell>
          <cell r="S536" t="str">
            <v>FE</v>
          </cell>
          <cell r="T536" t="str">
            <v>MHT-CET 2019</v>
          </cell>
          <cell r="U536" t="str">
            <v>MHT-CET</v>
          </cell>
          <cell r="V536">
            <v>200</v>
          </cell>
          <cell r="W536">
            <v>8.9858998000000003</v>
          </cell>
          <cell r="X536" t="str">
            <v>MI</v>
          </cell>
          <cell r="Y536">
            <v>511</v>
          </cell>
          <cell r="Z536">
            <v>600</v>
          </cell>
          <cell r="AA536">
            <v>85.17</v>
          </cell>
          <cell r="AB536">
            <v>2017</v>
          </cell>
          <cell r="AC536" t="str">
            <v>COUNCIL FOR THE INDIAN SCHOOL CERTIFICATE EXAMINATIONS</v>
          </cell>
          <cell r="AD536" t="str">
            <v>R.B.K SCHOOL</v>
          </cell>
          <cell r="AE536">
            <v>383</v>
          </cell>
          <cell r="AF536">
            <v>650</v>
          </cell>
          <cell r="AG536">
            <v>58.92</v>
          </cell>
          <cell r="AH536">
            <v>2019</v>
          </cell>
          <cell r="AI536" t="str">
            <v>MAHARASHTRA STATE BOARD OF SECONDARY AND HIGHER SECONDARY EDUCATION</v>
          </cell>
          <cell r="AJ536" t="str">
            <v>NIRMALA MEMORIAL FOUNDATION COLLEGE OF COMMERCE AND SCIENCE</v>
          </cell>
          <cell r="AK536">
            <v>169.04999999999998</v>
          </cell>
          <cell r="AL536">
            <v>23</v>
          </cell>
          <cell r="AM536">
            <v>7.35</v>
          </cell>
          <cell r="AN536">
            <v>90</v>
          </cell>
          <cell r="AO536">
            <v>202</v>
          </cell>
          <cell r="AP536">
            <v>25</v>
          </cell>
          <cell r="AQ536">
            <v>8.08</v>
          </cell>
          <cell r="AR536">
            <v>79</v>
          </cell>
          <cell r="AS536">
            <v>371.04999999999995</v>
          </cell>
          <cell r="AT536">
            <v>48</v>
          </cell>
          <cell r="AU536">
            <v>7.7302083333333327</v>
          </cell>
          <cell r="AV536">
            <v>200</v>
          </cell>
          <cell r="AW536">
            <v>25</v>
          </cell>
          <cell r="AX536">
            <v>8</v>
          </cell>
          <cell r="AY536">
            <v>99</v>
          </cell>
          <cell r="AZ536">
            <v>268</v>
          </cell>
          <cell r="BA536">
            <v>29</v>
          </cell>
          <cell r="BB536">
            <v>9.2413793103448274</v>
          </cell>
          <cell r="BC536">
            <v>95</v>
          </cell>
          <cell r="BD536">
            <v>468</v>
          </cell>
          <cell r="BE536">
            <v>54</v>
          </cell>
          <cell r="BF536">
            <v>8.6666666666666661</v>
          </cell>
          <cell r="BG536">
            <v>198</v>
          </cell>
          <cell r="BH536">
            <v>24</v>
          </cell>
          <cell r="BI536">
            <v>8.25</v>
          </cell>
          <cell r="BJ536">
            <v>90.75</v>
          </cell>
          <cell r="BK536">
            <v>218</v>
          </cell>
          <cell r="BL536">
            <v>29</v>
          </cell>
          <cell r="BM536">
            <v>7.5172413793103452</v>
          </cell>
          <cell r="BN536">
            <v>96</v>
          </cell>
          <cell r="BO536">
            <v>416</v>
          </cell>
          <cell r="BP536">
            <v>53</v>
          </cell>
          <cell r="BQ536">
            <v>7.8490566037735849</v>
          </cell>
          <cell r="BR536">
            <v>176</v>
          </cell>
          <cell r="BS536">
            <v>24</v>
          </cell>
          <cell r="BT536">
            <v>7.333333333333333</v>
          </cell>
          <cell r="BU536">
            <v>91.625</v>
          </cell>
          <cell r="BV536">
            <v>176</v>
          </cell>
          <cell r="BW536">
            <v>24</v>
          </cell>
          <cell r="BX536">
            <v>7.333333333333333</v>
          </cell>
          <cell r="BY536">
            <v>208</v>
          </cell>
          <cell r="BZ536">
            <v>26</v>
          </cell>
          <cell r="CA536">
            <v>8</v>
          </cell>
          <cell r="CB536">
            <v>1639.05</v>
          </cell>
          <cell r="CC536">
            <v>205</v>
          </cell>
          <cell r="CD536">
            <v>7.9953658536585364</v>
          </cell>
          <cell r="CE536">
            <v>91</v>
          </cell>
          <cell r="CF536"/>
          <cell r="CG536"/>
          <cell r="CH536"/>
          <cell r="CI536"/>
          <cell r="CJ536"/>
          <cell r="CK536"/>
          <cell r="CL536"/>
          <cell r="CM536"/>
          <cell r="CN536"/>
          <cell r="CO536"/>
          <cell r="CP536"/>
          <cell r="CQ536"/>
          <cell r="CR536"/>
          <cell r="CS536"/>
          <cell r="CT536"/>
          <cell r="CU536"/>
          <cell r="CV536"/>
          <cell r="CW536"/>
          <cell r="CX536"/>
          <cell r="CY536"/>
          <cell r="CZ536"/>
          <cell r="DA536"/>
          <cell r="DB536"/>
          <cell r="DC536"/>
          <cell r="DD536"/>
          <cell r="DE536"/>
          <cell r="DF536"/>
          <cell r="DG536"/>
          <cell r="DH536"/>
          <cell r="DI536"/>
          <cell r="DJ536">
            <v>0</v>
          </cell>
          <cell r="DK536">
            <v>0</v>
          </cell>
          <cell r="DL536">
            <v>2</v>
          </cell>
          <cell r="DM536">
            <v>0</v>
          </cell>
          <cell r="DN536">
            <v>0</v>
          </cell>
          <cell r="DO536">
            <v>0</v>
          </cell>
          <cell r="DP536">
            <v>0</v>
          </cell>
          <cell r="DQ536">
            <v>0</v>
          </cell>
          <cell r="DR536">
            <v>0</v>
          </cell>
          <cell r="DS536">
            <v>0</v>
          </cell>
          <cell r="DT536">
            <v>0</v>
          </cell>
          <cell r="DU536">
            <v>0</v>
          </cell>
          <cell r="DV536"/>
          <cell r="DW536"/>
          <cell r="DX536"/>
          <cell r="DY536"/>
          <cell r="DZ536"/>
          <cell r="EA536" t="str">
            <v>Higher Studies</v>
          </cell>
          <cell r="EB536" t="str">
            <v>Higher Studies</v>
          </cell>
          <cell r="EC536"/>
          <cell r="ED536" t="str">
            <v>CAT-3</v>
          </cell>
          <cell r="EE536"/>
          <cell r="EF536"/>
          <cell r="EG536"/>
          <cell r="EH536"/>
          <cell r="EI536"/>
          <cell r="EJ536"/>
          <cell r="EK536"/>
          <cell r="EL536"/>
          <cell r="EM536"/>
          <cell r="EN536">
            <v>4</v>
          </cell>
          <cell r="EO536">
            <v>0</v>
          </cell>
          <cell r="EP536">
            <v>5</v>
          </cell>
          <cell r="EQ536">
            <v>9</v>
          </cell>
          <cell r="ER536">
            <v>60</v>
          </cell>
          <cell r="ES536" t="str">
            <v>Yes</v>
          </cell>
          <cell r="ET536" t="str">
            <v>https://drive.google.com/open?id=11ZyohQTWsV215ylGdkpXQ3vlQfwcYORU</v>
          </cell>
          <cell r="EU536" t="str">
            <v>NA</v>
          </cell>
          <cell r="EV536" t="str">
            <v>No</v>
          </cell>
          <cell r="EW536"/>
          <cell r="EX536" t="str">
            <v>BHAYANDER</v>
          </cell>
          <cell r="EY536" t="str">
            <v>Present</v>
          </cell>
          <cell r="EZ536"/>
          <cell r="FA536" t="str">
            <v>19-ELEX21-23</v>
          </cell>
          <cell r="FB536" t="str">
            <v>ELEX</v>
          </cell>
          <cell r="FC536">
            <v>21</v>
          </cell>
        </row>
        <row r="537">
          <cell r="C537" t="str">
            <v>19-ELEX22-23</v>
          </cell>
          <cell r="D537">
            <v>22</v>
          </cell>
          <cell r="E537" t="str">
            <v>KUDAV SHANTANU SANJAY SANJANA</v>
          </cell>
          <cell r="F537" t="str">
            <v>19-ELEX22-23</v>
          </cell>
          <cell r="G537" t="str">
            <v>Male</v>
          </cell>
          <cell r="H537">
            <v>37128</v>
          </cell>
          <cell r="I537">
            <v>9702502876</v>
          </cell>
          <cell r="J537" t="str">
            <v>9702502876</v>
          </cell>
          <cell r="K537" t="str">
            <v>shanboykudav@gmail.com</v>
          </cell>
          <cell r="L537" t="str">
            <v>1032190653@tcetmumbai.in</v>
          </cell>
          <cell r="M537" t="str">
            <v>D 102, PANCHAVATI DHAM,ASHOKVAN, DAHISAR EAST,HANUMAN TEMPLE,MUMBAI,400068</v>
          </cell>
          <cell r="N537" t="str">
            <v>Service</v>
          </cell>
          <cell r="O537" t="str">
            <v>10 Lacs to 20Lacs</v>
          </cell>
          <cell r="P537" t="str">
            <v>Normal</v>
          </cell>
          <cell r="Q537" t="str">
            <v>Open</v>
          </cell>
          <cell r="R537">
            <v>2019</v>
          </cell>
          <cell r="S537" t="str">
            <v>FE</v>
          </cell>
          <cell r="T537" t="str">
            <v>MHT-CET 2019</v>
          </cell>
          <cell r="U537" t="str">
            <v>MHT-CET</v>
          </cell>
          <cell r="V537">
            <v>200</v>
          </cell>
          <cell r="W537">
            <v>87.921032999999994</v>
          </cell>
          <cell r="X537" t="str">
            <v>GOPENS</v>
          </cell>
          <cell r="Y537">
            <v>449</v>
          </cell>
          <cell r="Z537">
            <v>500</v>
          </cell>
          <cell r="AA537">
            <v>89.8</v>
          </cell>
          <cell r="AB537">
            <v>2017</v>
          </cell>
          <cell r="AC537" t="str">
            <v>MAHARASHTRA STATE BOARD OF SECONDARY AND HIGHER SECONDARY EDUCATION</v>
          </cell>
          <cell r="AD537" t="str">
            <v>THAKUR VIDYA MANDIR HIGH SCHOOL</v>
          </cell>
          <cell r="AE537">
            <v>485</v>
          </cell>
          <cell r="AF537">
            <v>650</v>
          </cell>
          <cell r="AG537">
            <v>74.62</v>
          </cell>
          <cell r="AH537">
            <v>2019</v>
          </cell>
          <cell r="AI537" t="str">
            <v>MAHARASHTRA STATE BOARD OF SECONDARY AND HIGHER SECONDARY EDUCATION</v>
          </cell>
          <cell r="AJ537" t="str">
            <v>NIRMALA MEMORIAL FOUNDATION COLLEGE</v>
          </cell>
          <cell r="AK537">
            <v>228</v>
          </cell>
          <cell r="AL537">
            <v>23</v>
          </cell>
          <cell r="AM537">
            <v>9.9130434782608692</v>
          </cell>
          <cell r="AN537">
            <v>92</v>
          </cell>
          <cell r="AO537">
            <v>250</v>
          </cell>
          <cell r="AP537">
            <v>25</v>
          </cell>
          <cell r="AQ537">
            <v>10</v>
          </cell>
          <cell r="AR537">
            <v>75</v>
          </cell>
          <cell r="AS537">
            <v>478</v>
          </cell>
          <cell r="AT537">
            <v>48</v>
          </cell>
          <cell r="AU537">
            <v>9.9583333333333339</v>
          </cell>
          <cell r="AV537">
            <v>243</v>
          </cell>
          <cell r="AW537">
            <v>25</v>
          </cell>
          <cell r="AX537">
            <v>9.7200000000000006</v>
          </cell>
          <cell r="AY537">
            <v>98</v>
          </cell>
          <cell r="AZ537">
            <v>290</v>
          </cell>
          <cell r="BA537">
            <v>29</v>
          </cell>
          <cell r="BB537">
            <v>10</v>
          </cell>
          <cell r="BC537">
            <v>100</v>
          </cell>
          <cell r="BD537">
            <v>533</v>
          </cell>
          <cell r="BE537">
            <v>54</v>
          </cell>
          <cell r="BF537">
            <v>9.8703703703703702</v>
          </cell>
          <cell r="BG537">
            <v>222</v>
          </cell>
          <cell r="BH537">
            <v>24</v>
          </cell>
          <cell r="BI537">
            <v>9.25</v>
          </cell>
          <cell r="BJ537">
            <v>91.25</v>
          </cell>
          <cell r="BK537">
            <v>281</v>
          </cell>
          <cell r="BL537">
            <v>29</v>
          </cell>
          <cell r="BM537">
            <v>9.6896551724137936</v>
          </cell>
          <cell r="BN537">
            <v>90</v>
          </cell>
          <cell r="BO537">
            <v>503</v>
          </cell>
          <cell r="BP537">
            <v>53</v>
          </cell>
          <cell r="BQ537">
            <v>9.4905660377358494</v>
          </cell>
          <cell r="BR537">
            <v>200</v>
          </cell>
          <cell r="BS537">
            <v>24</v>
          </cell>
          <cell r="BT537">
            <v>8.3333333333333339</v>
          </cell>
          <cell r="BU537">
            <v>91.041666666666671</v>
          </cell>
          <cell r="BV537">
            <v>200</v>
          </cell>
          <cell r="BW537">
            <v>24</v>
          </cell>
          <cell r="BX537">
            <v>8.3333333333333339</v>
          </cell>
          <cell r="BY537">
            <v>257</v>
          </cell>
          <cell r="BZ537">
            <v>26</v>
          </cell>
          <cell r="CA537">
            <v>9.884615384615385</v>
          </cell>
          <cell r="CB537">
            <v>1971</v>
          </cell>
          <cell r="CC537">
            <v>205</v>
          </cell>
          <cell r="CD537">
            <v>9.614634146341464</v>
          </cell>
          <cell r="CE537">
            <v>92</v>
          </cell>
          <cell r="CF537"/>
          <cell r="CG537"/>
          <cell r="CH537"/>
          <cell r="CI537"/>
          <cell r="CJ537"/>
          <cell r="CK537"/>
          <cell r="CL537"/>
          <cell r="CM537"/>
          <cell r="CN537">
            <v>18</v>
          </cell>
          <cell r="CO537">
            <v>60</v>
          </cell>
          <cell r="CP537">
            <v>21</v>
          </cell>
          <cell r="CQ537">
            <v>50</v>
          </cell>
          <cell r="CR537">
            <v>20</v>
          </cell>
          <cell r="CS537">
            <v>4</v>
          </cell>
          <cell r="CT537">
            <v>84</v>
          </cell>
          <cell r="CU537">
            <v>8</v>
          </cell>
          <cell r="CV537">
            <v>8</v>
          </cell>
          <cell r="CW537">
            <v>50</v>
          </cell>
          <cell r="CX537">
            <v>237</v>
          </cell>
          <cell r="CY537">
            <v>39.5</v>
          </cell>
          <cell r="CZ537">
            <v>35.21545319465082</v>
          </cell>
          <cell r="DA537">
            <v>6</v>
          </cell>
          <cell r="DB537">
            <v>4</v>
          </cell>
          <cell r="DC537">
            <v>60</v>
          </cell>
          <cell r="DD537">
            <v>20</v>
          </cell>
          <cell r="DE537">
            <v>2</v>
          </cell>
          <cell r="DF537">
            <v>91</v>
          </cell>
          <cell r="DG537">
            <v>5</v>
          </cell>
          <cell r="DH537">
            <v>50</v>
          </cell>
          <cell r="DI537">
            <v>0</v>
          </cell>
          <cell r="DJ537">
            <v>0</v>
          </cell>
          <cell r="DK537">
            <v>1</v>
          </cell>
          <cell r="DL537">
            <v>1</v>
          </cell>
          <cell r="DM537">
            <v>50</v>
          </cell>
          <cell r="DN537">
            <v>100</v>
          </cell>
          <cell r="DO537" t="str">
            <v>100</v>
          </cell>
          <cell r="DP537">
            <v>100</v>
          </cell>
          <cell r="DQ537" t="str">
            <v>100</v>
          </cell>
          <cell r="DR537">
            <v>100</v>
          </cell>
          <cell r="DS537">
            <v>100</v>
          </cell>
          <cell r="DT537">
            <v>46</v>
          </cell>
          <cell r="DU537">
            <v>70</v>
          </cell>
          <cell r="DV537" t="str">
            <v>Zycus</v>
          </cell>
          <cell r="DW537"/>
          <cell r="DX537"/>
          <cell r="DY537" t="str">
            <v>Placed</v>
          </cell>
          <cell r="DZ537">
            <v>6.5</v>
          </cell>
          <cell r="EA537" t="str">
            <v>Placement</v>
          </cell>
          <cell r="EB537" t="str">
            <v>Placement</v>
          </cell>
          <cell r="EC537"/>
          <cell r="ED537" t="str">
            <v>CAT-2</v>
          </cell>
          <cell r="EE537"/>
          <cell r="EF537"/>
          <cell r="EG537"/>
          <cell r="EH537"/>
          <cell r="EI537"/>
          <cell r="EJ537"/>
          <cell r="EK537"/>
          <cell r="EL537"/>
          <cell r="EM537"/>
          <cell r="EN537">
            <v>5</v>
          </cell>
          <cell r="EO537">
            <v>3</v>
          </cell>
          <cell r="EP537">
            <v>5</v>
          </cell>
          <cell r="EQ537">
            <v>13</v>
          </cell>
          <cell r="ER537">
            <v>86.666666666666671</v>
          </cell>
          <cell r="ES537" t="str">
            <v>Yes</v>
          </cell>
          <cell r="ET537" t="str">
            <v>https://drive.google.com/open?id=1sOTji4aEbEL22BgM1EUiPMOxRiNb3hkp</v>
          </cell>
          <cell r="EU537" t="str">
            <v>IT + Core Companies</v>
          </cell>
          <cell r="EV537" t="str">
            <v>Yes</v>
          </cell>
          <cell r="EW537" t="str">
            <v>pay_HyC5NwqC7BANWF</v>
          </cell>
          <cell r="EX537" t="str">
            <v>MUMBAI</v>
          </cell>
          <cell r="EY537" t="str">
            <v>AB</v>
          </cell>
          <cell r="EZ537" t="str">
            <v>Batch 4</v>
          </cell>
          <cell r="FA537" t="str">
            <v>19-ELEX22-23</v>
          </cell>
          <cell r="FB537" t="str">
            <v>ELEX</v>
          </cell>
          <cell r="FC537">
            <v>22</v>
          </cell>
        </row>
        <row r="538">
          <cell r="C538" t="str">
            <v>19-ELEX23-23</v>
          </cell>
          <cell r="D538">
            <v>23</v>
          </cell>
          <cell r="E538" t="str">
            <v>MENON JANANI SUNIL PADMINI</v>
          </cell>
          <cell r="F538" t="str">
            <v>19-ELEX23-23</v>
          </cell>
          <cell r="G538" t="str">
            <v>Female</v>
          </cell>
          <cell r="H538">
            <v>37311</v>
          </cell>
          <cell r="I538">
            <v>9769169580</v>
          </cell>
          <cell r="J538"/>
          <cell r="K538" t="str">
            <v>jmenonsnest@gmail.com</v>
          </cell>
          <cell r="L538" t="str">
            <v>1032190654@tcetmumbai.in</v>
          </cell>
          <cell r="M538" t="str">
            <v>2E/003, Powai Vihar Complex,Powai Vihar,Powai,Near Gopal Sharma High school,Mumbai,400076</v>
          </cell>
          <cell r="N538" t="str">
            <v>Self-employed</v>
          </cell>
          <cell r="O538" t="str">
            <v>10 Lacs to 20Lacs</v>
          </cell>
          <cell r="P538" t="str">
            <v>Normal</v>
          </cell>
          <cell r="Q538" t="str">
            <v>Open</v>
          </cell>
          <cell r="R538">
            <v>2019</v>
          </cell>
          <cell r="S538" t="str">
            <v>FE</v>
          </cell>
          <cell r="T538" t="str">
            <v>MHT-CET 2019</v>
          </cell>
          <cell r="U538" t="str">
            <v>MHT-CET</v>
          </cell>
          <cell r="V538">
            <v>200</v>
          </cell>
          <cell r="W538">
            <v>84.616136699999998</v>
          </cell>
          <cell r="X538" t="str">
            <v>IL</v>
          </cell>
          <cell r="Y538">
            <v>451</v>
          </cell>
          <cell r="Z538">
            <v>500</v>
          </cell>
          <cell r="AA538">
            <v>90.2</v>
          </cell>
          <cell r="AB538">
            <v>2017</v>
          </cell>
          <cell r="AC538" t="str">
            <v>MAHARASHTRA STATE BOARD OF SECONDARY AND HIGHER SECONDARY EDUCATION</v>
          </cell>
          <cell r="AD538" t="str">
            <v>S. M. SHETTY HIGH SCHOOL</v>
          </cell>
          <cell r="AE538">
            <v>526</v>
          </cell>
          <cell r="AF538">
            <v>650</v>
          </cell>
          <cell r="AG538">
            <v>80.92</v>
          </cell>
          <cell r="AH538">
            <v>2019</v>
          </cell>
          <cell r="AI538" t="str">
            <v>MAHARASHTRA STATE BOARD OF SECONDARY AND HIGHER SECONDARY EDUCATION</v>
          </cell>
          <cell r="AJ538" t="str">
            <v>MITHIBAI COLLEGE</v>
          </cell>
          <cell r="AK538">
            <v>220</v>
          </cell>
          <cell r="AL538">
            <v>23</v>
          </cell>
          <cell r="AM538">
            <v>9.5652173913043477</v>
          </cell>
          <cell r="AN538">
            <v>90</v>
          </cell>
          <cell r="AO538">
            <v>224</v>
          </cell>
          <cell r="AP538">
            <v>25</v>
          </cell>
          <cell r="AQ538">
            <v>8.9600000000000009</v>
          </cell>
          <cell r="AR538">
            <v>97</v>
          </cell>
          <cell r="AS538">
            <v>444</v>
          </cell>
          <cell r="AT538">
            <v>48</v>
          </cell>
          <cell r="AU538">
            <v>9.25</v>
          </cell>
          <cell r="AV538">
            <v>226</v>
          </cell>
          <cell r="AW538">
            <v>25</v>
          </cell>
          <cell r="AX538">
            <v>9.0399999999999991</v>
          </cell>
          <cell r="AY538">
            <v>71</v>
          </cell>
          <cell r="AZ538">
            <v>283</v>
          </cell>
          <cell r="BA538">
            <v>29</v>
          </cell>
          <cell r="BB538">
            <v>9.7586206896551726</v>
          </cell>
          <cell r="BC538">
            <v>65</v>
          </cell>
          <cell r="BD538">
            <v>509</v>
          </cell>
          <cell r="BE538">
            <v>54</v>
          </cell>
          <cell r="BF538">
            <v>9.4259259259259256</v>
          </cell>
          <cell r="BG538">
            <v>223</v>
          </cell>
          <cell r="BH538">
            <v>24</v>
          </cell>
          <cell r="BI538">
            <v>9.2916666666666661</v>
          </cell>
          <cell r="BJ538">
            <v>80.75</v>
          </cell>
          <cell r="BK538">
            <v>286</v>
          </cell>
          <cell r="BL538">
            <v>29</v>
          </cell>
          <cell r="BM538">
            <v>9.862068965517242</v>
          </cell>
          <cell r="BN538">
            <v>77</v>
          </cell>
          <cell r="BO538">
            <v>509</v>
          </cell>
          <cell r="BP538">
            <v>53</v>
          </cell>
          <cell r="BQ538">
            <v>9.6037735849056602</v>
          </cell>
          <cell r="BR538">
            <v>209</v>
          </cell>
          <cell r="BS538">
            <v>24</v>
          </cell>
          <cell r="BT538">
            <v>8.7083333333333339</v>
          </cell>
          <cell r="BU538">
            <v>80.125</v>
          </cell>
          <cell r="BV538">
            <v>209</v>
          </cell>
          <cell r="BW538">
            <v>24</v>
          </cell>
          <cell r="BX538">
            <v>8.7083333333333339</v>
          </cell>
          <cell r="BY538">
            <v>256</v>
          </cell>
          <cell r="BZ538">
            <v>26</v>
          </cell>
          <cell r="CA538">
            <v>9.8461538461538467</v>
          </cell>
          <cell r="CB538">
            <v>1927</v>
          </cell>
          <cell r="CC538">
            <v>205</v>
          </cell>
          <cell r="CD538">
            <v>9.4</v>
          </cell>
          <cell r="CE538">
            <v>81</v>
          </cell>
          <cell r="CF538"/>
          <cell r="CG538"/>
          <cell r="CH538"/>
          <cell r="CI538"/>
          <cell r="CJ538"/>
          <cell r="CK538"/>
          <cell r="CL538"/>
          <cell r="CM538"/>
          <cell r="CN538">
            <v>32</v>
          </cell>
          <cell r="CO538">
            <v>60</v>
          </cell>
          <cell r="CP538">
            <v>25</v>
          </cell>
          <cell r="CQ538">
            <v>50</v>
          </cell>
          <cell r="CR538">
            <v>13</v>
          </cell>
          <cell r="CS538">
            <v>11</v>
          </cell>
          <cell r="CT538">
            <v>55</v>
          </cell>
          <cell r="CU538">
            <v>5</v>
          </cell>
          <cell r="CV538">
            <v>11</v>
          </cell>
          <cell r="CW538">
            <v>32</v>
          </cell>
          <cell r="CX538">
            <v>69</v>
          </cell>
          <cell r="CY538">
            <v>69</v>
          </cell>
          <cell r="CZ538">
            <v>10.252600297176819</v>
          </cell>
          <cell r="DA538">
            <v>1</v>
          </cell>
          <cell r="DB538">
            <v>9</v>
          </cell>
          <cell r="DC538">
            <v>10</v>
          </cell>
          <cell r="DD538">
            <v>16</v>
          </cell>
          <cell r="DE538">
            <v>6</v>
          </cell>
          <cell r="DF538">
            <v>73</v>
          </cell>
          <cell r="DG538">
            <v>0</v>
          </cell>
          <cell r="DH538">
            <v>0</v>
          </cell>
          <cell r="DI538">
            <v>0</v>
          </cell>
          <cell r="DJ538">
            <v>0</v>
          </cell>
          <cell r="DK538">
            <v>0</v>
          </cell>
          <cell r="DL538">
            <v>2</v>
          </cell>
          <cell r="DM538">
            <v>0</v>
          </cell>
          <cell r="DN538">
            <v>90</v>
          </cell>
          <cell r="DO538" t="str">
            <v>100</v>
          </cell>
          <cell r="DP538">
            <v>90</v>
          </cell>
          <cell r="DQ538" t="str">
            <v>100</v>
          </cell>
          <cell r="DR538">
            <v>90</v>
          </cell>
          <cell r="DS538">
            <v>100</v>
          </cell>
          <cell r="DT538">
            <v>34</v>
          </cell>
          <cell r="DU538">
            <v>39</v>
          </cell>
          <cell r="DV538" t="str">
            <v>Accenture-(ASE)</v>
          </cell>
          <cell r="DW538"/>
          <cell r="DX538"/>
          <cell r="DY538" t="str">
            <v>Placed</v>
          </cell>
          <cell r="DZ538">
            <v>4.5</v>
          </cell>
          <cell r="EA538" t="str">
            <v>Placement</v>
          </cell>
          <cell r="EB538" t="str">
            <v>Placement</v>
          </cell>
          <cell r="EC538"/>
          <cell r="ED538" t="str">
            <v>CAT-3</v>
          </cell>
          <cell r="EE538"/>
          <cell r="EF538"/>
          <cell r="EG538"/>
          <cell r="EH538"/>
          <cell r="EI538"/>
          <cell r="EJ538"/>
          <cell r="EK538"/>
          <cell r="EL538"/>
          <cell r="EM538"/>
          <cell r="EN538">
            <v>5</v>
          </cell>
          <cell r="EO538">
            <v>1</v>
          </cell>
          <cell r="EP538">
            <v>5</v>
          </cell>
          <cell r="EQ538">
            <v>11</v>
          </cell>
          <cell r="ER538">
            <v>73.333333333333329</v>
          </cell>
          <cell r="ES538" t="str">
            <v>Yes</v>
          </cell>
          <cell r="ET538" t="str">
            <v>https://drive.google.com/open?id=1zBaFMuW2qoNhpiVvJF4fvo2QvbZ89msy</v>
          </cell>
          <cell r="EU538" t="str">
            <v>IT + Core Companies</v>
          </cell>
          <cell r="EV538" t="str">
            <v>Yes</v>
          </cell>
          <cell r="EW538">
            <v>126015533209</v>
          </cell>
          <cell r="EX538" t="str">
            <v>Mumbai</v>
          </cell>
          <cell r="EY538" t="str">
            <v>AB</v>
          </cell>
          <cell r="EZ538" t="str">
            <v>Batch 4</v>
          </cell>
          <cell r="FA538" t="str">
            <v>19-ELEX23-23</v>
          </cell>
          <cell r="FB538" t="str">
            <v>ELEX</v>
          </cell>
          <cell r="FC538">
            <v>23</v>
          </cell>
        </row>
        <row r="539">
          <cell r="C539" t="str">
            <v>19-ELEX24-23</v>
          </cell>
          <cell r="D539">
            <v>24</v>
          </cell>
          <cell r="E539" t="str">
            <v>MISTRY DHARMIK ROHIT VARSHA</v>
          </cell>
          <cell r="F539" t="str">
            <v>19-ELEX24-23</v>
          </cell>
          <cell r="G539" t="str">
            <v>Male</v>
          </cell>
          <cell r="H539">
            <v>36939</v>
          </cell>
          <cell r="I539">
            <v>8828379780</v>
          </cell>
          <cell r="J539">
            <v>9769821270</v>
          </cell>
          <cell r="K539" t="str">
            <v>dharmikmistry1992@gmail.com</v>
          </cell>
          <cell r="L539" t="str">
            <v>1032190655@tcetmumbai.in</v>
          </cell>
          <cell r="M539" t="str">
            <v>304,Rashmi heights ,Opposite govind nagar hospital ,Malad(east),Govind nagar hospital ,Mumbai,400097</v>
          </cell>
          <cell r="N539" t="str">
            <v>Self-employed</v>
          </cell>
          <cell r="O539" t="str">
            <v>Below  5 Lacs</v>
          </cell>
          <cell r="P539" t="str">
            <v>Normal</v>
          </cell>
          <cell r="Q539" t="str">
            <v>Open</v>
          </cell>
          <cell r="R539">
            <v>2019</v>
          </cell>
          <cell r="S539" t="str">
            <v>FE</v>
          </cell>
          <cell r="T539" t="str">
            <v>MHT-CET 2019</v>
          </cell>
          <cell r="U539" t="str">
            <v>MHT-CET</v>
          </cell>
          <cell r="V539">
            <v>200</v>
          </cell>
          <cell r="W539">
            <v>2.0371804999999998</v>
          </cell>
          <cell r="X539" t="str">
            <v>ACAP</v>
          </cell>
          <cell r="Y539">
            <v>456</v>
          </cell>
          <cell r="Z539">
            <v>500</v>
          </cell>
          <cell r="AA539">
            <v>91.2</v>
          </cell>
          <cell r="AB539">
            <v>2017</v>
          </cell>
          <cell r="AC539" t="str">
            <v>MAHARASHTRA STATE BOARD OF SECONDARY AND HIGHER SECONDARY EDUCATION</v>
          </cell>
          <cell r="AD539" t="str">
            <v>MAHINDRA ACADEMY</v>
          </cell>
          <cell r="AE539">
            <v>390</v>
          </cell>
          <cell r="AF539">
            <v>650</v>
          </cell>
          <cell r="AG539">
            <v>60</v>
          </cell>
          <cell r="AH539">
            <v>2019</v>
          </cell>
          <cell r="AI539" t="str">
            <v>MAHARASHTRA STATE BOARD OF SECONDARY AND HIGHER SECONDARY EDUCATION</v>
          </cell>
          <cell r="AJ539" t="str">
            <v>T.P. BHATIA COLLEGE OF SCIENCE</v>
          </cell>
          <cell r="AK539">
            <v>146</v>
          </cell>
          <cell r="AL539">
            <v>23</v>
          </cell>
          <cell r="AM539">
            <v>6.3478260869565215</v>
          </cell>
          <cell r="AN539">
            <v>79</v>
          </cell>
          <cell r="AO539">
            <v>165</v>
          </cell>
          <cell r="AP539">
            <v>25</v>
          </cell>
          <cell r="AQ539">
            <v>6.6</v>
          </cell>
          <cell r="AR539">
            <v>100</v>
          </cell>
          <cell r="AS539">
            <v>311</v>
          </cell>
          <cell r="AT539">
            <v>48</v>
          </cell>
          <cell r="AU539">
            <v>6.479166666666667</v>
          </cell>
          <cell r="AV539">
            <v>205</v>
          </cell>
          <cell r="AW539">
            <v>25</v>
          </cell>
          <cell r="AX539">
            <v>8.1999999999999993</v>
          </cell>
          <cell r="AY539">
            <v>88</v>
          </cell>
          <cell r="AZ539">
            <v>283</v>
          </cell>
          <cell r="BA539">
            <v>29</v>
          </cell>
          <cell r="BB539">
            <v>9.7586206896551726</v>
          </cell>
          <cell r="BC539">
            <v>93</v>
          </cell>
          <cell r="BD539">
            <v>488</v>
          </cell>
          <cell r="BE539">
            <v>54</v>
          </cell>
          <cell r="BF539">
            <v>9.0370370370370363</v>
          </cell>
          <cell r="BG539">
            <v>212</v>
          </cell>
          <cell r="BH539">
            <v>24</v>
          </cell>
          <cell r="BI539">
            <v>8.8333333333333339</v>
          </cell>
          <cell r="BJ539">
            <v>90</v>
          </cell>
          <cell r="BK539">
            <v>260</v>
          </cell>
          <cell r="BL539">
            <v>29</v>
          </cell>
          <cell r="BM539">
            <v>8.9655172413793096</v>
          </cell>
          <cell r="BN539">
            <v>100</v>
          </cell>
          <cell r="BO539">
            <v>472</v>
          </cell>
          <cell r="BP539">
            <v>53</v>
          </cell>
          <cell r="BQ539">
            <v>8.9056603773584904</v>
          </cell>
          <cell r="BR539">
            <v>186</v>
          </cell>
          <cell r="BS539">
            <v>24</v>
          </cell>
          <cell r="BT539">
            <v>7.75</v>
          </cell>
          <cell r="BU539">
            <v>91.666666666666671</v>
          </cell>
          <cell r="BV539">
            <v>186</v>
          </cell>
          <cell r="BW539">
            <v>24</v>
          </cell>
          <cell r="BX539">
            <v>7.75</v>
          </cell>
          <cell r="BY539">
            <v>260</v>
          </cell>
          <cell r="BZ539">
            <v>26</v>
          </cell>
          <cell r="CA539">
            <v>10</v>
          </cell>
          <cell r="CB539">
            <v>1717</v>
          </cell>
          <cell r="CC539">
            <v>205</v>
          </cell>
          <cell r="CD539">
            <v>8.3756097560975604</v>
          </cell>
          <cell r="CE539">
            <v>90</v>
          </cell>
          <cell r="CF539"/>
          <cell r="CG539"/>
          <cell r="CH539"/>
          <cell r="CI539"/>
          <cell r="CJ539"/>
          <cell r="CK539"/>
          <cell r="CL539"/>
          <cell r="CM539"/>
          <cell r="CN539" t="str">
            <v>ABSENT</v>
          </cell>
          <cell r="CO539">
            <v>60</v>
          </cell>
          <cell r="CP539" t="str">
            <v>ABSENT</v>
          </cell>
          <cell r="CQ539">
            <v>50</v>
          </cell>
          <cell r="CR539">
            <v>23</v>
          </cell>
          <cell r="CS539">
            <v>1</v>
          </cell>
          <cell r="CT539">
            <v>96</v>
          </cell>
          <cell r="CU539">
            <v>14</v>
          </cell>
          <cell r="CV539">
            <v>2</v>
          </cell>
          <cell r="CW539">
            <v>88</v>
          </cell>
          <cell r="CX539">
            <v>599</v>
          </cell>
          <cell r="CY539">
            <v>59.9</v>
          </cell>
          <cell r="CZ539">
            <v>89.004457652303117</v>
          </cell>
          <cell r="DA539">
            <v>10</v>
          </cell>
          <cell r="DB539">
            <v>0</v>
          </cell>
          <cell r="DC539">
            <v>100</v>
          </cell>
          <cell r="DD539">
            <v>20</v>
          </cell>
          <cell r="DE539">
            <v>2</v>
          </cell>
          <cell r="DF539">
            <v>91</v>
          </cell>
          <cell r="DG539">
            <v>9</v>
          </cell>
          <cell r="DH539">
            <v>90</v>
          </cell>
          <cell r="DI539">
            <v>730</v>
          </cell>
          <cell r="DJ539">
            <v>37</v>
          </cell>
          <cell r="DK539">
            <v>2</v>
          </cell>
          <cell r="DL539">
            <v>0</v>
          </cell>
          <cell r="DM539">
            <v>100</v>
          </cell>
          <cell r="DN539">
            <v>0</v>
          </cell>
          <cell r="DO539" t="str">
            <v>0</v>
          </cell>
          <cell r="DP539">
            <v>70</v>
          </cell>
          <cell r="DQ539" t="str">
            <v>100</v>
          </cell>
          <cell r="DR539">
            <v>35</v>
          </cell>
          <cell r="DS539">
            <v>50</v>
          </cell>
          <cell r="DT539">
            <v>43</v>
          </cell>
          <cell r="DU539">
            <v>88</v>
          </cell>
          <cell r="DV539"/>
          <cell r="DW539"/>
          <cell r="DX539"/>
          <cell r="DY539"/>
          <cell r="DZ539"/>
          <cell r="EA539" t="str">
            <v>Placement</v>
          </cell>
          <cell r="EB539" t="str">
            <v>Placement</v>
          </cell>
          <cell r="EC539"/>
          <cell r="ED539" t="str">
            <v>CAT-1</v>
          </cell>
          <cell r="EE539"/>
          <cell r="EF539"/>
          <cell r="EG539"/>
          <cell r="EH539"/>
          <cell r="EI539"/>
          <cell r="EJ539"/>
          <cell r="EK539"/>
          <cell r="EL539"/>
          <cell r="EM539"/>
          <cell r="EN539">
            <v>5</v>
          </cell>
          <cell r="EO539">
            <v>5</v>
          </cell>
          <cell r="EP539">
            <v>5</v>
          </cell>
          <cell r="EQ539">
            <v>15</v>
          </cell>
          <cell r="ER539">
            <v>100</v>
          </cell>
          <cell r="ES539" t="str">
            <v>Yes</v>
          </cell>
          <cell r="ET539" t="str">
            <v>https://drive.google.com/open?id=19wepWTwnGwl2LouPxpGHLRS3_IWJzRoE</v>
          </cell>
          <cell r="EU539" t="str">
            <v>IT + Core Companies</v>
          </cell>
          <cell r="EV539" t="str">
            <v>Yes</v>
          </cell>
          <cell r="EW539" t="str">
            <v>pay_Hy9uQppPTMlyWt</v>
          </cell>
          <cell r="EX539" t="str">
            <v>Mumbai</v>
          </cell>
          <cell r="EY539" t="str">
            <v>Present</v>
          </cell>
          <cell r="EZ539" t="str">
            <v>Batch 4</v>
          </cell>
          <cell r="FA539" t="str">
            <v>19-ELEX24-23</v>
          </cell>
          <cell r="FB539" t="str">
            <v>ELEX</v>
          </cell>
          <cell r="FC539">
            <v>24</v>
          </cell>
        </row>
        <row r="540">
          <cell r="C540" t="str">
            <v>19-ELEX25-23</v>
          </cell>
          <cell r="D540">
            <v>25</v>
          </cell>
          <cell r="E540" t="str">
            <v>MOURYA RAHUL SHANKAR LALSA</v>
          </cell>
          <cell r="F540" t="str">
            <v>19-ELEX25-23</v>
          </cell>
          <cell r="G540" t="str">
            <v>Male</v>
          </cell>
          <cell r="H540">
            <v>36670</v>
          </cell>
          <cell r="I540">
            <v>8097820220</v>
          </cell>
          <cell r="J540"/>
          <cell r="K540" t="str">
            <v>rahulsmourya508@gmail.com</v>
          </cell>
          <cell r="L540" t="str">
            <v>1032190656@tcetmumbai.in</v>
          </cell>
          <cell r="M540" t="str">
            <v>3/509,SRA building,matoshree ramabai marg,laksmipur,BMC SCHOOL,MUMBAI,400064</v>
          </cell>
          <cell r="N540" t="str">
            <v>Self-employed</v>
          </cell>
          <cell r="O540" t="str">
            <v>Below  5 Lacs</v>
          </cell>
          <cell r="P540" t="str">
            <v>Normal</v>
          </cell>
          <cell r="Q540" t="str">
            <v>Open</v>
          </cell>
          <cell r="R540">
            <v>2019</v>
          </cell>
          <cell r="S540" t="str">
            <v>FE</v>
          </cell>
          <cell r="T540" t="str">
            <v>MHT-CET 2019</v>
          </cell>
          <cell r="U540" t="str">
            <v>MHT-CET</v>
          </cell>
          <cell r="V540">
            <v>200</v>
          </cell>
          <cell r="W540">
            <v>15.3067358</v>
          </cell>
          <cell r="X540" t="str">
            <v>MI</v>
          </cell>
          <cell r="Y540">
            <v>400</v>
          </cell>
          <cell r="Z540">
            <v>500</v>
          </cell>
          <cell r="AA540">
            <v>80</v>
          </cell>
          <cell r="AB540">
            <v>2017</v>
          </cell>
          <cell r="AC540" t="str">
            <v>MAHARASHTRA STATE BOARD OF SECONDARY AND HIGHER SECONDARY EDUCATION</v>
          </cell>
          <cell r="AD540" t="str">
            <v>M.K.E.S ENGLISH SCHOOL</v>
          </cell>
          <cell r="AE540">
            <v>460</v>
          </cell>
          <cell r="AF540">
            <v>650</v>
          </cell>
          <cell r="AG540">
            <v>70.77</v>
          </cell>
          <cell r="AH540">
            <v>2019</v>
          </cell>
          <cell r="AI540" t="str">
            <v>MAHARASHTRA STATE BOARD OF SECONDARY AND HIGHER SECONDARY EDUCATION</v>
          </cell>
          <cell r="AJ540" t="str">
            <v>DON BOSCO JR COLLEGE</v>
          </cell>
          <cell r="AK540">
            <v>196</v>
          </cell>
          <cell r="AL540">
            <v>23</v>
          </cell>
          <cell r="AM540">
            <v>8.5217391304347831</v>
          </cell>
          <cell r="AN540">
            <v>75</v>
          </cell>
          <cell r="AO540">
            <v>231</v>
          </cell>
          <cell r="AP540">
            <v>25</v>
          </cell>
          <cell r="AQ540">
            <v>9.24</v>
          </cell>
          <cell r="AR540">
            <v>99</v>
          </cell>
          <cell r="AS540">
            <v>427</v>
          </cell>
          <cell r="AT540">
            <v>48</v>
          </cell>
          <cell r="AU540">
            <v>8.8958333333333339</v>
          </cell>
          <cell r="AV540">
            <v>215</v>
          </cell>
          <cell r="AW540">
            <v>25</v>
          </cell>
          <cell r="AX540">
            <v>8.6</v>
          </cell>
          <cell r="AY540">
            <v>77</v>
          </cell>
          <cell r="AZ540">
            <v>279</v>
          </cell>
          <cell r="BA540">
            <v>29</v>
          </cell>
          <cell r="BB540">
            <v>9.6206896551724146</v>
          </cell>
          <cell r="BC540">
            <v>96</v>
          </cell>
          <cell r="BD540">
            <v>494</v>
          </cell>
          <cell r="BE540">
            <v>54</v>
          </cell>
          <cell r="BF540">
            <v>9.1481481481481488</v>
          </cell>
          <cell r="BG540">
            <v>208</v>
          </cell>
          <cell r="BH540">
            <v>24</v>
          </cell>
          <cell r="BI540">
            <v>8.6666666666666661</v>
          </cell>
          <cell r="BJ540">
            <v>86.75</v>
          </cell>
          <cell r="BK540">
            <v>244</v>
          </cell>
          <cell r="BL540">
            <v>29</v>
          </cell>
          <cell r="BM540">
            <v>8.4137931034482758</v>
          </cell>
          <cell r="BN540">
            <v>98</v>
          </cell>
          <cell r="BO540">
            <v>452</v>
          </cell>
          <cell r="BP540">
            <v>53</v>
          </cell>
          <cell r="BQ540">
            <v>8.5283018867924536</v>
          </cell>
          <cell r="BR540">
            <v>185</v>
          </cell>
          <cell r="BS540">
            <v>24</v>
          </cell>
          <cell r="BT540">
            <v>7.708333333333333</v>
          </cell>
          <cell r="BU540">
            <v>88.625</v>
          </cell>
          <cell r="BV540">
            <v>185</v>
          </cell>
          <cell r="BW540">
            <v>24</v>
          </cell>
          <cell r="BX540">
            <v>7.708333333333333</v>
          </cell>
          <cell r="BY540">
            <v>255</v>
          </cell>
          <cell r="BZ540">
            <v>26</v>
          </cell>
          <cell r="CA540">
            <v>9.8076923076923084</v>
          </cell>
          <cell r="CB540">
            <v>1813</v>
          </cell>
          <cell r="CC540">
            <v>205</v>
          </cell>
          <cell r="CD540">
            <v>8.8439024390243901</v>
          </cell>
          <cell r="CE540">
            <v>87</v>
          </cell>
          <cell r="CF540"/>
          <cell r="CG540"/>
          <cell r="CH540"/>
          <cell r="CI540"/>
          <cell r="CJ540"/>
          <cell r="CK540"/>
          <cell r="CL540"/>
          <cell r="CM540"/>
          <cell r="CN540">
            <v>12</v>
          </cell>
          <cell r="CO540">
            <v>60</v>
          </cell>
          <cell r="CP540">
            <v>44</v>
          </cell>
          <cell r="CQ540">
            <v>50</v>
          </cell>
          <cell r="CR540">
            <v>21</v>
          </cell>
          <cell r="CS540">
            <v>3</v>
          </cell>
          <cell r="CT540">
            <v>88</v>
          </cell>
          <cell r="CU540">
            <v>10</v>
          </cell>
          <cell r="CV540">
            <v>6</v>
          </cell>
          <cell r="CW540">
            <v>63</v>
          </cell>
          <cell r="CX540">
            <v>302</v>
          </cell>
          <cell r="CY540">
            <v>60.4</v>
          </cell>
          <cell r="CZ540">
            <v>44.873699851411594</v>
          </cell>
          <cell r="DA540">
            <v>5</v>
          </cell>
          <cell r="DB540">
            <v>5</v>
          </cell>
          <cell r="DC540">
            <v>50</v>
          </cell>
          <cell r="DD540">
            <v>17</v>
          </cell>
          <cell r="DE540">
            <v>5</v>
          </cell>
          <cell r="DF540">
            <v>78</v>
          </cell>
          <cell r="DG540">
            <v>4</v>
          </cell>
          <cell r="DH540">
            <v>40</v>
          </cell>
          <cell r="DI540">
            <v>290</v>
          </cell>
          <cell r="DJ540">
            <v>15</v>
          </cell>
          <cell r="DK540">
            <v>0</v>
          </cell>
          <cell r="DL540">
            <v>2</v>
          </cell>
          <cell r="DM540">
            <v>0</v>
          </cell>
          <cell r="DN540">
            <v>80</v>
          </cell>
          <cell r="DO540" t="str">
            <v>100</v>
          </cell>
          <cell r="DP540">
            <v>70</v>
          </cell>
          <cell r="DQ540" t="str">
            <v>100</v>
          </cell>
          <cell r="DR540">
            <v>75</v>
          </cell>
          <cell r="DS540">
            <v>100</v>
          </cell>
          <cell r="DT540">
            <v>47</v>
          </cell>
          <cell r="DU540">
            <v>60</v>
          </cell>
          <cell r="DV540" t="str">
            <v>C2L BIZ Solutions Pvt.Ltd.</v>
          </cell>
          <cell r="DW540"/>
          <cell r="DX540"/>
          <cell r="DY540" t="str">
            <v>Placed</v>
          </cell>
          <cell r="DZ540">
            <v>3.6</v>
          </cell>
          <cell r="EA540" t="str">
            <v>Placement</v>
          </cell>
          <cell r="EB540" t="str">
            <v>Placement</v>
          </cell>
          <cell r="EC540"/>
          <cell r="ED540" t="str">
            <v>CAT-3</v>
          </cell>
          <cell r="EE540"/>
          <cell r="EF540"/>
          <cell r="EG540"/>
          <cell r="EH540"/>
          <cell r="EI540"/>
          <cell r="EJ540"/>
          <cell r="EK540"/>
          <cell r="EL540"/>
          <cell r="EM540"/>
          <cell r="EN540">
            <v>5</v>
          </cell>
          <cell r="EO540">
            <v>2</v>
          </cell>
          <cell r="EP540">
            <v>5</v>
          </cell>
          <cell r="EQ540">
            <v>12</v>
          </cell>
          <cell r="ER540">
            <v>80</v>
          </cell>
          <cell r="ES540" t="str">
            <v>Yes</v>
          </cell>
          <cell r="ET540" t="str">
            <v>https://drive.google.com/open?id=1nc4XXvuxOa1LGSi1ioQ2t_2t9yRcS1LD</v>
          </cell>
          <cell r="EU540" t="str">
            <v>IT + Core Companies</v>
          </cell>
          <cell r="EV540" t="str">
            <v>Yes</v>
          </cell>
          <cell r="EW540" t="str">
            <v>pay_Hy54kH5MlcUf0s</v>
          </cell>
          <cell r="EX540" t="str">
            <v>mumbai</v>
          </cell>
          <cell r="EY540" t="str">
            <v>AB</v>
          </cell>
          <cell r="EZ540" t="str">
            <v>Batch 3</v>
          </cell>
          <cell r="FA540" t="str">
            <v>19-ELEX25-23</v>
          </cell>
          <cell r="FB540" t="str">
            <v>ELEX</v>
          </cell>
          <cell r="FC540">
            <v>25</v>
          </cell>
        </row>
        <row r="541">
          <cell r="C541" t="str">
            <v>19-ELEX26-23</v>
          </cell>
          <cell r="D541">
            <v>26</v>
          </cell>
          <cell r="E541" t="str">
            <v>NASERI PARTH RISHIKESH RUCHI</v>
          </cell>
          <cell r="F541" t="str">
            <v>19-ELEX26-23</v>
          </cell>
          <cell r="G541" t="str">
            <v>Male</v>
          </cell>
          <cell r="H541">
            <v>37310</v>
          </cell>
          <cell r="I541">
            <v>8879031892</v>
          </cell>
          <cell r="J541"/>
          <cell r="K541" t="str">
            <v>parthnaseri@gmail.com</v>
          </cell>
          <cell r="L541" t="str">
            <v>1032190657@tcetmumbai.in</v>
          </cell>
          <cell r="M541" t="str">
            <v>104 ICICI BANK APARTMENT,DINDOSHI AK Vaidya Marg Goregaon East,Mumbai,Near Oberoi mall,Mumbai,400063</v>
          </cell>
          <cell r="N541" t="str">
            <v>Service</v>
          </cell>
          <cell r="O541" t="str">
            <v>20 Lacs &amp; above</v>
          </cell>
          <cell r="P541" t="str">
            <v>Normal</v>
          </cell>
          <cell r="Q541" t="str">
            <v>Open</v>
          </cell>
          <cell r="R541">
            <v>2019</v>
          </cell>
          <cell r="S541" t="str">
            <v>FE</v>
          </cell>
          <cell r="T541" t="str">
            <v>MHT-CET 2019</v>
          </cell>
          <cell r="U541" t="str">
            <v>MHT-CET</v>
          </cell>
          <cell r="V541">
            <v>200</v>
          </cell>
          <cell r="W541">
            <v>26.8783992</v>
          </cell>
          <cell r="X541" t="str">
            <v>IL</v>
          </cell>
          <cell r="Y541">
            <v>378</v>
          </cell>
          <cell r="Z541">
            <v>500</v>
          </cell>
          <cell r="AA541">
            <v>75.599999999999994</v>
          </cell>
          <cell r="AB541">
            <v>2017</v>
          </cell>
          <cell r="AC541" t="str">
            <v>MAHARASHTRA STATE BOARD OF SECONDARY AND HIGHER SECONDARY EDUCATION</v>
          </cell>
          <cell r="AD541" t="str">
            <v>YASHODHAM HIGH SCHOOL AND JR COLLEGE</v>
          </cell>
          <cell r="AE541">
            <v>382</v>
          </cell>
          <cell r="AF541">
            <v>650</v>
          </cell>
          <cell r="AG541">
            <v>58.77</v>
          </cell>
          <cell r="AH541">
            <v>2019</v>
          </cell>
          <cell r="AI541" t="str">
            <v>MAHARASHTRA STATE BOARD OF SECONDARY AND HIGHER SECONDARY EDUCATION</v>
          </cell>
          <cell r="AJ541" t="str">
            <v>THE BOMBAY SUBURBAN GRAIN DEALERS JR COLLEGE</v>
          </cell>
          <cell r="AK541">
            <v>195</v>
          </cell>
          <cell r="AL541">
            <v>23</v>
          </cell>
          <cell r="AM541">
            <v>8.4782608695652169</v>
          </cell>
          <cell r="AN541">
            <v>81</v>
          </cell>
          <cell r="AO541">
            <v>215</v>
          </cell>
          <cell r="AP541">
            <v>25</v>
          </cell>
          <cell r="AQ541">
            <v>8.6</v>
          </cell>
          <cell r="AR541">
            <v>90</v>
          </cell>
          <cell r="AS541">
            <v>410</v>
          </cell>
          <cell r="AT541">
            <v>48</v>
          </cell>
          <cell r="AU541">
            <v>8.5416666666666661</v>
          </cell>
          <cell r="AV541">
            <v>228</v>
          </cell>
          <cell r="AW541">
            <v>25</v>
          </cell>
          <cell r="AX541">
            <v>9.1199999999999992</v>
          </cell>
          <cell r="AY541">
            <v>98</v>
          </cell>
          <cell r="AZ541">
            <v>278</v>
          </cell>
          <cell r="BA541">
            <v>29</v>
          </cell>
          <cell r="BB541">
            <v>9.5862068965517242</v>
          </cell>
          <cell r="BC541">
            <v>93</v>
          </cell>
          <cell r="BD541">
            <v>506</v>
          </cell>
          <cell r="BE541">
            <v>54</v>
          </cell>
          <cell r="BF541">
            <v>9.3703703703703702</v>
          </cell>
          <cell r="BG541">
            <v>218</v>
          </cell>
          <cell r="BH541">
            <v>24</v>
          </cell>
          <cell r="BI541">
            <v>9.0833333333333339</v>
          </cell>
          <cell r="BJ541">
            <v>90.5</v>
          </cell>
          <cell r="BK541">
            <v>259</v>
          </cell>
          <cell r="BL541">
            <v>29</v>
          </cell>
          <cell r="BM541">
            <v>8.931034482758621</v>
          </cell>
          <cell r="BN541">
            <v>100</v>
          </cell>
          <cell r="BO541">
            <v>477</v>
          </cell>
          <cell r="BP541">
            <v>53</v>
          </cell>
          <cell r="BQ541">
            <v>9</v>
          </cell>
          <cell r="BR541">
            <v>197</v>
          </cell>
          <cell r="BS541">
            <v>24</v>
          </cell>
          <cell r="BT541">
            <v>8.2083333333333339</v>
          </cell>
          <cell r="BU541">
            <v>92.083333333333329</v>
          </cell>
          <cell r="BV541">
            <v>197</v>
          </cell>
          <cell r="BW541">
            <v>24</v>
          </cell>
          <cell r="BX541">
            <v>8.2083333333333339</v>
          </cell>
          <cell r="BY541">
            <v>247</v>
          </cell>
          <cell r="BZ541">
            <v>26</v>
          </cell>
          <cell r="CA541">
            <v>9.5</v>
          </cell>
          <cell r="CB541">
            <v>1837</v>
          </cell>
          <cell r="CC541">
            <v>205</v>
          </cell>
          <cell r="CD541">
            <v>8.9609756097560975</v>
          </cell>
          <cell r="CE541">
            <v>91</v>
          </cell>
          <cell r="CF541"/>
          <cell r="CG541"/>
          <cell r="CH541"/>
          <cell r="CI541"/>
          <cell r="CJ541"/>
          <cell r="CK541"/>
          <cell r="CL541"/>
          <cell r="CM541"/>
          <cell r="CN541">
            <v>40</v>
          </cell>
          <cell r="CO541">
            <v>60</v>
          </cell>
          <cell r="CP541">
            <v>44</v>
          </cell>
          <cell r="CQ541">
            <v>50</v>
          </cell>
          <cell r="CR541">
            <v>23</v>
          </cell>
          <cell r="CS541">
            <v>1</v>
          </cell>
          <cell r="CT541">
            <v>96</v>
          </cell>
          <cell r="CU541">
            <v>8</v>
          </cell>
          <cell r="CV541">
            <v>8</v>
          </cell>
          <cell r="CW541">
            <v>50</v>
          </cell>
          <cell r="CX541">
            <v>444</v>
          </cell>
          <cell r="CY541">
            <v>49.333333333333336</v>
          </cell>
          <cell r="CZ541">
            <v>65.973254086181271</v>
          </cell>
          <cell r="DA541">
            <v>9</v>
          </cell>
          <cell r="DB541">
            <v>1</v>
          </cell>
          <cell r="DC541">
            <v>90</v>
          </cell>
          <cell r="DD541">
            <v>14</v>
          </cell>
          <cell r="DE541">
            <v>8</v>
          </cell>
          <cell r="DF541">
            <v>64</v>
          </cell>
          <cell r="DG541">
            <v>9</v>
          </cell>
          <cell r="DH541">
            <v>90</v>
          </cell>
          <cell r="DI541">
            <v>940</v>
          </cell>
          <cell r="DJ541">
            <v>47</v>
          </cell>
          <cell r="DK541">
            <v>1</v>
          </cell>
          <cell r="DL541">
            <v>1</v>
          </cell>
          <cell r="DM541">
            <v>50</v>
          </cell>
          <cell r="DN541">
            <v>20</v>
          </cell>
          <cell r="DO541" t="str">
            <v>100</v>
          </cell>
          <cell r="DP541">
            <v>0</v>
          </cell>
          <cell r="DQ541">
            <v>0</v>
          </cell>
          <cell r="DR541">
            <v>10</v>
          </cell>
          <cell r="DS541">
            <v>50</v>
          </cell>
          <cell r="DT541">
            <v>45</v>
          </cell>
          <cell r="DU541">
            <v>70</v>
          </cell>
          <cell r="DV541" t="str">
            <v xml:space="preserve">Capgemini </v>
          </cell>
          <cell r="DW541"/>
          <cell r="DX541"/>
          <cell r="DY541" t="str">
            <v>Placed</v>
          </cell>
          <cell r="DZ541">
            <v>4.25</v>
          </cell>
          <cell r="EA541" t="str">
            <v>Placement</v>
          </cell>
          <cell r="EB541" t="str">
            <v>Placement</v>
          </cell>
          <cell r="EC541"/>
          <cell r="ED541" t="str">
            <v>CAT-2</v>
          </cell>
          <cell r="EE541"/>
          <cell r="EF541"/>
          <cell r="EG541"/>
          <cell r="EH541"/>
          <cell r="EI541"/>
          <cell r="EJ541"/>
          <cell r="EK541"/>
          <cell r="EL541"/>
          <cell r="EM541"/>
          <cell r="EN541">
            <v>5</v>
          </cell>
          <cell r="EO541">
            <v>3</v>
          </cell>
          <cell r="EP541">
            <v>5</v>
          </cell>
          <cell r="EQ541">
            <v>13</v>
          </cell>
          <cell r="ER541">
            <v>86.666666666666671</v>
          </cell>
          <cell r="ES541" t="str">
            <v>Yes</v>
          </cell>
          <cell r="ET541" t="str">
            <v>https://drive.google.com/open?id=1wDp1h1cTMBfAMd2VJ8sR4e_4qRfE5t6V</v>
          </cell>
          <cell r="EU541" t="str">
            <v>IT + Core Companies</v>
          </cell>
          <cell r="EV541" t="str">
            <v>Yes</v>
          </cell>
          <cell r="EW541" t="str">
            <v>Yes</v>
          </cell>
          <cell r="EX541" t="str">
            <v>Madhyapradesh</v>
          </cell>
          <cell r="EY541" t="str">
            <v>Present</v>
          </cell>
          <cell r="EZ541" t="str">
            <v>Batch 3</v>
          </cell>
          <cell r="FA541" t="str">
            <v>19-ELEX26-23</v>
          </cell>
          <cell r="FB541" t="str">
            <v>ELEX</v>
          </cell>
          <cell r="FC541">
            <v>26</v>
          </cell>
        </row>
        <row r="542">
          <cell r="C542" t="str">
            <v>19-ELEX27-23</v>
          </cell>
          <cell r="D542">
            <v>27</v>
          </cell>
          <cell r="E542" t="str">
            <v>PAL ADITYA VIKRAMJEET SUSHILA</v>
          </cell>
          <cell r="F542" t="str">
            <v>19-ELEX27-23</v>
          </cell>
          <cell r="G542" t="str">
            <v>Male</v>
          </cell>
          <cell r="H542">
            <v>36907</v>
          </cell>
          <cell r="I542">
            <v>9987655078</v>
          </cell>
          <cell r="J542"/>
          <cell r="K542" t="str">
            <v>paladitya2032@gmail.com</v>
          </cell>
          <cell r="L542" t="str">
            <v>1032190658@tcetmumbai.in</v>
          </cell>
          <cell r="M542" t="str">
            <v>B-29,303,Madhukar Society,Shanti Nagar,Sector-5,Thane-401107,Mira Road,Near Jain Mandir,Mumbai,401107</v>
          </cell>
          <cell r="N542" t="str">
            <v>Family Business</v>
          </cell>
          <cell r="O542" t="str">
            <v>5 Lacs to  10Lacs</v>
          </cell>
          <cell r="P542" t="str">
            <v>Normal</v>
          </cell>
          <cell r="Q542" t="str">
            <v>Open</v>
          </cell>
          <cell r="R542">
            <v>2019</v>
          </cell>
          <cell r="S542" t="str">
            <v>FE</v>
          </cell>
          <cell r="T542" t="str">
            <v>MHT-CET 2019</v>
          </cell>
          <cell r="U542" t="str">
            <v>MHT-CET</v>
          </cell>
          <cell r="V542">
            <v>200</v>
          </cell>
          <cell r="W542">
            <v>15.391829599999999</v>
          </cell>
          <cell r="X542" t="str">
            <v>MI</v>
          </cell>
          <cell r="Y542">
            <v>444</v>
          </cell>
          <cell r="Z542">
            <v>500</v>
          </cell>
          <cell r="AA542">
            <v>88.8</v>
          </cell>
          <cell r="AB542">
            <v>2017</v>
          </cell>
          <cell r="AC542" t="str">
            <v>MAHARASHTRA STATE BOARD OF SECONDARY AND HIGHER SECONDARY EDUCATION</v>
          </cell>
          <cell r="AD542" t="str">
            <v>HOLY CROSS CONVENT SCHOOL</v>
          </cell>
          <cell r="AE542">
            <v>395</v>
          </cell>
          <cell r="AF542">
            <v>650</v>
          </cell>
          <cell r="AG542">
            <v>60.77</v>
          </cell>
          <cell r="AH542">
            <v>2019</v>
          </cell>
          <cell r="AI542" t="str">
            <v>MAHARASHTRA STATE BOARD OF SECONDARY AND HIGHER SECONDARY EDUCATION</v>
          </cell>
          <cell r="AJ542" t="str">
            <v>MOTHER MARY JUNIOUR COLLEGE</v>
          </cell>
          <cell r="AK542">
            <v>204</v>
          </cell>
          <cell r="AL542">
            <v>23</v>
          </cell>
          <cell r="AM542">
            <v>8.8695652173913047</v>
          </cell>
          <cell r="AN542">
            <v>87</v>
          </cell>
          <cell r="AO542">
            <v>196</v>
          </cell>
          <cell r="AP542">
            <v>25</v>
          </cell>
          <cell r="AQ542">
            <v>7.84</v>
          </cell>
          <cell r="AR542">
            <v>100</v>
          </cell>
          <cell r="AS542">
            <v>400</v>
          </cell>
          <cell r="AT542">
            <v>48</v>
          </cell>
          <cell r="AU542">
            <v>8.3333333333333339</v>
          </cell>
          <cell r="AV542">
            <v>193</v>
          </cell>
          <cell r="AW542">
            <v>25</v>
          </cell>
          <cell r="AX542">
            <v>7.72</v>
          </cell>
          <cell r="AY542">
            <v>72</v>
          </cell>
          <cell r="AZ542">
            <v>244</v>
          </cell>
          <cell r="BA542">
            <v>29</v>
          </cell>
          <cell r="BB542">
            <v>8.4137931034482758</v>
          </cell>
          <cell r="BC542">
            <v>47</v>
          </cell>
          <cell r="BD542">
            <v>437</v>
          </cell>
          <cell r="BE542">
            <v>54</v>
          </cell>
          <cell r="BF542">
            <v>8.0925925925925934</v>
          </cell>
          <cell r="BG542">
            <v>197</v>
          </cell>
          <cell r="BH542">
            <v>24</v>
          </cell>
          <cell r="BI542">
            <v>8.2083333333333339</v>
          </cell>
          <cell r="BJ542">
            <v>76.5</v>
          </cell>
          <cell r="BK542">
            <v>239</v>
          </cell>
          <cell r="BL542">
            <v>29</v>
          </cell>
          <cell r="BM542">
            <v>8.2413793103448274</v>
          </cell>
          <cell r="BN542">
            <v>78</v>
          </cell>
          <cell r="BO542">
            <v>436</v>
          </cell>
          <cell r="BP542">
            <v>53</v>
          </cell>
          <cell r="BQ542">
            <v>8.2264150943396235</v>
          </cell>
          <cell r="BR542">
            <v>178</v>
          </cell>
          <cell r="BS542">
            <v>24</v>
          </cell>
          <cell r="BT542">
            <v>7.416666666666667</v>
          </cell>
          <cell r="BU542">
            <v>76.75</v>
          </cell>
          <cell r="BV542">
            <v>178</v>
          </cell>
          <cell r="BW542">
            <v>24</v>
          </cell>
          <cell r="BX542">
            <v>7.416666666666667</v>
          </cell>
          <cell r="BY542">
            <v>238</v>
          </cell>
          <cell r="BZ542">
            <v>26</v>
          </cell>
          <cell r="CA542">
            <v>9.1538461538461533</v>
          </cell>
          <cell r="CB542">
            <v>1689</v>
          </cell>
          <cell r="CC542">
            <v>205</v>
          </cell>
          <cell r="CD542">
            <v>8.2390243902439018</v>
          </cell>
          <cell r="CE542">
            <v>77</v>
          </cell>
          <cell r="CF542"/>
          <cell r="CG542"/>
          <cell r="CH542"/>
          <cell r="CI542"/>
          <cell r="CJ542"/>
          <cell r="CK542"/>
          <cell r="CL542"/>
          <cell r="CM542"/>
          <cell r="CN542"/>
          <cell r="CO542"/>
          <cell r="CP542"/>
          <cell r="CQ542"/>
          <cell r="CR542"/>
          <cell r="CS542"/>
          <cell r="CT542"/>
          <cell r="CU542"/>
          <cell r="CV542"/>
          <cell r="CW542"/>
          <cell r="CX542"/>
          <cell r="CY542"/>
          <cell r="CZ542"/>
          <cell r="DA542"/>
          <cell r="DB542"/>
          <cell r="DC542"/>
          <cell r="DD542"/>
          <cell r="DE542"/>
          <cell r="DF542"/>
          <cell r="DG542"/>
          <cell r="DH542"/>
          <cell r="DI542"/>
          <cell r="DJ542">
            <v>0</v>
          </cell>
          <cell r="DK542">
            <v>0</v>
          </cell>
          <cell r="DL542">
            <v>2</v>
          </cell>
          <cell r="DM542">
            <v>0</v>
          </cell>
          <cell r="DN542">
            <v>0</v>
          </cell>
          <cell r="DO542">
            <v>0</v>
          </cell>
          <cell r="DP542">
            <v>0</v>
          </cell>
          <cell r="DQ542">
            <v>0</v>
          </cell>
          <cell r="DR542">
            <v>0</v>
          </cell>
          <cell r="DS542">
            <v>0</v>
          </cell>
          <cell r="DT542">
            <v>0</v>
          </cell>
          <cell r="DU542">
            <v>0</v>
          </cell>
          <cell r="DV542"/>
          <cell r="DW542"/>
          <cell r="DX542"/>
          <cell r="DY542"/>
          <cell r="DZ542"/>
          <cell r="EA542" t="str">
            <v>Higher Studies</v>
          </cell>
          <cell r="EB542" t="str">
            <v>Higher Studies</v>
          </cell>
          <cell r="EC542"/>
          <cell r="ED542" t="str">
            <v>CAT-3</v>
          </cell>
          <cell r="EE542"/>
          <cell r="EF542"/>
          <cell r="EG542"/>
          <cell r="EH542"/>
          <cell r="EI542"/>
          <cell r="EJ542"/>
          <cell r="EK542"/>
          <cell r="EL542"/>
          <cell r="EM542"/>
          <cell r="EN542">
            <v>5</v>
          </cell>
          <cell r="EO542">
            <v>0</v>
          </cell>
          <cell r="EP542">
            <v>4</v>
          </cell>
          <cell r="EQ542">
            <v>9</v>
          </cell>
          <cell r="ER542">
            <v>60</v>
          </cell>
          <cell r="ES542" t="str">
            <v>Yes</v>
          </cell>
          <cell r="ET542" t="str">
            <v>https://drive.google.com/open?id=1ri7n-2O3gVnHyDPsSnC2Ft_z2FqBzq0g</v>
          </cell>
          <cell r="EU542" t="str">
            <v>NA</v>
          </cell>
          <cell r="EV542" t="str">
            <v>No</v>
          </cell>
          <cell r="EW542"/>
          <cell r="EX542" t="str">
            <v>Mira Road</v>
          </cell>
          <cell r="EY542" t="str">
            <v>AB</v>
          </cell>
          <cell r="EZ542"/>
          <cell r="FA542" t="str">
            <v>19-ELEX27-23</v>
          </cell>
          <cell r="FB542" t="str">
            <v>ELEX</v>
          </cell>
          <cell r="FC542">
            <v>27</v>
          </cell>
        </row>
        <row r="543">
          <cell r="C543" t="str">
            <v>19-ELEX28-23</v>
          </cell>
          <cell r="D543">
            <v>28</v>
          </cell>
          <cell r="E543" t="str">
            <v>PAL CHANDAN KAILASH PUSHPA</v>
          </cell>
          <cell r="F543" t="str">
            <v>19-ELEX28-23</v>
          </cell>
          <cell r="G543" t="str">
            <v>Male</v>
          </cell>
          <cell r="H543">
            <v>37125</v>
          </cell>
          <cell r="I543">
            <v>7757806864</v>
          </cell>
          <cell r="J543">
            <v>9579008807</v>
          </cell>
          <cell r="K543" t="str">
            <v>cpchandanpal7@gmail.com</v>
          </cell>
          <cell r="L543" t="str">
            <v>1032190659@tcetmumbai.in</v>
          </cell>
          <cell r="M543" t="str">
            <v>10 602 Agarwal nagari vasant nagari,New link road near fire bridge,Nallasopara E,Maharashtra,Vasai,401208</v>
          </cell>
          <cell r="N543" t="str">
            <v>Self-employed</v>
          </cell>
          <cell r="O543" t="str">
            <v>Below  5 Lacs</v>
          </cell>
          <cell r="P543" t="str">
            <v>Normal</v>
          </cell>
          <cell r="Q543" t="str">
            <v>Open</v>
          </cell>
          <cell r="R543">
            <v>2019</v>
          </cell>
          <cell r="S543" t="str">
            <v>FE</v>
          </cell>
          <cell r="T543" t="str">
            <v>MHT-CET 2019</v>
          </cell>
          <cell r="U543" t="str">
            <v>MHT-CET</v>
          </cell>
          <cell r="V543">
            <v>200</v>
          </cell>
          <cell r="W543">
            <v>10.330743099999999</v>
          </cell>
          <cell r="X543" t="str">
            <v>MI</v>
          </cell>
          <cell r="Y543">
            <v>408</v>
          </cell>
          <cell r="Z543">
            <v>500</v>
          </cell>
          <cell r="AA543">
            <v>81.599999999999994</v>
          </cell>
          <cell r="AB543">
            <v>2016</v>
          </cell>
          <cell r="AC543" t="str">
            <v>MAHARASHTRA STATE BOARD OF SECONDARY AND HIGHER SECONDARY EDUCATION</v>
          </cell>
          <cell r="AD543" t="str">
            <v>DIVINE PROVIDENCE HIGH SCHOOL</v>
          </cell>
          <cell r="AE543">
            <v>402</v>
          </cell>
          <cell r="AF543">
            <v>650</v>
          </cell>
          <cell r="AG543">
            <v>61.85</v>
          </cell>
          <cell r="AH543">
            <v>2018</v>
          </cell>
          <cell r="AI543" t="str">
            <v>MAHARASHTRA STATE BOARD OF SECONDARY AND HIGHER SECONDARY EDUCATION</v>
          </cell>
          <cell r="AJ543" t="str">
            <v>THAKUR COLLEGE OF SCIENCE AND COMMERCE</v>
          </cell>
          <cell r="AK543">
            <v>154</v>
          </cell>
          <cell r="AL543">
            <v>23</v>
          </cell>
          <cell r="AM543">
            <v>6.6956521739130439</v>
          </cell>
          <cell r="AN543">
            <v>93</v>
          </cell>
          <cell r="AO543">
            <v>192</v>
          </cell>
          <cell r="AP543">
            <v>25</v>
          </cell>
          <cell r="AQ543">
            <v>7.68</v>
          </cell>
          <cell r="AR543">
            <v>97</v>
          </cell>
          <cell r="AS543">
            <v>346</v>
          </cell>
          <cell r="AT543">
            <v>48</v>
          </cell>
          <cell r="AU543">
            <v>7.208333333333333</v>
          </cell>
          <cell r="AV543">
            <v>209</v>
          </cell>
          <cell r="AW543">
            <v>25</v>
          </cell>
          <cell r="AX543">
            <v>8.36</v>
          </cell>
          <cell r="AY543">
            <v>98</v>
          </cell>
          <cell r="AZ543">
            <v>278</v>
          </cell>
          <cell r="BA543">
            <v>29</v>
          </cell>
          <cell r="BB543">
            <v>9.5862068965517242</v>
          </cell>
          <cell r="BC543">
            <v>100</v>
          </cell>
          <cell r="BD543">
            <v>487</v>
          </cell>
          <cell r="BE543">
            <v>54</v>
          </cell>
          <cell r="BF543">
            <v>9.018518518518519</v>
          </cell>
          <cell r="BG543">
            <v>208</v>
          </cell>
          <cell r="BH543">
            <v>24</v>
          </cell>
          <cell r="BI543">
            <v>8.6666666666666661</v>
          </cell>
          <cell r="BJ543">
            <v>97</v>
          </cell>
          <cell r="BK543">
            <v>249</v>
          </cell>
          <cell r="BL543">
            <v>29</v>
          </cell>
          <cell r="BM543">
            <v>8.5862068965517242</v>
          </cell>
          <cell r="BN543">
            <v>100</v>
          </cell>
          <cell r="BO543">
            <v>457</v>
          </cell>
          <cell r="BP543">
            <v>53</v>
          </cell>
          <cell r="BQ543">
            <v>8.6226415094339615</v>
          </cell>
          <cell r="BR543">
            <v>200</v>
          </cell>
          <cell r="BS543">
            <v>24</v>
          </cell>
          <cell r="BT543">
            <v>8.3333333333333339</v>
          </cell>
          <cell r="BU543">
            <v>97.5</v>
          </cell>
          <cell r="BV543">
            <v>200</v>
          </cell>
          <cell r="BW543">
            <v>24</v>
          </cell>
          <cell r="BX543">
            <v>8.3333333333333339</v>
          </cell>
          <cell r="BY543">
            <v>235</v>
          </cell>
          <cell r="BZ543">
            <v>26</v>
          </cell>
          <cell r="CA543">
            <v>9.0384615384615383</v>
          </cell>
          <cell r="CB543">
            <v>1725</v>
          </cell>
          <cell r="CC543">
            <v>205</v>
          </cell>
          <cell r="CD543">
            <v>8.4146341463414629</v>
          </cell>
          <cell r="CE543">
            <v>97</v>
          </cell>
          <cell r="CF543"/>
          <cell r="CG543"/>
          <cell r="CH543"/>
          <cell r="CI543"/>
          <cell r="CJ543"/>
          <cell r="CK543"/>
          <cell r="CL543"/>
          <cell r="CM543"/>
          <cell r="CN543">
            <v>51</v>
          </cell>
          <cell r="CO543">
            <v>60</v>
          </cell>
          <cell r="CP543">
            <v>17</v>
          </cell>
          <cell r="CQ543">
            <v>50</v>
          </cell>
          <cell r="CR543">
            <v>24</v>
          </cell>
          <cell r="CS543">
            <v>0</v>
          </cell>
          <cell r="CT543">
            <v>100</v>
          </cell>
          <cell r="CU543">
            <v>15</v>
          </cell>
          <cell r="CV543">
            <v>1</v>
          </cell>
          <cell r="CW543">
            <v>94</v>
          </cell>
          <cell r="CX543">
            <v>510</v>
          </cell>
          <cell r="CY543">
            <v>51</v>
          </cell>
          <cell r="CZ543">
            <v>75.780089153046063</v>
          </cell>
          <cell r="DA543">
            <v>10</v>
          </cell>
          <cell r="DB543">
            <v>0</v>
          </cell>
          <cell r="DC543">
            <v>100</v>
          </cell>
          <cell r="DD543">
            <v>20</v>
          </cell>
          <cell r="DE543">
            <v>2</v>
          </cell>
          <cell r="DF543">
            <v>91</v>
          </cell>
          <cell r="DG543">
            <v>10</v>
          </cell>
          <cell r="DH543">
            <v>100</v>
          </cell>
          <cell r="DI543">
            <v>595</v>
          </cell>
          <cell r="DJ543">
            <v>30</v>
          </cell>
          <cell r="DK543">
            <v>1</v>
          </cell>
          <cell r="DL543">
            <v>1</v>
          </cell>
          <cell r="DM543">
            <v>50</v>
          </cell>
          <cell r="DN543">
            <v>0</v>
          </cell>
          <cell r="DO543" t="str">
            <v>0</v>
          </cell>
          <cell r="DP543">
            <v>60</v>
          </cell>
          <cell r="DQ543" t="str">
            <v>100</v>
          </cell>
          <cell r="DR543">
            <v>30</v>
          </cell>
          <cell r="DS543">
            <v>50</v>
          </cell>
          <cell r="DT543">
            <v>36</v>
          </cell>
          <cell r="DU543">
            <v>84</v>
          </cell>
          <cell r="DV543" t="str">
            <v>BuildINT</v>
          </cell>
          <cell r="DW543"/>
          <cell r="DX543"/>
          <cell r="DY543" t="str">
            <v>Placed</v>
          </cell>
          <cell r="DZ543">
            <v>3</v>
          </cell>
          <cell r="EA543" t="str">
            <v>Placement</v>
          </cell>
          <cell r="EB543" t="str">
            <v>Placement</v>
          </cell>
          <cell r="EC543"/>
          <cell r="ED543" t="str">
            <v>CAT-1</v>
          </cell>
          <cell r="EE543"/>
          <cell r="EF543"/>
          <cell r="EG543"/>
          <cell r="EH543"/>
          <cell r="EI543"/>
          <cell r="EJ543"/>
          <cell r="EK543"/>
          <cell r="EL543"/>
          <cell r="EM543"/>
          <cell r="EN543">
            <v>5</v>
          </cell>
          <cell r="EO543">
            <v>5</v>
          </cell>
          <cell r="EP543">
            <v>5</v>
          </cell>
          <cell r="EQ543">
            <v>15</v>
          </cell>
          <cell r="ER543">
            <v>100</v>
          </cell>
          <cell r="ES543" t="str">
            <v>Yes</v>
          </cell>
          <cell r="ET543" t="str">
            <v>https://drive.google.com/open?id=1s9KFsvQ7-ycPMWEHvIwhbtgMT91uvEL1</v>
          </cell>
          <cell r="EU543" t="str">
            <v>IT + Core Companies</v>
          </cell>
          <cell r="EV543" t="str">
            <v>Yes</v>
          </cell>
          <cell r="EW543" t="str">
            <v>Yes</v>
          </cell>
          <cell r="EX543" t="str">
            <v>Uttarpradesh</v>
          </cell>
          <cell r="EY543" t="str">
            <v>AB</v>
          </cell>
          <cell r="EZ543" t="str">
            <v>Batch 4</v>
          </cell>
          <cell r="FA543" t="str">
            <v>19-ELEX28-23</v>
          </cell>
          <cell r="FB543" t="str">
            <v>ELEX</v>
          </cell>
          <cell r="FC543">
            <v>28</v>
          </cell>
        </row>
        <row r="544">
          <cell r="C544" t="str">
            <v>19-ELEX29-23</v>
          </cell>
          <cell r="D544">
            <v>29</v>
          </cell>
          <cell r="E544" t="str">
            <v>PAL HRITIK SHIVPUJAN SUNITA</v>
          </cell>
          <cell r="F544" t="str">
            <v>19-ELEX29-23</v>
          </cell>
          <cell r="G544" t="str">
            <v>Male</v>
          </cell>
          <cell r="H544">
            <v>36958</v>
          </cell>
          <cell r="I544">
            <v>9326155834</v>
          </cell>
          <cell r="J544"/>
          <cell r="K544" t="str">
            <v>hritikpal01@gmail.com</v>
          </cell>
          <cell r="L544" t="str">
            <v>1032190660@tcetmumbai.in</v>
          </cell>
          <cell r="M544" t="str">
            <v>Lokmanya Chawl,Vadarpada road 1,Kandivali East,Near Vishwakarma mandir,Mumbai,400101</v>
          </cell>
          <cell r="N544" t="str">
            <v>Self-employed</v>
          </cell>
          <cell r="O544" t="str">
            <v>Below  5 Lacs</v>
          </cell>
          <cell r="P544" t="str">
            <v>Normal</v>
          </cell>
          <cell r="Q544" t="str">
            <v>Open</v>
          </cell>
          <cell r="R544">
            <v>2019</v>
          </cell>
          <cell r="S544" t="str">
            <v>FE</v>
          </cell>
          <cell r="T544" t="str">
            <v>MHT-CET 2019</v>
          </cell>
          <cell r="U544" t="str">
            <v>MHT-CET</v>
          </cell>
          <cell r="V544">
            <v>200</v>
          </cell>
          <cell r="W544">
            <v>20.346820399999999</v>
          </cell>
          <cell r="X544" t="str">
            <v>MI</v>
          </cell>
          <cell r="Y544">
            <v>430</v>
          </cell>
          <cell r="Z544">
            <v>500</v>
          </cell>
          <cell r="AA544">
            <v>86</v>
          </cell>
          <cell r="AB544">
            <v>2016</v>
          </cell>
          <cell r="AC544" t="str">
            <v>MAHARASHTRA STATE BOARD OF SECONDARY AND HIGHER SECONDARY EDUCATION</v>
          </cell>
          <cell r="AD544" t="str">
            <v>PAL RAJENDRA ENGLISH HIGH SCHOOL</v>
          </cell>
          <cell r="AE544">
            <v>531</v>
          </cell>
          <cell r="AF544">
            <v>650</v>
          </cell>
          <cell r="AG544">
            <v>81.69</v>
          </cell>
          <cell r="AH544">
            <v>2018</v>
          </cell>
          <cell r="AI544" t="str">
            <v>MAHARASHTRA STATE BOARD OF SECONDARY AND HIGHER SECONDARY EDUCATION</v>
          </cell>
          <cell r="AJ544" t="str">
            <v>SHRI TIKAMDAS PURSHOTAM BHATIA JUNIOR COLLEGE OF SCIENCE</v>
          </cell>
          <cell r="AK544">
            <v>230</v>
          </cell>
          <cell r="AL544">
            <v>23</v>
          </cell>
          <cell r="AM544">
            <v>10</v>
          </cell>
          <cell r="AN544">
            <v>75</v>
          </cell>
          <cell r="AO544">
            <v>247</v>
          </cell>
          <cell r="AP544">
            <v>25</v>
          </cell>
          <cell r="AQ544">
            <v>9.8800000000000008</v>
          </cell>
          <cell r="AR544">
            <v>88</v>
          </cell>
          <cell r="AS544">
            <v>477</v>
          </cell>
          <cell r="AT544">
            <v>48</v>
          </cell>
          <cell r="AU544">
            <v>9.9375</v>
          </cell>
          <cell r="AV544">
            <v>205</v>
          </cell>
          <cell r="AW544">
            <v>25</v>
          </cell>
          <cell r="AX544">
            <v>8.1999999999999993</v>
          </cell>
          <cell r="AY544">
            <v>95</v>
          </cell>
          <cell r="AZ544">
            <v>272</v>
          </cell>
          <cell r="BA544">
            <v>29</v>
          </cell>
          <cell r="BB544">
            <v>9.3793103448275854</v>
          </cell>
          <cell r="BC544">
            <v>95</v>
          </cell>
          <cell r="BD544">
            <v>477</v>
          </cell>
          <cell r="BE544">
            <v>54</v>
          </cell>
          <cell r="BF544">
            <v>8.8333333333333339</v>
          </cell>
          <cell r="BG544">
            <v>202</v>
          </cell>
          <cell r="BH544">
            <v>24</v>
          </cell>
          <cell r="BI544">
            <v>8.4166666666666661</v>
          </cell>
          <cell r="BJ544">
            <v>88.25</v>
          </cell>
          <cell r="BK544">
            <v>278</v>
          </cell>
          <cell r="BL544">
            <v>29</v>
          </cell>
          <cell r="BM544">
            <v>9.5862068965517242</v>
          </cell>
          <cell r="BN544">
            <v>94</v>
          </cell>
          <cell r="BO544">
            <v>480</v>
          </cell>
          <cell r="BP544">
            <v>53</v>
          </cell>
          <cell r="BQ544">
            <v>9.0566037735849054</v>
          </cell>
          <cell r="BR544">
            <v>212</v>
          </cell>
          <cell r="BS544">
            <v>24</v>
          </cell>
          <cell r="BT544">
            <v>8.8333333333333339</v>
          </cell>
          <cell r="BU544">
            <v>89.208333333333329</v>
          </cell>
          <cell r="BV544">
            <v>212</v>
          </cell>
          <cell r="BW544">
            <v>24</v>
          </cell>
          <cell r="BX544">
            <v>8.8333333333333339</v>
          </cell>
          <cell r="BY544">
            <v>239</v>
          </cell>
          <cell r="BZ544">
            <v>26</v>
          </cell>
          <cell r="CA544">
            <v>9.1923076923076916</v>
          </cell>
          <cell r="CB544">
            <v>1885</v>
          </cell>
          <cell r="CC544">
            <v>205</v>
          </cell>
          <cell r="CD544">
            <v>9.1951219512195124</v>
          </cell>
          <cell r="CE544">
            <v>89</v>
          </cell>
          <cell r="CF544"/>
          <cell r="CG544"/>
          <cell r="CH544"/>
          <cell r="CI544"/>
          <cell r="CJ544"/>
          <cell r="CK544"/>
          <cell r="CL544"/>
          <cell r="CM544"/>
          <cell r="CN544">
            <v>23</v>
          </cell>
          <cell r="CO544">
            <v>60</v>
          </cell>
          <cell r="CP544">
            <v>39</v>
          </cell>
          <cell r="CQ544">
            <v>50</v>
          </cell>
          <cell r="CR544">
            <v>24</v>
          </cell>
          <cell r="CS544">
            <v>0</v>
          </cell>
          <cell r="CT544">
            <v>100</v>
          </cell>
          <cell r="CU544">
            <v>13</v>
          </cell>
          <cell r="CV544">
            <v>3</v>
          </cell>
          <cell r="CW544">
            <v>82</v>
          </cell>
          <cell r="CX544">
            <v>573</v>
          </cell>
          <cell r="CY544">
            <v>57.3</v>
          </cell>
          <cell r="CZ544">
            <v>85.141158989598807</v>
          </cell>
          <cell r="DA544">
            <v>10</v>
          </cell>
          <cell r="DB544">
            <v>0</v>
          </cell>
          <cell r="DC544">
            <v>100</v>
          </cell>
          <cell r="DD544">
            <v>15</v>
          </cell>
          <cell r="DE544">
            <v>7</v>
          </cell>
          <cell r="DF544">
            <v>69</v>
          </cell>
          <cell r="DG544">
            <v>10</v>
          </cell>
          <cell r="DH544">
            <v>100</v>
          </cell>
          <cell r="DI544">
            <v>461</v>
          </cell>
          <cell r="DJ544">
            <v>24</v>
          </cell>
          <cell r="DK544">
            <v>2</v>
          </cell>
          <cell r="DL544">
            <v>0</v>
          </cell>
          <cell r="DM544">
            <v>100</v>
          </cell>
          <cell r="DN544">
            <v>70</v>
          </cell>
          <cell r="DO544" t="str">
            <v>100</v>
          </cell>
          <cell r="DP544">
            <v>60</v>
          </cell>
          <cell r="DQ544" t="str">
            <v>100</v>
          </cell>
          <cell r="DR544">
            <v>65</v>
          </cell>
          <cell r="DS544">
            <v>100</v>
          </cell>
          <cell r="DT544">
            <v>60</v>
          </cell>
          <cell r="DU544">
            <v>93</v>
          </cell>
          <cell r="DV544" t="str">
            <v>Capgemini/LTI (allow if Eligible)</v>
          </cell>
          <cell r="DW544"/>
          <cell r="DX544"/>
          <cell r="DY544" t="str">
            <v>Placed</v>
          </cell>
          <cell r="DZ544" t="str">
            <v>5.75/6.50</v>
          </cell>
          <cell r="EA544" t="str">
            <v>Placement</v>
          </cell>
          <cell r="EB544" t="str">
            <v>Placement</v>
          </cell>
          <cell r="EC544"/>
          <cell r="ED544" t="str">
            <v>CAT-1</v>
          </cell>
          <cell r="EE544"/>
          <cell r="EF544"/>
          <cell r="EG544"/>
          <cell r="EH544"/>
          <cell r="EI544"/>
          <cell r="EJ544"/>
          <cell r="EK544"/>
          <cell r="EL544"/>
          <cell r="EM544"/>
          <cell r="EN544">
            <v>5</v>
          </cell>
          <cell r="EO544">
            <v>5</v>
          </cell>
          <cell r="EP544">
            <v>5</v>
          </cell>
          <cell r="EQ544">
            <v>15</v>
          </cell>
          <cell r="ER544">
            <v>100</v>
          </cell>
          <cell r="ES544" t="str">
            <v>Yes</v>
          </cell>
          <cell r="ET544" t="str">
            <v>https://drive.google.com/open?id=1K3DFR1wOsv4yhIrPhUa-7TowACLWyPdw</v>
          </cell>
          <cell r="EU544" t="str">
            <v>IT + Core Companies</v>
          </cell>
          <cell r="EV544" t="str">
            <v>Yes</v>
          </cell>
          <cell r="EW544" t="str">
            <v>pay_Hy2PMAcSYqPFo0</v>
          </cell>
          <cell r="EX544" t="str">
            <v>Mumbai</v>
          </cell>
          <cell r="EY544" t="str">
            <v>Present</v>
          </cell>
          <cell r="EZ544" t="str">
            <v>Golden Batch 1</v>
          </cell>
          <cell r="FA544" t="str">
            <v>19-ELEX29-23</v>
          </cell>
          <cell r="FB544" t="str">
            <v>ELEX</v>
          </cell>
          <cell r="FC544">
            <v>29</v>
          </cell>
        </row>
        <row r="545">
          <cell r="C545" t="str">
            <v>19-ELEX30-23</v>
          </cell>
          <cell r="D545">
            <v>30</v>
          </cell>
          <cell r="E545" t="str">
            <v>PATEL RITIK MANOJ REKHA</v>
          </cell>
          <cell r="F545" t="str">
            <v>19-ELEX30-23</v>
          </cell>
          <cell r="G545" t="str">
            <v>Male</v>
          </cell>
          <cell r="H545">
            <v>37282</v>
          </cell>
          <cell r="I545">
            <v>9152321920</v>
          </cell>
          <cell r="J545"/>
          <cell r="K545" t="str">
            <v>ritikpatelrp786@gmail.com</v>
          </cell>
          <cell r="L545" t="str">
            <v>1032190661@tcetmumbai.in</v>
          </cell>
          <cell r="M545" t="str">
            <v>Flat no.1101,Ambewadi,Kurar village,Near jam jam bakery,Mumabi,400097</v>
          </cell>
          <cell r="N545" t="str">
            <v>Service</v>
          </cell>
          <cell r="O545" t="str">
            <v>Below  5 Lacs</v>
          </cell>
          <cell r="P545" t="str">
            <v>Normal</v>
          </cell>
          <cell r="Q545" t="str">
            <v>Open</v>
          </cell>
          <cell r="R545">
            <v>2019</v>
          </cell>
          <cell r="S545" t="str">
            <v>FE</v>
          </cell>
          <cell r="T545" t="str">
            <v>MHT-CET 2019</v>
          </cell>
          <cell r="U545" t="str">
            <v>MHT-CET</v>
          </cell>
          <cell r="V545">
            <v>200</v>
          </cell>
          <cell r="W545">
            <v>12.978426000000001</v>
          </cell>
          <cell r="X545" t="str">
            <v>IL</v>
          </cell>
          <cell r="Y545">
            <v>387</v>
          </cell>
          <cell r="Z545">
            <v>500</v>
          </cell>
          <cell r="AA545">
            <v>77.400000000000006</v>
          </cell>
          <cell r="AB545">
            <v>2017</v>
          </cell>
          <cell r="AC545" t="str">
            <v>MAHARASHTRA STATE BOARD OF SECONDARY AND HIGHER SECONDARY EDUCATION</v>
          </cell>
          <cell r="AD545" t="str">
            <v>A.V.M HIGH SCHOOL</v>
          </cell>
          <cell r="AE545">
            <v>384</v>
          </cell>
          <cell r="AF545">
            <v>650</v>
          </cell>
          <cell r="AG545">
            <v>59.08</v>
          </cell>
          <cell r="AH545">
            <v>2019</v>
          </cell>
          <cell r="AI545" t="str">
            <v>MAHARASHTRA STATE BOARD OF SECONDARY AND HIGHER SECONDARY EDUCATION</v>
          </cell>
          <cell r="AJ545" t="str">
            <v>TCSE</v>
          </cell>
          <cell r="AK545">
            <v>137</v>
          </cell>
          <cell r="AL545">
            <v>23</v>
          </cell>
          <cell r="AM545">
            <v>5.9565217391304346</v>
          </cell>
          <cell r="AN545">
            <v>83</v>
          </cell>
          <cell r="AO545">
            <v>183</v>
          </cell>
          <cell r="AP545">
            <v>25</v>
          </cell>
          <cell r="AQ545">
            <v>7.32</v>
          </cell>
          <cell r="AR545">
            <v>81</v>
          </cell>
          <cell r="AS545">
            <v>320</v>
          </cell>
          <cell r="AT545">
            <v>48</v>
          </cell>
          <cell r="AU545">
            <v>6.666666666666667</v>
          </cell>
          <cell r="AV545">
            <v>210</v>
          </cell>
          <cell r="AW545">
            <v>25</v>
          </cell>
          <cell r="AX545">
            <v>8.4</v>
          </cell>
          <cell r="AY545">
            <v>88</v>
          </cell>
          <cell r="AZ545">
            <v>281</v>
          </cell>
          <cell r="BA545">
            <v>29</v>
          </cell>
          <cell r="BB545">
            <v>9.6896551724137936</v>
          </cell>
          <cell r="BC545">
            <v>95</v>
          </cell>
          <cell r="BD545">
            <v>491</v>
          </cell>
          <cell r="BE545">
            <v>54</v>
          </cell>
          <cell r="BF545">
            <v>9.0925925925925934</v>
          </cell>
          <cell r="BG545">
            <v>214</v>
          </cell>
          <cell r="BH545">
            <v>24</v>
          </cell>
          <cell r="BI545">
            <v>8.9166666666666661</v>
          </cell>
          <cell r="BJ545">
            <v>86.75</v>
          </cell>
          <cell r="BK545">
            <v>250</v>
          </cell>
          <cell r="BL545">
            <v>29</v>
          </cell>
          <cell r="BM545">
            <v>8.6206896551724146</v>
          </cell>
          <cell r="BN545">
            <v>100</v>
          </cell>
          <cell r="BO545">
            <v>464</v>
          </cell>
          <cell r="BP545">
            <v>53</v>
          </cell>
          <cell r="BQ545">
            <v>8.7547169811320753</v>
          </cell>
          <cell r="BR545">
            <v>206</v>
          </cell>
          <cell r="BS545">
            <v>24</v>
          </cell>
          <cell r="BT545">
            <v>8.5833333333333339</v>
          </cell>
          <cell r="BU545">
            <v>88.958333333333329</v>
          </cell>
          <cell r="BV545">
            <v>206</v>
          </cell>
          <cell r="BW545">
            <v>24</v>
          </cell>
          <cell r="BX545">
            <v>8.5833333333333339</v>
          </cell>
          <cell r="BY545">
            <v>250</v>
          </cell>
          <cell r="BZ545">
            <v>26</v>
          </cell>
          <cell r="CA545">
            <v>9.615384615384615</v>
          </cell>
          <cell r="CB545">
            <v>1731</v>
          </cell>
          <cell r="CC545">
            <v>205</v>
          </cell>
          <cell r="CD545">
            <v>8.4439024390243897</v>
          </cell>
          <cell r="CE545">
            <v>87</v>
          </cell>
          <cell r="CF545"/>
          <cell r="CG545"/>
          <cell r="CH545"/>
          <cell r="CI545"/>
          <cell r="CJ545"/>
          <cell r="CK545"/>
          <cell r="CL545"/>
          <cell r="CM545"/>
          <cell r="CN545">
            <v>11</v>
          </cell>
          <cell r="CO545">
            <v>60</v>
          </cell>
          <cell r="CP545">
            <v>47</v>
          </cell>
          <cell r="CQ545">
            <v>50</v>
          </cell>
          <cell r="CR545">
            <v>20</v>
          </cell>
          <cell r="CS545">
            <v>4</v>
          </cell>
          <cell r="CT545">
            <v>84</v>
          </cell>
          <cell r="CU545">
            <v>8</v>
          </cell>
          <cell r="CV545">
            <v>8</v>
          </cell>
          <cell r="CW545">
            <v>50</v>
          </cell>
          <cell r="CX545">
            <v>650</v>
          </cell>
          <cell r="CY545">
            <v>65</v>
          </cell>
          <cell r="CZ545">
            <v>96.582466567607725</v>
          </cell>
          <cell r="DA545">
            <v>10</v>
          </cell>
          <cell r="DB545">
            <v>0</v>
          </cell>
          <cell r="DC545">
            <v>100</v>
          </cell>
          <cell r="DD545">
            <v>20</v>
          </cell>
          <cell r="DE545">
            <v>2</v>
          </cell>
          <cell r="DF545">
            <v>91</v>
          </cell>
          <cell r="DG545">
            <v>8</v>
          </cell>
          <cell r="DH545">
            <v>80</v>
          </cell>
          <cell r="DI545">
            <v>610</v>
          </cell>
          <cell r="DJ545">
            <v>31</v>
          </cell>
          <cell r="DK545">
            <v>2</v>
          </cell>
          <cell r="DL545">
            <v>0</v>
          </cell>
          <cell r="DM545">
            <v>100</v>
          </cell>
          <cell r="DN545">
            <v>50</v>
          </cell>
          <cell r="DO545" t="str">
            <v>100</v>
          </cell>
          <cell r="DP545">
            <v>30</v>
          </cell>
          <cell r="DQ545" t="str">
            <v>100</v>
          </cell>
          <cell r="DR545">
            <v>40</v>
          </cell>
          <cell r="DS545">
            <v>100</v>
          </cell>
          <cell r="DT545">
            <v>60</v>
          </cell>
          <cell r="DU545">
            <v>87</v>
          </cell>
          <cell r="DV545" t="str">
            <v>Off-DIVINE</v>
          </cell>
          <cell r="DW545"/>
          <cell r="DX545"/>
          <cell r="DY545"/>
          <cell r="DZ545">
            <v>2</v>
          </cell>
          <cell r="EA545" t="str">
            <v>Placement</v>
          </cell>
          <cell r="EB545" t="str">
            <v>Placement</v>
          </cell>
          <cell r="EC545"/>
          <cell r="ED545" t="str">
            <v>CAT-1</v>
          </cell>
          <cell r="EE545"/>
          <cell r="EF545"/>
          <cell r="EG545"/>
          <cell r="EH545"/>
          <cell r="EI545"/>
          <cell r="EJ545"/>
          <cell r="EK545"/>
          <cell r="EL545"/>
          <cell r="EM545"/>
          <cell r="EN545">
            <v>5</v>
          </cell>
          <cell r="EO545">
            <v>5</v>
          </cell>
          <cell r="EP545">
            <v>5</v>
          </cell>
          <cell r="EQ545">
            <v>15</v>
          </cell>
          <cell r="ER545">
            <v>100</v>
          </cell>
          <cell r="ES545" t="str">
            <v>Yes</v>
          </cell>
          <cell r="ET545" t="str">
            <v>https://drive.google.com/open?id=1jkcP1jvxkWe-lZodjbbE5hJUoXXx3ScY</v>
          </cell>
          <cell r="EU545" t="str">
            <v>IT + Core Companies</v>
          </cell>
          <cell r="EV545" t="str">
            <v>Yes</v>
          </cell>
          <cell r="EW545" t="str">
            <v>Yes</v>
          </cell>
          <cell r="EX545" t="str">
            <v>Jaunpur</v>
          </cell>
          <cell r="EY545" t="str">
            <v>Present</v>
          </cell>
          <cell r="EZ545" t="str">
            <v>Batch 3</v>
          </cell>
          <cell r="FA545" t="str">
            <v>19-ELEX30-23</v>
          </cell>
          <cell r="FB545" t="str">
            <v>ELEX</v>
          </cell>
          <cell r="FC545">
            <v>30</v>
          </cell>
        </row>
        <row r="546">
          <cell r="C546" t="str">
            <v>19-ELEX31-23</v>
          </cell>
          <cell r="D546">
            <v>31</v>
          </cell>
          <cell r="E546" t="str">
            <v>PATHAK VIKRAM ACHITANAND RUBY</v>
          </cell>
          <cell r="F546" t="str">
            <v>19-ELEX31-23</v>
          </cell>
          <cell r="G546" t="str">
            <v>Male</v>
          </cell>
          <cell r="H546">
            <v>37081</v>
          </cell>
          <cell r="I546">
            <v>9860039843</v>
          </cell>
          <cell r="J546">
            <v>9545184129</v>
          </cell>
          <cell r="K546" t="str">
            <v>vikram75477547@gmail.com</v>
          </cell>
          <cell r="L546" t="str">
            <v>1032190662@tcetmumbai.in</v>
          </cell>
          <cell r="M546" t="str">
            <v>Vithur mali chawl,Sahakar nagar,Virar,Near narayan medical,Virar,401305</v>
          </cell>
          <cell r="N546" t="str">
            <v>Service</v>
          </cell>
          <cell r="O546" t="str">
            <v>Below  5 Lacs</v>
          </cell>
          <cell r="P546" t="str">
            <v>Normal</v>
          </cell>
          <cell r="Q546" t="str">
            <v>Open</v>
          </cell>
          <cell r="R546">
            <v>2019</v>
          </cell>
          <cell r="S546" t="str">
            <v>FE</v>
          </cell>
          <cell r="T546" t="str">
            <v>MHT-CET 2019</v>
          </cell>
          <cell r="U546" t="str">
            <v>MHT-CET</v>
          </cell>
          <cell r="V546">
            <v>200</v>
          </cell>
          <cell r="W546">
            <v>96.247184700000005</v>
          </cell>
          <cell r="X546" t="str">
            <v>TFWS</v>
          </cell>
          <cell r="Y546">
            <v>459</v>
          </cell>
          <cell r="Z546">
            <v>500</v>
          </cell>
          <cell r="AA546">
            <v>91.8</v>
          </cell>
          <cell r="AB546">
            <v>2017</v>
          </cell>
          <cell r="AC546" t="str">
            <v>MAHARASHTRA STATE BOARD OF SECONDARY AND HIGHER SECONDARY EDUCATION</v>
          </cell>
          <cell r="AD546" t="str">
            <v>SHASTRI VIDYALAY HIGH SCHOOL</v>
          </cell>
          <cell r="AE546">
            <v>506</v>
          </cell>
          <cell r="AF546">
            <v>650</v>
          </cell>
          <cell r="AG546">
            <v>77.849999999999994</v>
          </cell>
          <cell r="AH546">
            <v>2019</v>
          </cell>
          <cell r="AI546" t="str">
            <v>MAHARASHTRA STATE BOARD OF SECONDARY AND HIGHER SECONDARY EDUCATION</v>
          </cell>
          <cell r="AJ546" t="str">
            <v>VARTA COLLAGE</v>
          </cell>
          <cell r="AK546">
            <v>222</v>
          </cell>
          <cell r="AL546">
            <v>23</v>
          </cell>
          <cell r="AM546">
            <v>9.6521739130434785</v>
          </cell>
          <cell r="AN546">
            <v>91</v>
          </cell>
          <cell r="AO546">
            <v>223</v>
          </cell>
          <cell r="AP546">
            <v>25</v>
          </cell>
          <cell r="AQ546">
            <v>8.92</v>
          </cell>
          <cell r="AR546">
            <v>99</v>
          </cell>
          <cell r="AS546">
            <v>445</v>
          </cell>
          <cell r="AT546">
            <v>48</v>
          </cell>
          <cell r="AU546">
            <v>9.2708333333333339</v>
          </cell>
          <cell r="AV546">
            <v>199</v>
          </cell>
          <cell r="AW546">
            <v>25</v>
          </cell>
          <cell r="AX546">
            <v>7.96</v>
          </cell>
          <cell r="AY546">
            <v>76</v>
          </cell>
          <cell r="AZ546">
            <v>259</v>
          </cell>
          <cell r="BA546">
            <v>29</v>
          </cell>
          <cell r="BB546">
            <v>8.931034482758621</v>
          </cell>
          <cell r="BC546">
            <v>90</v>
          </cell>
          <cell r="BD546">
            <v>458</v>
          </cell>
          <cell r="BE546">
            <v>54</v>
          </cell>
          <cell r="BF546">
            <v>8.481481481481481</v>
          </cell>
          <cell r="BG546">
            <v>191</v>
          </cell>
          <cell r="BH546">
            <v>24</v>
          </cell>
          <cell r="BI546">
            <v>7.958333333333333</v>
          </cell>
          <cell r="BJ546">
            <v>89</v>
          </cell>
          <cell r="BK546">
            <v>261</v>
          </cell>
          <cell r="BL546">
            <v>29</v>
          </cell>
          <cell r="BM546">
            <v>9</v>
          </cell>
          <cell r="BN546">
            <v>95</v>
          </cell>
          <cell r="BO546">
            <v>452</v>
          </cell>
          <cell r="BP546">
            <v>53</v>
          </cell>
          <cell r="BQ546">
            <v>8.5283018867924536</v>
          </cell>
          <cell r="BR546">
            <v>181</v>
          </cell>
          <cell r="BS546">
            <v>24</v>
          </cell>
          <cell r="BT546">
            <v>7.541666666666667</v>
          </cell>
          <cell r="BU546">
            <v>90</v>
          </cell>
          <cell r="BV546">
            <v>181</v>
          </cell>
          <cell r="BW546">
            <v>24</v>
          </cell>
          <cell r="BX546">
            <v>7.541666666666667</v>
          </cell>
          <cell r="BY546">
            <v>227</v>
          </cell>
          <cell r="BZ546">
            <v>26</v>
          </cell>
          <cell r="CA546">
            <v>8.7307692307692299</v>
          </cell>
          <cell r="CB546">
            <v>1763</v>
          </cell>
          <cell r="CC546">
            <v>205</v>
          </cell>
          <cell r="CD546">
            <v>8.6</v>
          </cell>
          <cell r="CE546">
            <v>89</v>
          </cell>
          <cell r="CF546"/>
          <cell r="CG546"/>
          <cell r="CH546"/>
          <cell r="CI546"/>
          <cell r="CJ546"/>
          <cell r="CK546"/>
          <cell r="CL546"/>
          <cell r="CM546"/>
          <cell r="CN546">
            <v>16</v>
          </cell>
          <cell r="CO546">
            <v>60</v>
          </cell>
          <cell r="CP546">
            <v>10</v>
          </cell>
          <cell r="CQ546">
            <v>50</v>
          </cell>
          <cell r="CR546">
            <v>18</v>
          </cell>
          <cell r="CS546">
            <v>6</v>
          </cell>
          <cell r="CT546">
            <v>75</v>
          </cell>
          <cell r="CU546">
            <v>8</v>
          </cell>
          <cell r="CV546">
            <v>8</v>
          </cell>
          <cell r="CW546">
            <v>50</v>
          </cell>
          <cell r="CX546">
            <v>461</v>
          </cell>
          <cell r="CY546">
            <v>51.222222222222221</v>
          </cell>
          <cell r="CZ546">
            <v>68.499257057949478</v>
          </cell>
          <cell r="DA546">
            <v>9</v>
          </cell>
          <cell r="DB546">
            <v>1</v>
          </cell>
          <cell r="DC546">
            <v>90</v>
          </cell>
          <cell r="DD546">
            <v>21</v>
          </cell>
          <cell r="DE546">
            <v>1</v>
          </cell>
          <cell r="DF546">
            <v>96</v>
          </cell>
          <cell r="DG546">
            <v>9</v>
          </cell>
          <cell r="DH546">
            <v>90</v>
          </cell>
          <cell r="DI546">
            <v>372</v>
          </cell>
          <cell r="DJ546">
            <v>19</v>
          </cell>
          <cell r="DK546">
            <v>2</v>
          </cell>
          <cell r="DL546">
            <v>0</v>
          </cell>
          <cell r="DM546">
            <v>100</v>
          </cell>
          <cell r="DN546">
            <v>40</v>
          </cell>
          <cell r="DO546" t="str">
            <v>100</v>
          </cell>
          <cell r="DP546">
            <v>0</v>
          </cell>
          <cell r="DQ546">
            <v>0</v>
          </cell>
          <cell r="DR546">
            <v>20</v>
          </cell>
          <cell r="DS546">
            <v>50</v>
          </cell>
          <cell r="DT546">
            <v>43</v>
          </cell>
          <cell r="DU546">
            <v>79</v>
          </cell>
          <cell r="DV546" t="str">
            <v>Capgemini</v>
          </cell>
          <cell r="DW546"/>
          <cell r="DX546"/>
          <cell r="DY546" t="str">
            <v>Placed</v>
          </cell>
          <cell r="DZ546">
            <v>4.25</v>
          </cell>
          <cell r="EA546" t="str">
            <v>Placement</v>
          </cell>
          <cell r="EB546" t="str">
            <v>Placement</v>
          </cell>
          <cell r="EC546"/>
          <cell r="ED546" t="str">
            <v>CAT-1</v>
          </cell>
          <cell r="EE546"/>
          <cell r="EF546"/>
          <cell r="EG546"/>
          <cell r="EH546"/>
          <cell r="EI546"/>
          <cell r="EJ546"/>
          <cell r="EK546"/>
          <cell r="EL546"/>
          <cell r="EM546"/>
          <cell r="EN546">
            <v>5</v>
          </cell>
          <cell r="EO546">
            <v>4</v>
          </cell>
          <cell r="EP546">
            <v>5</v>
          </cell>
          <cell r="EQ546">
            <v>14</v>
          </cell>
          <cell r="ER546">
            <v>93.333333333333329</v>
          </cell>
          <cell r="ES546" t="str">
            <v>Yes</v>
          </cell>
          <cell r="ET546" t="str">
            <v>https://drive.google.com/open?id=10A0Xrty9gattIVaX7ZwNvGFX3oFuQ9Ql</v>
          </cell>
          <cell r="EU546" t="str">
            <v>IT + Core Companies</v>
          </cell>
          <cell r="EV546" t="str">
            <v>Yes</v>
          </cell>
          <cell r="EW546" t="str">
            <v>pay_HyMarT9aJUJKfP</v>
          </cell>
          <cell r="EX546" t="str">
            <v>Virar</v>
          </cell>
          <cell r="EY546" t="str">
            <v>AB</v>
          </cell>
          <cell r="EZ546" t="str">
            <v>Batch 4</v>
          </cell>
          <cell r="FA546" t="str">
            <v>19-ELEX31-23</v>
          </cell>
          <cell r="FB546" t="str">
            <v>ELEX</v>
          </cell>
          <cell r="FC546">
            <v>31</v>
          </cell>
        </row>
        <row r="547">
          <cell r="C547" t="str">
            <v>19-ELEX32-23</v>
          </cell>
          <cell r="D547">
            <v>32</v>
          </cell>
          <cell r="E547" t="str">
            <v>PHATKE ISHIKA AMAR RUPALI</v>
          </cell>
          <cell r="F547" t="str">
            <v>19-ELEX32-23</v>
          </cell>
          <cell r="G547" t="str">
            <v>Female</v>
          </cell>
          <cell r="H547">
            <v>37186</v>
          </cell>
          <cell r="I547">
            <v>8879003747</v>
          </cell>
          <cell r="J547">
            <v>9284556942</v>
          </cell>
          <cell r="K547" t="str">
            <v xml:space="preserve"> ishikaphatke29@gmail.com</v>
          </cell>
          <cell r="L547" t="str">
            <v>1032190663@tcetmumbai.in</v>
          </cell>
          <cell r="M547" t="str">
            <v>205/4 phatke chawl,Katrap road ,Badlapur (east),Near mailing nagar ,Badlapur ,421503</v>
          </cell>
          <cell r="N547" t="str">
            <v>Self-employed</v>
          </cell>
          <cell r="O547" t="str">
            <v>5 Lacs to  10Lacs</v>
          </cell>
          <cell r="P547" t="str">
            <v>Normal</v>
          </cell>
          <cell r="Q547" t="str">
            <v>Open</v>
          </cell>
          <cell r="R547">
            <v>2019</v>
          </cell>
          <cell r="S547" t="str">
            <v>FE</v>
          </cell>
          <cell r="T547" t="str">
            <v>MHT-CET 2019</v>
          </cell>
          <cell r="U547" t="str">
            <v>MHT-CET</v>
          </cell>
          <cell r="V547">
            <v>200</v>
          </cell>
          <cell r="W547">
            <v>11.515899900000001</v>
          </cell>
          <cell r="X547" t="str">
            <v>IL</v>
          </cell>
          <cell r="Y547">
            <v>395</v>
          </cell>
          <cell r="Z547">
            <v>500</v>
          </cell>
          <cell r="AA547">
            <v>79</v>
          </cell>
          <cell r="AB547">
            <v>2017</v>
          </cell>
          <cell r="AC547" t="str">
            <v>MAHARASHTRA STATE BOARD OF SECONDARY AND HIGHER SECONDARY EDUCATION</v>
          </cell>
          <cell r="AD547" t="str">
            <v>CARMEL CONVENT HIGH SCHOOL</v>
          </cell>
          <cell r="AE547">
            <v>409</v>
          </cell>
          <cell r="AF547">
            <v>650</v>
          </cell>
          <cell r="AG547">
            <v>62.92</v>
          </cell>
          <cell r="AH547">
            <v>2019</v>
          </cell>
          <cell r="AI547" t="str">
            <v>MAHARASHTRA STATE BOARD OF SECONDARY AND HIGHER SECONDARY EDUCATION</v>
          </cell>
          <cell r="AJ547" t="str">
            <v>M.J JUNIOR COLLEGE OF SCIENCE COMMERCE AND ARTS</v>
          </cell>
          <cell r="AK547">
            <v>191</v>
          </cell>
          <cell r="AL547">
            <v>23</v>
          </cell>
          <cell r="AM547">
            <v>8.304347826086957</v>
          </cell>
          <cell r="AN547">
            <v>96</v>
          </cell>
          <cell r="AO547">
            <v>216</v>
          </cell>
          <cell r="AP547">
            <v>25</v>
          </cell>
          <cell r="AQ547">
            <v>8.64</v>
          </cell>
          <cell r="AR547">
            <v>95</v>
          </cell>
          <cell r="AS547">
            <v>407</v>
          </cell>
          <cell r="AT547">
            <v>48</v>
          </cell>
          <cell r="AU547">
            <v>8.4791666666666661</v>
          </cell>
          <cell r="AV547">
            <v>227</v>
          </cell>
          <cell r="AW547">
            <v>25</v>
          </cell>
          <cell r="AX547">
            <v>9.08</v>
          </cell>
          <cell r="AY547">
            <v>96</v>
          </cell>
          <cell r="AZ547">
            <v>270</v>
          </cell>
          <cell r="BA547">
            <v>29</v>
          </cell>
          <cell r="BB547">
            <v>9.3103448275862064</v>
          </cell>
          <cell r="BC547">
            <v>94</v>
          </cell>
          <cell r="BD547">
            <v>497</v>
          </cell>
          <cell r="BE547">
            <v>54</v>
          </cell>
          <cell r="BF547">
            <v>9.2037037037037042</v>
          </cell>
          <cell r="BG547">
            <v>228</v>
          </cell>
          <cell r="BH547">
            <v>24</v>
          </cell>
          <cell r="BI547">
            <v>9.5</v>
          </cell>
          <cell r="BJ547">
            <v>95.25</v>
          </cell>
          <cell r="BK547">
            <v>256</v>
          </cell>
          <cell r="BL547">
            <v>29</v>
          </cell>
          <cell r="BM547">
            <v>8.8275862068965516</v>
          </cell>
          <cell r="BN547">
            <v>100</v>
          </cell>
          <cell r="BO547">
            <v>484</v>
          </cell>
          <cell r="BP547">
            <v>53</v>
          </cell>
          <cell r="BQ547">
            <v>9.1320754716981138</v>
          </cell>
          <cell r="BR547">
            <v>189</v>
          </cell>
          <cell r="BS547">
            <v>24</v>
          </cell>
          <cell r="BT547">
            <v>7.875</v>
          </cell>
          <cell r="BU547">
            <v>96.041666666666671</v>
          </cell>
          <cell r="BV547">
            <v>189</v>
          </cell>
          <cell r="BW547">
            <v>24</v>
          </cell>
          <cell r="BX547">
            <v>7.875</v>
          </cell>
          <cell r="BY547">
            <v>232</v>
          </cell>
          <cell r="BZ547">
            <v>26</v>
          </cell>
          <cell r="CA547">
            <v>8.9230769230769234</v>
          </cell>
          <cell r="CB547">
            <v>1809</v>
          </cell>
          <cell r="CC547">
            <v>205</v>
          </cell>
          <cell r="CD547">
            <v>8.8243902439024389</v>
          </cell>
          <cell r="CE547">
            <v>96</v>
          </cell>
          <cell r="CF547"/>
          <cell r="CG547"/>
          <cell r="CH547"/>
          <cell r="CI547"/>
          <cell r="CJ547"/>
          <cell r="CK547"/>
          <cell r="CL547"/>
          <cell r="CM547"/>
          <cell r="CN547">
            <v>15</v>
          </cell>
          <cell r="CO547">
            <v>60</v>
          </cell>
          <cell r="CP547">
            <v>43</v>
          </cell>
          <cell r="CQ547">
            <v>50</v>
          </cell>
          <cell r="CR547">
            <v>20</v>
          </cell>
          <cell r="CS547">
            <v>4</v>
          </cell>
          <cell r="CT547">
            <v>84</v>
          </cell>
          <cell r="CU547">
            <v>12</v>
          </cell>
          <cell r="CV547">
            <v>4</v>
          </cell>
          <cell r="CW547">
            <v>75</v>
          </cell>
          <cell r="CX547">
            <v>436</v>
          </cell>
          <cell r="CY547">
            <v>62.285714285714285</v>
          </cell>
          <cell r="CZ547">
            <v>64.78454680534918</v>
          </cell>
          <cell r="DA547">
            <v>7</v>
          </cell>
          <cell r="DB547">
            <v>3</v>
          </cell>
          <cell r="DC547">
            <v>70</v>
          </cell>
          <cell r="DD547">
            <v>21</v>
          </cell>
          <cell r="DE547">
            <v>1</v>
          </cell>
          <cell r="DF547">
            <v>96</v>
          </cell>
          <cell r="DG547">
            <v>9</v>
          </cell>
          <cell r="DH547">
            <v>90</v>
          </cell>
          <cell r="DI547">
            <v>740</v>
          </cell>
          <cell r="DJ547">
            <v>37</v>
          </cell>
          <cell r="DK547">
            <v>2</v>
          </cell>
          <cell r="DL547">
            <v>0</v>
          </cell>
          <cell r="DM547">
            <v>100</v>
          </cell>
          <cell r="DN547">
            <v>0</v>
          </cell>
          <cell r="DO547" t="str">
            <v>0</v>
          </cell>
          <cell r="DP547">
            <v>0</v>
          </cell>
          <cell r="DQ547">
            <v>0</v>
          </cell>
          <cell r="DR547">
            <v>0</v>
          </cell>
          <cell r="DS547">
            <v>0</v>
          </cell>
          <cell r="DT547">
            <v>34</v>
          </cell>
          <cell r="DU547">
            <v>74</v>
          </cell>
          <cell r="DV547" t="str">
            <v>DXC.Technology</v>
          </cell>
          <cell r="DW547"/>
          <cell r="DX547"/>
          <cell r="DY547" t="str">
            <v>Placed</v>
          </cell>
          <cell r="DZ547">
            <v>4.2</v>
          </cell>
          <cell r="EA547" t="str">
            <v>Placement</v>
          </cell>
          <cell r="EB547" t="str">
            <v>Placement</v>
          </cell>
          <cell r="EC547"/>
          <cell r="ED547" t="str">
            <v>CAT-1</v>
          </cell>
          <cell r="EE547"/>
          <cell r="EF547"/>
          <cell r="EG547"/>
          <cell r="EH547"/>
          <cell r="EI547"/>
          <cell r="EJ547"/>
          <cell r="EK547"/>
          <cell r="EL547"/>
          <cell r="EM547"/>
          <cell r="EN547">
            <v>5</v>
          </cell>
          <cell r="EO547">
            <v>4</v>
          </cell>
          <cell r="EP547">
            <v>5</v>
          </cell>
          <cell r="EQ547">
            <v>14</v>
          </cell>
          <cell r="ER547">
            <v>93.333333333333329</v>
          </cell>
          <cell r="ES547" t="str">
            <v>Yes</v>
          </cell>
          <cell r="ET547" t="str">
            <v>https://drive.google.com/open?id=1ZgeDLxR6sDXYEBhNVyLL0bVl7sxtcA9W</v>
          </cell>
          <cell r="EU547" t="str">
            <v>IT + Core Companies</v>
          </cell>
          <cell r="EV547" t="str">
            <v>Yes</v>
          </cell>
          <cell r="EW547" t="str">
            <v>YES</v>
          </cell>
          <cell r="EX547" t="str">
            <v>Badlapur</v>
          </cell>
          <cell r="EY547" t="str">
            <v>Present</v>
          </cell>
          <cell r="EZ547" t="str">
            <v>Batch 3</v>
          </cell>
          <cell r="FA547" t="str">
            <v>19-ELEX32-23</v>
          </cell>
          <cell r="FB547" t="str">
            <v>ELEX</v>
          </cell>
          <cell r="FC547">
            <v>32</v>
          </cell>
        </row>
        <row r="548">
          <cell r="C548" t="str">
            <v>19-ELEX34-23</v>
          </cell>
          <cell r="D548">
            <v>34</v>
          </cell>
          <cell r="E548" t="str">
            <v>PRAJAPATI ANKIT DAYANAND REKHA</v>
          </cell>
          <cell r="F548" t="str">
            <v>19-ELEX34-23</v>
          </cell>
          <cell r="G548" t="str">
            <v>Male</v>
          </cell>
          <cell r="H548">
            <v>37143</v>
          </cell>
          <cell r="I548">
            <v>9137506912</v>
          </cell>
          <cell r="J548"/>
          <cell r="K548" t="str">
            <v>ankitprajapati1274@gmail.com</v>
          </cell>
          <cell r="L548" t="str">
            <v>1032190665@tectmumbai.in</v>
          </cell>
          <cell r="M548" t="str">
            <v>ROOM NO 2, CHAWL NO 2A  THAKUR CHAWL,RANI SATI MARG,MALAD EAST,WESTERN EXPRESS HIGHWAY,Mumbai,400097</v>
          </cell>
          <cell r="N548" t="str">
            <v>Self-employed</v>
          </cell>
          <cell r="O548" t="str">
            <v>Below  5 Lacs</v>
          </cell>
          <cell r="P548" t="str">
            <v>Normal</v>
          </cell>
          <cell r="Q548" t="str">
            <v>Open</v>
          </cell>
          <cell r="R548">
            <v>2019</v>
          </cell>
          <cell r="S548" t="str">
            <v>FE</v>
          </cell>
          <cell r="T548" t="str">
            <v>MHT-CET 2019</v>
          </cell>
          <cell r="U548" t="str">
            <v>MHT-CET</v>
          </cell>
          <cell r="V548">
            <v>200</v>
          </cell>
          <cell r="W548">
            <v>14.447107900000001</v>
          </cell>
          <cell r="X548" t="str">
            <v>MI</v>
          </cell>
          <cell r="Y548">
            <v>409</v>
          </cell>
          <cell r="Z548">
            <v>500</v>
          </cell>
          <cell r="AA548">
            <v>81.8</v>
          </cell>
          <cell r="AB548">
            <v>2017</v>
          </cell>
          <cell r="AC548" t="str">
            <v>MAHARASHTRA STATE BOARD OF SECONDARY AND HIGHER SECONDARY EDUCATION</v>
          </cell>
          <cell r="AD548" t="str">
            <v>MKES ENGLISH SCHOOL</v>
          </cell>
          <cell r="AE548">
            <v>426</v>
          </cell>
          <cell r="AF548">
            <v>650</v>
          </cell>
          <cell r="AG548">
            <v>65.540000000000006</v>
          </cell>
          <cell r="AH548">
            <v>2019</v>
          </cell>
          <cell r="AI548" t="str">
            <v>MAHARASHTRA STATE BOARD OF SECONDARY AND HIGHER SECONDARY EDUCATION</v>
          </cell>
          <cell r="AJ548" t="str">
            <v>SHRI TP BHATIA COLLEGE OF SCIENCE</v>
          </cell>
          <cell r="AK548">
            <v>194</v>
          </cell>
          <cell r="AL548">
            <v>23</v>
          </cell>
          <cell r="AM548">
            <v>8.4347826086956523</v>
          </cell>
          <cell r="AN548">
            <v>78</v>
          </cell>
          <cell r="AO548">
            <v>205</v>
          </cell>
          <cell r="AP548">
            <v>25</v>
          </cell>
          <cell r="AQ548">
            <v>8.1999999999999993</v>
          </cell>
          <cell r="AR548">
            <v>91</v>
          </cell>
          <cell r="AS548">
            <v>399</v>
          </cell>
          <cell r="AT548">
            <v>48</v>
          </cell>
          <cell r="AU548">
            <v>8.3125</v>
          </cell>
          <cell r="AV548">
            <v>200</v>
          </cell>
          <cell r="AW548">
            <v>25</v>
          </cell>
          <cell r="AX548">
            <v>8</v>
          </cell>
          <cell r="AY548">
            <v>88</v>
          </cell>
          <cell r="AZ548">
            <v>284</v>
          </cell>
          <cell r="BA548">
            <v>29</v>
          </cell>
          <cell r="BB548">
            <v>9.7931034482758612</v>
          </cell>
          <cell r="BC548">
            <v>97</v>
          </cell>
          <cell r="BD548">
            <v>484</v>
          </cell>
          <cell r="BE548">
            <v>54</v>
          </cell>
          <cell r="BF548">
            <v>8.9629629629629637</v>
          </cell>
          <cell r="BG548">
            <v>212</v>
          </cell>
          <cell r="BH548">
            <v>24</v>
          </cell>
          <cell r="BI548">
            <v>8.8333333333333339</v>
          </cell>
          <cell r="BJ548">
            <v>88.5</v>
          </cell>
          <cell r="BK548">
            <v>269</v>
          </cell>
          <cell r="BL548">
            <v>29</v>
          </cell>
          <cell r="BM548">
            <v>9.2758620689655178</v>
          </cell>
          <cell r="BN548">
            <v>100</v>
          </cell>
          <cell r="BO548">
            <v>481</v>
          </cell>
          <cell r="BP548">
            <v>53</v>
          </cell>
          <cell r="BQ548">
            <v>9.0754716981132084</v>
          </cell>
          <cell r="BR548">
            <v>228</v>
          </cell>
          <cell r="BS548">
            <v>24</v>
          </cell>
          <cell r="BT548">
            <v>9.5</v>
          </cell>
          <cell r="BU548">
            <v>90.416666666666671</v>
          </cell>
          <cell r="BV548">
            <v>228</v>
          </cell>
          <cell r="BW548">
            <v>24</v>
          </cell>
          <cell r="BX548">
            <v>9.5</v>
          </cell>
          <cell r="BY548">
            <v>259</v>
          </cell>
          <cell r="BZ548">
            <v>26</v>
          </cell>
          <cell r="CA548">
            <v>9.9615384615384617</v>
          </cell>
          <cell r="CB548">
            <v>1851</v>
          </cell>
          <cell r="CC548">
            <v>205</v>
          </cell>
          <cell r="CD548">
            <v>9.0292682926829269</v>
          </cell>
          <cell r="CE548">
            <v>89</v>
          </cell>
          <cell r="CF548"/>
          <cell r="CG548"/>
          <cell r="CH548"/>
          <cell r="CI548"/>
          <cell r="CJ548"/>
          <cell r="CK548"/>
          <cell r="CL548"/>
          <cell r="CM548"/>
          <cell r="CN548">
            <v>14</v>
          </cell>
          <cell r="CO548">
            <v>60</v>
          </cell>
          <cell r="CP548">
            <v>44</v>
          </cell>
          <cell r="CQ548">
            <v>50</v>
          </cell>
          <cell r="CR548">
            <v>18</v>
          </cell>
          <cell r="CS548">
            <v>6</v>
          </cell>
          <cell r="CT548">
            <v>75</v>
          </cell>
          <cell r="CU548">
            <v>11</v>
          </cell>
          <cell r="CV548">
            <v>5</v>
          </cell>
          <cell r="CW548">
            <v>69</v>
          </cell>
          <cell r="CX548">
            <v>646</v>
          </cell>
          <cell r="CY548">
            <v>64.599999999999994</v>
          </cell>
          <cell r="CZ548">
            <v>95.988112927191679</v>
          </cell>
          <cell r="DA548">
            <v>10</v>
          </cell>
          <cell r="DB548">
            <v>0</v>
          </cell>
          <cell r="DC548">
            <v>100</v>
          </cell>
          <cell r="DD548">
            <v>14</v>
          </cell>
          <cell r="DE548">
            <v>8</v>
          </cell>
          <cell r="DF548">
            <v>64</v>
          </cell>
          <cell r="DG548">
            <v>6</v>
          </cell>
          <cell r="DH548">
            <v>60</v>
          </cell>
          <cell r="DI548">
            <v>510</v>
          </cell>
          <cell r="DJ548">
            <v>26</v>
          </cell>
          <cell r="DK548">
            <v>2</v>
          </cell>
          <cell r="DL548">
            <v>0</v>
          </cell>
          <cell r="DM548">
            <v>100</v>
          </cell>
          <cell r="DN548">
            <v>60</v>
          </cell>
          <cell r="DO548" t="str">
            <v>100</v>
          </cell>
          <cell r="DP548">
            <v>40</v>
          </cell>
          <cell r="DQ548" t="str">
            <v>100</v>
          </cell>
          <cell r="DR548">
            <v>50</v>
          </cell>
          <cell r="DS548">
            <v>100</v>
          </cell>
          <cell r="DT548">
            <v>61</v>
          </cell>
          <cell r="DU548">
            <v>82</v>
          </cell>
          <cell r="DV548" t="str">
            <v>LTI</v>
          </cell>
          <cell r="DW548"/>
          <cell r="DX548"/>
          <cell r="DY548" t="str">
            <v>Placed</v>
          </cell>
          <cell r="DZ548">
            <v>5</v>
          </cell>
          <cell r="EA548" t="str">
            <v>Placement</v>
          </cell>
          <cell r="EB548" t="str">
            <v>Placement</v>
          </cell>
          <cell r="EC548"/>
          <cell r="ED548" t="str">
            <v>CAT-1</v>
          </cell>
          <cell r="EE548"/>
          <cell r="EF548"/>
          <cell r="EG548"/>
          <cell r="EH548"/>
          <cell r="EI548"/>
          <cell r="EJ548"/>
          <cell r="EK548"/>
          <cell r="EL548"/>
          <cell r="EM548"/>
          <cell r="EN548">
            <v>5</v>
          </cell>
          <cell r="EO548">
            <v>5</v>
          </cell>
          <cell r="EP548">
            <v>5</v>
          </cell>
          <cell r="EQ548">
            <v>15</v>
          </cell>
          <cell r="ER548">
            <v>100</v>
          </cell>
          <cell r="ES548" t="str">
            <v>Yes</v>
          </cell>
          <cell r="ET548" t="str">
            <v>https://drive.google.com/open?id=1kx7jq3NP-TqvWVbWJg162wqlqMs820ma</v>
          </cell>
          <cell r="EU548" t="str">
            <v>IT + Core Companies</v>
          </cell>
          <cell r="EV548" t="str">
            <v>Yes</v>
          </cell>
          <cell r="EW548" t="str">
            <v>Yes</v>
          </cell>
          <cell r="EX548" t="str">
            <v>Mumbai</v>
          </cell>
          <cell r="EY548" t="str">
            <v>Present</v>
          </cell>
          <cell r="EZ548" t="str">
            <v>Batch 3</v>
          </cell>
          <cell r="FA548" t="str">
            <v>19-ELEX34-23</v>
          </cell>
          <cell r="FB548" t="str">
            <v>ELEX</v>
          </cell>
          <cell r="FC548">
            <v>34</v>
          </cell>
        </row>
        <row r="549">
          <cell r="C549" t="str">
            <v>19-ELEX35-23</v>
          </cell>
          <cell r="D549">
            <v>35</v>
          </cell>
          <cell r="E549" t="str">
            <v>RAI PRACHI GIRIJASHANKAR NAMITA</v>
          </cell>
          <cell r="F549" t="str">
            <v>19-ELEX35-23</v>
          </cell>
          <cell r="G549" t="str">
            <v>Female</v>
          </cell>
          <cell r="H549">
            <v>37298</v>
          </cell>
          <cell r="I549">
            <v>8928574490</v>
          </cell>
          <cell r="J549"/>
          <cell r="K549" t="str">
            <v>prachi2673@gmail.com</v>
          </cell>
          <cell r="L549" t="str">
            <v>1032190666@tcetmumbai.in</v>
          </cell>
          <cell r="M549" t="str">
            <v>D wing 106 thakur boy's hostel thakur vi,Singh estate thakur village kandivali ea,Thakur village kandivali east,Thakur engineering college,Mumbai suburban,400101</v>
          </cell>
          <cell r="N549" t="str">
            <v>Service</v>
          </cell>
          <cell r="O549" t="str">
            <v>Below  5 Lacs</v>
          </cell>
          <cell r="P549" t="str">
            <v>Normal</v>
          </cell>
          <cell r="Q549" t="str">
            <v>Open</v>
          </cell>
          <cell r="R549">
            <v>2019</v>
          </cell>
          <cell r="S549" t="str">
            <v>FE</v>
          </cell>
          <cell r="T549" t="str">
            <v>MHT-CET 2019</v>
          </cell>
          <cell r="U549" t="str">
            <v>MHT-CET</v>
          </cell>
          <cell r="V549">
            <v>200</v>
          </cell>
          <cell r="W549">
            <v>7.9191501000000004</v>
          </cell>
          <cell r="X549" t="str">
            <v>MI</v>
          </cell>
          <cell r="Y549">
            <v>400</v>
          </cell>
          <cell r="Z549">
            <v>500</v>
          </cell>
          <cell r="AA549">
            <v>80</v>
          </cell>
          <cell r="AB549">
            <v>2017</v>
          </cell>
          <cell r="AC549" t="str">
            <v>MAHARASHTRA STATE BOARD OF SECONDARY AND HIGHER SECONDARY EDUCATION</v>
          </cell>
          <cell r="AD549" t="str">
            <v>THAKUR SHYAMNARYAN HIGH SCHOOL</v>
          </cell>
          <cell r="AE549">
            <v>356</v>
          </cell>
          <cell r="AF549">
            <v>650</v>
          </cell>
          <cell r="AG549">
            <v>54.77</v>
          </cell>
          <cell r="AH549">
            <v>2019</v>
          </cell>
          <cell r="AI549" t="str">
            <v>MAHARASHTRA STATE BOARD OF SECONDARY AND HIGHER SECONDARY EDUCATION</v>
          </cell>
          <cell r="AJ549" t="str">
            <v>THAKUR COLLEGE OF SCIENCE AND COMMERCE</v>
          </cell>
          <cell r="AK549">
            <v>186</v>
          </cell>
          <cell r="AL549">
            <v>23</v>
          </cell>
          <cell r="AM549">
            <v>8.0869565217391308</v>
          </cell>
          <cell r="AN549">
            <v>83</v>
          </cell>
          <cell r="AO549">
            <v>197</v>
          </cell>
          <cell r="AP549">
            <v>25</v>
          </cell>
          <cell r="AQ549">
            <v>7.88</v>
          </cell>
          <cell r="AR549">
            <v>98</v>
          </cell>
          <cell r="AS549">
            <v>383</v>
          </cell>
          <cell r="AT549">
            <v>48</v>
          </cell>
          <cell r="AU549">
            <v>7.979166666666667</v>
          </cell>
          <cell r="AV549">
            <v>233</v>
          </cell>
          <cell r="AW549">
            <v>25</v>
          </cell>
          <cell r="AX549">
            <v>9.32</v>
          </cell>
          <cell r="AY549">
            <v>99</v>
          </cell>
          <cell r="AZ549">
            <v>274</v>
          </cell>
          <cell r="BA549">
            <v>29</v>
          </cell>
          <cell r="BB549">
            <v>9.4482758620689662</v>
          </cell>
          <cell r="BC549">
            <v>91</v>
          </cell>
          <cell r="BD549">
            <v>507</v>
          </cell>
          <cell r="BE549">
            <v>54</v>
          </cell>
          <cell r="BF549">
            <v>9.3888888888888893</v>
          </cell>
          <cell r="BG549">
            <v>221</v>
          </cell>
          <cell r="BH549">
            <v>24</v>
          </cell>
          <cell r="BI549">
            <v>9.2083333333333339</v>
          </cell>
          <cell r="BJ549">
            <v>92.75</v>
          </cell>
          <cell r="BK549">
            <v>264</v>
          </cell>
          <cell r="BL549">
            <v>29</v>
          </cell>
          <cell r="BM549">
            <v>9.1034482758620694</v>
          </cell>
          <cell r="BN549">
            <v>95</v>
          </cell>
          <cell r="BO549">
            <v>485</v>
          </cell>
          <cell r="BP549">
            <v>53</v>
          </cell>
          <cell r="BQ549">
            <v>9.1509433962264151</v>
          </cell>
          <cell r="BR549">
            <v>224</v>
          </cell>
          <cell r="BS549">
            <v>24</v>
          </cell>
          <cell r="BT549">
            <v>9.3333333333333339</v>
          </cell>
          <cell r="BU549">
            <v>93.125</v>
          </cell>
          <cell r="BV549">
            <v>224</v>
          </cell>
          <cell r="BW549">
            <v>24</v>
          </cell>
          <cell r="BX549">
            <v>9.3333333333333339</v>
          </cell>
          <cell r="BY549">
            <v>237</v>
          </cell>
          <cell r="BZ549">
            <v>26</v>
          </cell>
          <cell r="CA549">
            <v>9.115384615384615</v>
          </cell>
          <cell r="CB549">
            <v>1836</v>
          </cell>
          <cell r="CC549">
            <v>205</v>
          </cell>
          <cell r="CD549">
            <v>8.9560975609756106</v>
          </cell>
          <cell r="CE549">
            <v>93</v>
          </cell>
          <cell r="CF549"/>
          <cell r="CG549"/>
          <cell r="CH549"/>
          <cell r="CI549"/>
          <cell r="CJ549"/>
          <cell r="CK549"/>
          <cell r="CL549"/>
          <cell r="CM549"/>
          <cell r="CN549">
            <v>50</v>
          </cell>
          <cell r="CO549">
            <v>60</v>
          </cell>
          <cell r="CP549">
            <v>19</v>
          </cell>
          <cell r="CQ549">
            <v>50</v>
          </cell>
          <cell r="CR549">
            <v>21</v>
          </cell>
          <cell r="CS549">
            <v>3</v>
          </cell>
          <cell r="CT549">
            <v>88</v>
          </cell>
          <cell r="CU549">
            <v>12</v>
          </cell>
          <cell r="CV549">
            <v>4</v>
          </cell>
          <cell r="CW549">
            <v>75</v>
          </cell>
          <cell r="CX549">
            <v>591</v>
          </cell>
          <cell r="CY549">
            <v>59.1</v>
          </cell>
          <cell r="CZ549">
            <v>87.815750371471026</v>
          </cell>
          <cell r="DA549">
            <v>10</v>
          </cell>
          <cell r="DB549">
            <v>0</v>
          </cell>
          <cell r="DC549">
            <v>100</v>
          </cell>
          <cell r="DD549">
            <v>14</v>
          </cell>
          <cell r="DE549">
            <v>8</v>
          </cell>
          <cell r="DF549">
            <v>64</v>
          </cell>
          <cell r="DG549">
            <v>9</v>
          </cell>
          <cell r="DH549">
            <v>90</v>
          </cell>
          <cell r="DI549">
            <v>1030</v>
          </cell>
          <cell r="DJ549">
            <v>52</v>
          </cell>
          <cell r="DK549">
            <v>2</v>
          </cell>
          <cell r="DL549">
            <v>0</v>
          </cell>
          <cell r="DM549">
            <v>100</v>
          </cell>
          <cell r="DN549">
            <v>50</v>
          </cell>
          <cell r="DO549" t="str">
            <v>100</v>
          </cell>
          <cell r="DP549">
            <v>60</v>
          </cell>
          <cell r="DQ549" t="str">
            <v>100</v>
          </cell>
          <cell r="DR549">
            <v>55</v>
          </cell>
          <cell r="DS549">
            <v>100</v>
          </cell>
          <cell r="DT549">
            <v>64</v>
          </cell>
          <cell r="DU549">
            <v>89</v>
          </cell>
          <cell r="DV549" t="str">
            <v>Accenture-(ASE)</v>
          </cell>
          <cell r="DW549"/>
          <cell r="DX549"/>
          <cell r="DY549" t="str">
            <v>Placed</v>
          </cell>
          <cell r="DZ549">
            <v>4.5</v>
          </cell>
          <cell r="EA549" t="str">
            <v>Placement</v>
          </cell>
          <cell r="EB549" t="str">
            <v>Placement</v>
          </cell>
          <cell r="EC549"/>
          <cell r="ED549" t="str">
            <v>CAT-1</v>
          </cell>
          <cell r="EE549"/>
          <cell r="EF549"/>
          <cell r="EG549"/>
          <cell r="EH549"/>
          <cell r="EI549"/>
          <cell r="EJ549"/>
          <cell r="EK549"/>
          <cell r="EL549"/>
          <cell r="EM549"/>
          <cell r="EN549">
            <v>5</v>
          </cell>
          <cell r="EO549">
            <v>5</v>
          </cell>
          <cell r="EP549">
            <v>5</v>
          </cell>
          <cell r="EQ549">
            <v>15</v>
          </cell>
          <cell r="ER549">
            <v>100</v>
          </cell>
          <cell r="ES549" t="str">
            <v>Yes</v>
          </cell>
          <cell r="ET549" t="str">
            <v>https://drive.google.com/open?id=1l1yl1kgW-19iDg7ihiZ5GrDTmeD9gfe5</v>
          </cell>
          <cell r="EU549" t="str">
            <v>IT + Core Companies</v>
          </cell>
          <cell r="EV549" t="str">
            <v>Yes</v>
          </cell>
          <cell r="EW549" t="str">
            <v>YES</v>
          </cell>
          <cell r="EX549" t="str">
            <v>uttarpradesh</v>
          </cell>
          <cell r="EY549" t="str">
            <v>AB</v>
          </cell>
          <cell r="EZ549" t="str">
            <v>Batch 4</v>
          </cell>
          <cell r="FA549" t="str">
            <v>19-ELEX35-23</v>
          </cell>
          <cell r="FB549" t="str">
            <v>ELEX</v>
          </cell>
          <cell r="FC549">
            <v>35</v>
          </cell>
        </row>
        <row r="550">
          <cell r="C550" t="str">
            <v>19-ELEX36-23</v>
          </cell>
          <cell r="D550">
            <v>36</v>
          </cell>
          <cell r="E550" t="str">
            <v>RAJ PUROHIT HEMANT KUMAR KANHAIYALAL NEETA</v>
          </cell>
          <cell r="F550" t="str">
            <v>19-ELEX36-23</v>
          </cell>
          <cell r="G550" t="str">
            <v>Male</v>
          </cell>
          <cell r="H550">
            <v>37012</v>
          </cell>
          <cell r="I550">
            <v>6355505594</v>
          </cell>
          <cell r="J550" t="str">
            <v>6355505594</v>
          </cell>
          <cell r="K550" t="str">
            <v>hkpurohit1674@gmail.com</v>
          </cell>
          <cell r="L550" t="str">
            <v>1032190667@tcetmumbai.in</v>
          </cell>
          <cell r="M550" t="str">
            <v>Dhanjee Muljeedela, Kalba devi, Marin Line, Mumbai-400002</v>
          </cell>
          <cell r="N550" t="str">
            <v>Family Business</v>
          </cell>
          <cell r="O550" t="str">
            <v>5 Lacs to 10Lacs</v>
          </cell>
          <cell r="P550" t="str">
            <v>Normal</v>
          </cell>
          <cell r="Q550" t="str">
            <v>Open</v>
          </cell>
          <cell r="R550">
            <v>2019</v>
          </cell>
          <cell r="S550" t="str">
            <v>FE</v>
          </cell>
          <cell r="T550" t="str">
            <v xml:space="preserve">JEE(Main)-2019 </v>
          </cell>
          <cell r="U550" t="str">
            <v>JEE-Main</v>
          </cell>
          <cell r="V550">
            <v>360</v>
          </cell>
          <cell r="W550">
            <v>88.5178425</v>
          </cell>
          <cell r="X550" t="str">
            <v>AI</v>
          </cell>
          <cell r="Y550"/>
          <cell r="Z550"/>
          <cell r="AA550">
            <v>86</v>
          </cell>
          <cell r="AB550">
            <v>2016</v>
          </cell>
          <cell r="AC550" t="str">
            <v>CENTRAL BOARD OF SECONDARY EDUCATION</v>
          </cell>
          <cell r="AD550" t="str">
            <v xml:space="preserve">Adarsh Vidhya Mandir Shankar Vidhya Peeth,Mount abu </v>
          </cell>
          <cell r="AE550">
            <v>350</v>
          </cell>
          <cell r="AF550">
            <v>500</v>
          </cell>
          <cell r="AG550">
            <v>70</v>
          </cell>
          <cell r="AH550">
            <v>2019</v>
          </cell>
          <cell r="AI550" t="str">
            <v>CENTRAL BOARD OF SECONDARY EDUCATION</v>
          </cell>
          <cell r="AJ550" t="str">
            <v>Vedant International School Ahmehabad</v>
          </cell>
          <cell r="AK550">
            <v>154.96</v>
          </cell>
          <cell r="AL550">
            <v>23</v>
          </cell>
          <cell r="AM550">
            <v>6.7373913043478266</v>
          </cell>
          <cell r="AN550">
            <v>91</v>
          </cell>
          <cell r="AO550">
            <v>166</v>
          </cell>
          <cell r="AP550">
            <v>25</v>
          </cell>
          <cell r="AQ550">
            <v>6.64</v>
          </cell>
          <cell r="AR550">
            <v>99</v>
          </cell>
          <cell r="AS550">
            <v>320.96000000000004</v>
          </cell>
          <cell r="AT550">
            <v>48</v>
          </cell>
          <cell r="AU550">
            <v>6.6866666666666674</v>
          </cell>
          <cell r="AV550">
            <v>193</v>
          </cell>
          <cell r="AW550">
            <v>25</v>
          </cell>
          <cell r="AX550">
            <v>7.72</v>
          </cell>
          <cell r="AY550">
            <v>85</v>
          </cell>
          <cell r="AZ550">
            <v>269</v>
          </cell>
          <cell r="BA550">
            <v>29</v>
          </cell>
          <cell r="BB550">
            <v>9.2758620689655178</v>
          </cell>
          <cell r="BC550">
            <v>73</v>
          </cell>
          <cell r="BD550">
            <v>462</v>
          </cell>
          <cell r="BE550">
            <v>54</v>
          </cell>
          <cell r="BF550">
            <v>8.5555555555555554</v>
          </cell>
          <cell r="BG550">
            <v>200</v>
          </cell>
          <cell r="BH550">
            <v>24</v>
          </cell>
          <cell r="BI550">
            <v>8.3333333333333339</v>
          </cell>
          <cell r="BJ550">
            <v>87</v>
          </cell>
          <cell r="BK550">
            <v>231</v>
          </cell>
          <cell r="BL550">
            <v>29</v>
          </cell>
          <cell r="BM550">
            <v>7.9655172413793105</v>
          </cell>
          <cell r="BN550">
            <v>86</v>
          </cell>
          <cell r="BO550">
            <v>431</v>
          </cell>
          <cell r="BP550">
            <v>53</v>
          </cell>
          <cell r="BQ550">
            <v>8.1320754716981138</v>
          </cell>
          <cell r="BR550">
            <v>209</v>
          </cell>
          <cell r="BS550">
            <v>24</v>
          </cell>
          <cell r="BT550">
            <v>8.7083333333333339</v>
          </cell>
          <cell r="BU550">
            <v>86.833333333333329</v>
          </cell>
          <cell r="BV550">
            <v>209</v>
          </cell>
          <cell r="BW550">
            <v>24</v>
          </cell>
          <cell r="BX550">
            <v>8.7083333333333339</v>
          </cell>
          <cell r="BY550">
            <v>239</v>
          </cell>
          <cell r="BZ550">
            <v>26</v>
          </cell>
          <cell r="CA550">
            <v>9.1923076923076916</v>
          </cell>
          <cell r="CB550">
            <v>1661.96</v>
          </cell>
          <cell r="CC550">
            <v>205</v>
          </cell>
          <cell r="CD550">
            <v>8.1071219512195132</v>
          </cell>
          <cell r="CE550">
            <v>87</v>
          </cell>
          <cell r="CF550"/>
          <cell r="CG550"/>
          <cell r="CH550"/>
          <cell r="CI550"/>
          <cell r="CJ550"/>
          <cell r="CK550"/>
          <cell r="CL550"/>
          <cell r="CM550"/>
          <cell r="CN550">
            <v>18</v>
          </cell>
          <cell r="CO550">
            <v>60</v>
          </cell>
          <cell r="CP550">
            <v>28</v>
          </cell>
          <cell r="CQ550">
            <v>50</v>
          </cell>
          <cell r="CR550">
            <v>1</v>
          </cell>
          <cell r="CS550">
            <v>23</v>
          </cell>
          <cell r="CT550">
            <v>5</v>
          </cell>
          <cell r="CU550">
            <v>0</v>
          </cell>
          <cell r="CV550">
            <v>16</v>
          </cell>
          <cell r="CW550">
            <v>0</v>
          </cell>
          <cell r="CX550"/>
          <cell r="CY550"/>
          <cell r="CZ550"/>
          <cell r="DA550">
            <v>0</v>
          </cell>
          <cell r="DB550">
            <v>10</v>
          </cell>
          <cell r="DC550">
            <v>0</v>
          </cell>
          <cell r="DD550">
            <v>2</v>
          </cell>
          <cell r="DE550">
            <v>20</v>
          </cell>
          <cell r="DF550">
            <v>10</v>
          </cell>
          <cell r="DG550">
            <v>3</v>
          </cell>
          <cell r="DH550">
            <v>30</v>
          </cell>
          <cell r="DI550">
            <v>0</v>
          </cell>
          <cell r="DJ550">
            <v>0</v>
          </cell>
          <cell r="DK550">
            <v>0</v>
          </cell>
          <cell r="DL550">
            <v>2</v>
          </cell>
          <cell r="DM550">
            <v>0</v>
          </cell>
          <cell r="DN550">
            <v>0</v>
          </cell>
          <cell r="DO550" t="str">
            <v>0</v>
          </cell>
          <cell r="DP550">
            <v>0</v>
          </cell>
          <cell r="DQ550">
            <v>0</v>
          </cell>
          <cell r="DR550">
            <v>0</v>
          </cell>
          <cell r="DS550">
            <v>0</v>
          </cell>
          <cell r="DT550">
            <v>0</v>
          </cell>
          <cell r="DU550">
            <v>7</v>
          </cell>
          <cell r="DV550"/>
          <cell r="DW550"/>
          <cell r="DX550" t="str">
            <v>Absent for Unplaced Meeting</v>
          </cell>
          <cell r="DY550"/>
          <cell r="DZ550"/>
          <cell r="EA550" t="str">
            <v>Placement</v>
          </cell>
          <cell r="EB550" t="str">
            <v>Higher Studies</v>
          </cell>
          <cell r="EC550"/>
          <cell r="ED550" t="str">
            <v>CAT-3</v>
          </cell>
          <cell r="EE550"/>
          <cell r="EF550"/>
          <cell r="EG550"/>
          <cell r="EH550"/>
          <cell r="EI550"/>
          <cell r="EJ550"/>
          <cell r="EK550"/>
          <cell r="EL550"/>
          <cell r="EM550"/>
          <cell r="EN550">
            <v>5</v>
          </cell>
          <cell r="EO550">
            <v>1</v>
          </cell>
          <cell r="EP550">
            <v>5</v>
          </cell>
          <cell r="EQ550">
            <v>11</v>
          </cell>
          <cell r="ER550">
            <v>73.333333333333329</v>
          </cell>
          <cell r="ES550" t="str">
            <v>Yes</v>
          </cell>
          <cell r="ET550" t="str">
            <v>https://drive.google.com/open?id=1z6GwyT5xEhIF-XHE4YAualwdWaoQCIhn</v>
          </cell>
          <cell r="EU550" t="str">
            <v>IT + Core Companies</v>
          </cell>
          <cell r="EV550" t="str">
            <v>Yes</v>
          </cell>
          <cell r="EW550" t="str">
            <v>Yes</v>
          </cell>
          <cell r="EX550" t="str">
            <v>Rajashtan</v>
          </cell>
          <cell r="EY550" t="str">
            <v>AB</v>
          </cell>
          <cell r="EZ550" t="str">
            <v>Batch 3</v>
          </cell>
          <cell r="FA550" t="str">
            <v>19-ELEX36-23</v>
          </cell>
          <cell r="FB550" t="str">
            <v>ELEX</v>
          </cell>
          <cell r="FC550">
            <v>36</v>
          </cell>
        </row>
        <row r="551">
          <cell r="C551" t="str">
            <v>19-ELEX37-23</v>
          </cell>
          <cell r="D551">
            <v>37</v>
          </cell>
          <cell r="E551" t="str">
            <v>RAWAL ROHIT NARAYAN HANSI</v>
          </cell>
          <cell r="F551" t="str">
            <v>19-ELEX37-23</v>
          </cell>
          <cell r="G551" t="str">
            <v>Male</v>
          </cell>
          <cell r="H551">
            <v>36431</v>
          </cell>
          <cell r="I551">
            <v>8130200602</v>
          </cell>
          <cell r="J551"/>
          <cell r="K551" t="str">
            <v>rohit.rawal0112@gmail.com</v>
          </cell>
          <cell r="L551" t="str">
            <v>1032190668@tcetmumbai.in</v>
          </cell>
          <cell r="M551" t="str">
            <v>B-6 MADHU MAHAL,A-WING, 203,KANYAPADA, GOKULDHAM, NEAR ARPAN DARPAN ,MUMBAI,400063</v>
          </cell>
          <cell r="N551" t="str">
            <v>Service</v>
          </cell>
          <cell r="O551" t="str">
            <v>Below  5 Lacs</v>
          </cell>
          <cell r="P551" t="str">
            <v>Normal</v>
          </cell>
          <cell r="Q551" t="str">
            <v>Open</v>
          </cell>
          <cell r="R551">
            <v>2019</v>
          </cell>
          <cell r="S551" t="str">
            <v>FE</v>
          </cell>
          <cell r="T551" t="str">
            <v>MHT-CET 2019</v>
          </cell>
          <cell r="U551" t="str">
            <v>MHT-CET</v>
          </cell>
          <cell r="V551">
            <v>200</v>
          </cell>
          <cell r="W551">
            <v>88.758200000000002</v>
          </cell>
          <cell r="X551" t="str">
            <v>GOPENS</v>
          </cell>
          <cell r="Y551">
            <v>447</v>
          </cell>
          <cell r="Z551">
            <v>500</v>
          </cell>
          <cell r="AA551">
            <v>89.4</v>
          </cell>
          <cell r="AB551">
            <v>2017</v>
          </cell>
          <cell r="AC551" t="str">
            <v>MAHARASHTRA STATE BOARD OF SECONDARY AND HIGHER SECONDARY EDUCATION</v>
          </cell>
          <cell r="AD551" t="str">
            <v>DIVINE CHILD HIGH SCHOOL</v>
          </cell>
          <cell r="AE551">
            <v>454</v>
          </cell>
          <cell r="AF551">
            <v>650</v>
          </cell>
          <cell r="AG551">
            <v>69.849999999999994</v>
          </cell>
          <cell r="AH551">
            <v>2019</v>
          </cell>
          <cell r="AI551" t="str">
            <v>MAHARASHTRA STATE BOARD OF SECONDARY AND HIGHER SECONDARY EDUCATION</v>
          </cell>
          <cell r="AJ551" t="str">
            <v>BHAVAN'S  JUNIOR  COLLEGE</v>
          </cell>
          <cell r="AK551">
            <v>222</v>
          </cell>
          <cell r="AL551">
            <v>23</v>
          </cell>
          <cell r="AM551">
            <v>9.6521739130434785</v>
          </cell>
          <cell r="AN551">
            <v>75</v>
          </cell>
          <cell r="AO551">
            <v>240</v>
          </cell>
          <cell r="AP551">
            <v>25</v>
          </cell>
          <cell r="AQ551">
            <v>9.6</v>
          </cell>
          <cell r="AR551">
            <v>96</v>
          </cell>
          <cell r="AS551">
            <v>462</v>
          </cell>
          <cell r="AT551">
            <v>48</v>
          </cell>
          <cell r="AU551">
            <v>9.625</v>
          </cell>
          <cell r="AV551">
            <v>207</v>
          </cell>
          <cell r="AW551">
            <v>25</v>
          </cell>
          <cell r="AX551">
            <v>8.2799999999999994</v>
          </cell>
          <cell r="AY551">
            <v>83</v>
          </cell>
          <cell r="AZ551">
            <v>264</v>
          </cell>
          <cell r="BA551">
            <v>29</v>
          </cell>
          <cell r="BB551">
            <v>9.1034482758620694</v>
          </cell>
          <cell r="BC551">
            <v>85</v>
          </cell>
          <cell r="BD551">
            <v>471</v>
          </cell>
          <cell r="BE551">
            <v>54</v>
          </cell>
          <cell r="BF551">
            <v>8.7222222222222214</v>
          </cell>
          <cell r="BG551">
            <v>214</v>
          </cell>
          <cell r="BH551">
            <v>24</v>
          </cell>
          <cell r="BI551">
            <v>8.9166666666666661</v>
          </cell>
          <cell r="BJ551">
            <v>84.75</v>
          </cell>
          <cell r="BK551">
            <v>267</v>
          </cell>
          <cell r="BL551">
            <v>29</v>
          </cell>
          <cell r="BM551">
            <v>9.2068965517241388</v>
          </cell>
          <cell r="BN551">
            <v>89</v>
          </cell>
          <cell r="BO551">
            <v>481</v>
          </cell>
          <cell r="BP551">
            <v>53</v>
          </cell>
          <cell r="BQ551">
            <v>9.0754716981132084</v>
          </cell>
          <cell r="BR551">
            <v>221</v>
          </cell>
          <cell r="BS551">
            <v>24</v>
          </cell>
          <cell r="BT551">
            <v>9.2083333333333339</v>
          </cell>
          <cell r="BU551">
            <v>85.458333333333329</v>
          </cell>
          <cell r="BV551">
            <v>221</v>
          </cell>
          <cell r="BW551">
            <v>24</v>
          </cell>
          <cell r="BX551">
            <v>9.2083333333333339</v>
          </cell>
          <cell r="BY551">
            <v>252</v>
          </cell>
          <cell r="BZ551">
            <v>26</v>
          </cell>
          <cell r="CA551">
            <v>9.6923076923076916</v>
          </cell>
          <cell r="CB551">
            <v>1887</v>
          </cell>
          <cell r="CC551">
            <v>205</v>
          </cell>
          <cell r="CD551">
            <v>9.204878048780488</v>
          </cell>
          <cell r="CE551">
            <v>85</v>
          </cell>
          <cell r="CF551"/>
          <cell r="CG551"/>
          <cell r="CH551"/>
          <cell r="CI551"/>
          <cell r="CJ551"/>
          <cell r="CK551"/>
          <cell r="CL551"/>
          <cell r="CM551"/>
          <cell r="CN551">
            <v>9</v>
          </cell>
          <cell r="CO551">
            <v>60</v>
          </cell>
          <cell r="CP551">
            <v>35</v>
          </cell>
          <cell r="CQ551">
            <v>50</v>
          </cell>
          <cell r="CR551">
            <v>19</v>
          </cell>
          <cell r="CS551">
            <v>5</v>
          </cell>
          <cell r="CT551">
            <v>80</v>
          </cell>
          <cell r="CU551">
            <v>9</v>
          </cell>
          <cell r="CV551">
            <v>7</v>
          </cell>
          <cell r="CW551">
            <v>57</v>
          </cell>
          <cell r="CX551">
            <v>547</v>
          </cell>
          <cell r="CY551">
            <v>54.7</v>
          </cell>
          <cell r="CZ551">
            <v>81.277860326894498</v>
          </cell>
          <cell r="DA551">
            <v>10</v>
          </cell>
          <cell r="DB551">
            <v>0</v>
          </cell>
          <cell r="DC551">
            <v>100</v>
          </cell>
          <cell r="DD551">
            <v>19</v>
          </cell>
          <cell r="DE551">
            <v>3</v>
          </cell>
          <cell r="DF551">
            <v>87</v>
          </cell>
          <cell r="DG551">
            <v>10</v>
          </cell>
          <cell r="DH551">
            <v>100</v>
          </cell>
          <cell r="DI551">
            <v>710</v>
          </cell>
          <cell r="DJ551">
            <v>36</v>
          </cell>
          <cell r="DK551">
            <v>1</v>
          </cell>
          <cell r="DL551">
            <v>1</v>
          </cell>
          <cell r="DM551">
            <v>50</v>
          </cell>
          <cell r="DN551">
            <v>80</v>
          </cell>
          <cell r="DO551" t="str">
            <v>100</v>
          </cell>
          <cell r="DP551">
            <v>0</v>
          </cell>
          <cell r="DQ551">
            <v>0</v>
          </cell>
          <cell r="DR551">
            <v>40</v>
          </cell>
          <cell r="DS551">
            <v>50</v>
          </cell>
          <cell r="DT551">
            <v>66</v>
          </cell>
          <cell r="DU551">
            <v>75</v>
          </cell>
          <cell r="DV551" t="str">
            <v>Accenture-(ASE) /Blackcurrant Labs Pvt.Ltd. (Blacklisted for  not appearing Softlink)  (Blacklisted for not appearing Adform by Rupali madam)</v>
          </cell>
          <cell r="DW551"/>
          <cell r="DX551"/>
          <cell r="DY551" t="str">
            <v>Placed</v>
          </cell>
          <cell r="DZ551" t="str">
            <v>4.5/3.60</v>
          </cell>
          <cell r="EA551" t="str">
            <v>Placement</v>
          </cell>
          <cell r="EB551" t="str">
            <v>Placement</v>
          </cell>
          <cell r="EC551"/>
          <cell r="ED551" t="str">
            <v>CAT-1</v>
          </cell>
          <cell r="EE551"/>
          <cell r="EF551"/>
          <cell r="EG551"/>
          <cell r="EH551"/>
          <cell r="EI551"/>
          <cell r="EJ551"/>
          <cell r="EK551"/>
          <cell r="EL551"/>
          <cell r="EM551"/>
          <cell r="EN551">
            <v>5</v>
          </cell>
          <cell r="EO551">
            <v>4</v>
          </cell>
          <cell r="EP551">
            <v>5</v>
          </cell>
          <cell r="EQ551">
            <v>14</v>
          </cell>
          <cell r="ER551">
            <v>93.333333333333329</v>
          </cell>
          <cell r="ES551" t="str">
            <v>Yes</v>
          </cell>
          <cell r="ET551" t="str">
            <v>https://drive.google.com/open?id=1OM7jRijutVZUaY2gA9FXdQZCk2cyQL4u</v>
          </cell>
          <cell r="EU551" t="str">
            <v>IT + Core Companies</v>
          </cell>
          <cell r="EV551" t="str">
            <v>Yes</v>
          </cell>
          <cell r="EW551" t="str">
            <v>Yes</v>
          </cell>
          <cell r="EX551" t="str">
            <v>BAGESHWAR</v>
          </cell>
          <cell r="EY551" t="str">
            <v>AB</v>
          </cell>
          <cell r="EZ551" t="str">
            <v>Batch 3</v>
          </cell>
          <cell r="FA551" t="str">
            <v>19-ELEX37-23</v>
          </cell>
          <cell r="FB551" t="str">
            <v>ELEX</v>
          </cell>
          <cell r="FC551">
            <v>37</v>
          </cell>
        </row>
        <row r="552">
          <cell r="C552" t="str">
            <v>19-ELEX38-23</v>
          </cell>
          <cell r="D552">
            <v>38</v>
          </cell>
          <cell r="E552" t="str">
            <v>SAW SANTOSH RAJKUMAR CHANDNI</v>
          </cell>
          <cell r="F552" t="str">
            <v>19-ELEX38-23</v>
          </cell>
          <cell r="G552" t="str">
            <v>Male</v>
          </cell>
          <cell r="H552">
            <v>37057</v>
          </cell>
          <cell r="I552">
            <v>7738307554</v>
          </cell>
          <cell r="J552" t="str">
            <v>7738307554</v>
          </cell>
          <cell r="K552" t="str">
            <v>sawsantosh350@gmail.com</v>
          </cell>
          <cell r="L552" t="str">
            <v>1032190669@tcetmumbai.in</v>
          </cell>
          <cell r="M552" t="str">
            <v>11,Orlem tank road jagardev Yadav chawl,Malad west,Near surana hospital,Mumbai,400064</v>
          </cell>
          <cell r="N552" t="str">
            <v>Service</v>
          </cell>
          <cell r="O552" t="str">
            <v>Below  5 Lacs</v>
          </cell>
          <cell r="P552" t="str">
            <v>Normal</v>
          </cell>
          <cell r="Q552" t="str">
            <v>Open</v>
          </cell>
          <cell r="R552">
            <v>2019</v>
          </cell>
          <cell r="S552" t="str">
            <v>FE</v>
          </cell>
          <cell r="T552" t="str">
            <v>MHT-CET 2019</v>
          </cell>
          <cell r="U552" t="str">
            <v>MHT-CET</v>
          </cell>
          <cell r="V552">
            <v>200</v>
          </cell>
          <cell r="W552">
            <v>35.652831999999997</v>
          </cell>
          <cell r="X552" t="str">
            <v>IL</v>
          </cell>
          <cell r="Y552">
            <v>401</v>
          </cell>
          <cell r="Z552">
            <v>500</v>
          </cell>
          <cell r="AA552">
            <v>80.2</v>
          </cell>
          <cell r="AB552">
            <v>2017</v>
          </cell>
          <cell r="AC552" t="str">
            <v>MAHARASHTRA STATE BOARD OF SECONDARY AND HIGHER SECONDARY EDUCATION</v>
          </cell>
          <cell r="AD552" t="str">
            <v>DHANAMAL HIGH SCHOOL</v>
          </cell>
          <cell r="AE552">
            <v>382</v>
          </cell>
          <cell r="AF552">
            <v>650</v>
          </cell>
          <cell r="AG552">
            <v>58.77</v>
          </cell>
          <cell r="AH552">
            <v>2019</v>
          </cell>
          <cell r="AI552" t="str">
            <v>MAHARASHTRA STATE BOARD OF SECONDARY AND HIGHER SECONDARY EDUCATION</v>
          </cell>
          <cell r="AJ552" t="str">
            <v>NIRMALA MEMORIAL FOUNDATION  JUNIOR COLLEGE OF COMMERCE AND SCIENCE</v>
          </cell>
          <cell r="AK552">
            <v>208</v>
          </cell>
          <cell r="AL552">
            <v>23</v>
          </cell>
          <cell r="AM552">
            <v>9.0434782608695645</v>
          </cell>
          <cell r="AN552">
            <v>88</v>
          </cell>
          <cell r="AO552">
            <v>231</v>
          </cell>
          <cell r="AP552">
            <v>25</v>
          </cell>
          <cell r="AQ552">
            <v>9.24</v>
          </cell>
          <cell r="AR552">
            <v>97</v>
          </cell>
          <cell r="AS552">
            <v>439</v>
          </cell>
          <cell r="AT552">
            <v>48</v>
          </cell>
          <cell r="AU552">
            <v>9.1458333333333339</v>
          </cell>
          <cell r="AV552">
            <v>230</v>
          </cell>
          <cell r="AW552">
            <v>25</v>
          </cell>
          <cell r="AX552">
            <v>9.1999999999999993</v>
          </cell>
          <cell r="AY552">
            <v>99</v>
          </cell>
          <cell r="AZ552">
            <v>275</v>
          </cell>
          <cell r="BA552">
            <v>29</v>
          </cell>
          <cell r="BB552">
            <v>9.4827586206896548</v>
          </cell>
          <cell r="BC552">
            <v>95</v>
          </cell>
          <cell r="BD552">
            <v>505</v>
          </cell>
          <cell r="BE552">
            <v>54</v>
          </cell>
          <cell r="BF552">
            <v>9.3518518518518512</v>
          </cell>
          <cell r="BG552">
            <v>208</v>
          </cell>
          <cell r="BH552">
            <v>24</v>
          </cell>
          <cell r="BI552">
            <v>8.6666666666666661</v>
          </cell>
          <cell r="BJ552">
            <v>94.75</v>
          </cell>
          <cell r="BK552">
            <v>222</v>
          </cell>
          <cell r="BL552">
            <v>29</v>
          </cell>
          <cell r="BM552">
            <v>7.6551724137931032</v>
          </cell>
          <cell r="BN552">
            <v>86</v>
          </cell>
          <cell r="BO552">
            <v>430</v>
          </cell>
          <cell r="BP552">
            <v>53</v>
          </cell>
          <cell r="BQ552">
            <v>8.1132075471698109</v>
          </cell>
          <cell r="BR552">
            <v>175</v>
          </cell>
          <cell r="BS552">
            <v>24</v>
          </cell>
          <cell r="BT552">
            <v>7.291666666666667</v>
          </cell>
          <cell r="BU552">
            <v>93.291666666666671</v>
          </cell>
          <cell r="BV552">
            <v>175</v>
          </cell>
          <cell r="BW552">
            <v>24</v>
          </cell>
          <cell r="BX552">
            <v>7.291666666666667</v>
          </cell>
          <cell r="BY552">
            <v>225</v>
          </cell>
          <cell r="BZ552">
            <v>26</v>
          </cell>
          <cell r="CA552">
            <v>8.6538461538461533</v>
          </cell>
          <cell r="CB552">
            <v>1774</v>
          </cell>
          <cell r="CC552">
            <v>205</v>
          </cell>
          <cell r="CD552">
            <v>8.6536585365853664</v>
          </cell>
          <cell r="CE552">
            <v>95</v>
          </cell>
          <cell r="CF552"/>
          <cell r="CG552"/>
          <cell r="CH552"/>
          <cell r="CI552"/>
          <cell r="CJ552"/>
          <cell r="CK552"/>
          <cell r="CL552"/>
          <cell r="CM552"/>
          <cell r="CN552">
            <v>22</v>
          </cell>
          <cell r="CO552">
            <v>60</v>
          </cell>
          <cell r="CP552">
            <v>19</v>
          </cell>
          <cell r="CQ552">
            <v>50</v>
          </cell>
          <cell r="CR552">
            <v>20</v>
          </cell>
          <cell r="CS552">
            <v>4</v>
          </cell>
          <cell r="CT552">
            <v>84</v>
          </cell>
          <cell r="CU552">
            <v>7</v>
          </cell>
          <cell r="CV552">
            <v>9</v>
          </cell>
          <cell r="CW552">
            <v>44</v>
          </cell>
          <cell r="CX552">
            <v>196</v>
          </cell>
          <cell r="CY552">
            <v>39.200000000000003</v>
          </cell>
          <cell r="CZ552">
            <v>29.123328380386333</v>
          </cell>
          <cell r="DA552">
            <v>5</v>
          </cell>
          <cell r="DB552">
            <v>5</v>
          </cell>
          <cell r="DC552">
            <v>50</v>
          </cell>
          <cell r="DD552">
            <v>17</v>
          </cell>
          <cell r="DE552">
            <v>5</v>
          </cell>
          <cell r="DF552">
            <v>78</v>
          </cell>
          <cell r="DG552">
            <v>6</v>
          </cell>
          <cell r="DH552">
            <v>60</v>
          </cell>
          <cell r="DI552">
            <v>290</v>
          </cell>
          <cell r="DJ552">
            <v>15</v>
          </cell>
          <cell r="DK552">
            <v>2</v>
          </cell>
          <cell r="DL552">
            <v>0</v>
          </cell>
          <cell r="DM552">
            <v>100</v>
          </cell>
          <cell r="DN552">
            <v>60</v>
          </cell>
          <cell r="DO552" t="str">
            <v>100</v>
          </cell>
          <cell r="DP552">
            <v>70</v>
          </cell>
          <cell r="DQ552" t="str">
            <v>100</v>
          </cell>
          <cell r="DR552">
            <v>65</v>
          </cell>
          <cell r="DS552">
            <v>100</v>
          </cell>
          <cell r="DT552">
            <v>35</v>
          </cell>
          <cell r="DU552">
            <v>74</v>
          </cell>
          <cell r="DV552" t="str">
            <v>Noventiq</v>
          </cell>
          <cell r="DW552"/>
          <cell r="DX552" t="str">
            <v>BuildINT</v>
          </cell>
          <cell r="DY552" t="str">
            <v>Placed</v>
          </cell>
          <cell r="DZ552">
            <v>3.5</v>
          </cell>
          <cell r="EA552" t="str">
            <v>Placement</v>
          </cell>
          <cell r="EB552" t="str">
            <v>Placement</v>
          </cell>
          <cell r="EC552"/>
          <cell r="ED552" t="str">
            <v>CAT-2</v>
          </cell>
          <cell r="EE552"/>
          <cell r="EF552"/>
          <cell r="EG552"/>
          <cell r="EH552"/>
          <cell r="EI552"/>
          <cell r="EJ552"/>
          <cell r="EK552"/>
          <cell r="EL552"/>
          <cell r="EM552"/>
          <cell r="EN552">
            <v>5</v>
          </cell>
          <cell r="EO552">
            <v>4</v>
          </cell>
          <cell r="EP552">
            <v>5</v>
          </cell>
          <cell r="EQ552">
            <v>14</v>
          </cell>
          <cell r="ER552">
            <v>93.333333333333329</v>
          </cell>
          <cell r="ES552" t="str">
            <v>Yes</v>
          </cell>
          <cell r="ET552" t="str">
            <v>https://drive.google.com/open?id=1dPbO1yqdj5VSLfAwatrPb4ckkipv-b6Y</v>
          </cell>
          <cell r="EU552" t="str">
            <v>IT + Core Companies</v>
          </cell>
          <cell r="EV552" t="str">
            <v>Yes</v>
          </cell>
          <cell r="EW552" t="str">
            <v>YES - pay_HyQBg31ffoBUDs</v>
          </cell>
          <cell r="EX552" t="str">
            <v>Mumbai</v>
          </cell>
          <cell r="EY552" t="str">
            <v>Present</v>
          </cell>
          <cell r="EZ552" t="str">
            <v>Golden Batch 1</v>
          </cell>
          <cell r="FA552" t="str">
            <v>19-ELEX38-23</v>
          </cell>
          <cell r="FB552" t="str">
            <v>ELEX</v>
          </cell>
          <cell r="FC552">
            <v>38</v>
          </cell>
        </row>
        <row r="553">
          <cell r="C553" t="str">
            <v>19-ELEX39-23</v>
          </cell>
          <cell r="D553">
            <v>39</v>
          </cell>
          <cell r="E553" t="str">
            <v>SHAH IKSHU NITIN DEEPALI</v>
          </cell>
          <cell r="F553" t="str">
            <v>19-ELEX39-23</v>
          </cell>
          <cell r="G553" t="str">
            <v>Male</v>
          </cell>
          <cell r="H553">
            <v>37087</v>
          </cell>
          <cell r="I553">
            <v>8355818194</v>
          </cell>
          <cell r="J553"/>
          <cell r="K553" t="str">
            <v>ikshu321@gmail.com</v>
          </cell>
          <cell r="L553" t="str">
            <v>1032190670@tcetmumbai.in</v>
          </cell>
          <cell r="M553" t="str">
            <v>403/A cosmos park,marol maroshi road andheri east,mumbai,near uttam dhaba hotel,mumbai,400059</v>
          </cell>
          <cell r="N553" t="str">
            <v>Service</v>
          </cell>
          <cell r="O553" t="str">
            <v>Below  5 Lacs</v>
          </cell>
          <cell r="P553" t="str">
            <v>Normal</v>
          </cell>
          <cell r="Q553" t="str">
            <v>Open</v>
          </cell>
          <cell r="R553">
            <v>2019</v>
          </cell>
          <cell r="S553" t="str">
            <v>FE</v>
          </cell>
          <cell r="T553" t="str">
            <v>MHT-CET 2019</v>
          </cell>
          <cell r="U553" t="str">
            <v>MHT-CET</v>
          </cell>
          <cell r="V553">
            <v>200</v>
          </cell>
          <cell r="W553">
            <v>28.7041127</v>
          </cell>
          <cell r="X553" t="str">
            <v>ACAP</v>
          </cell>
          <cell r="Y553">
            <v>446</v>
          </cell>
          <cell r="Z553">
            <v>500</v>
          </cell>
          <cell r="AA553">
            <v>89.2</v>
          </cell>
          <cell r="AB553">
            <v>2017</v>
          </cell>
          <cell r="AC553" t="str">
            <v>MAHARASHTRA STATE BOARD OF SECONDARY AND HIGHER SECONDARY EDUCATION</v>
          </cell>
          <cell r="AD553" t="str">
            <v>BOMBAY CAMBRIDGE SCHOOL</v>
          </cell>
          <cell r="AE553">
            <v>423</v>
          </cell>
          <cell r="AF553">
            <v>650</v>
          </cell>
          <cell r="AG553">
            <v>65.08</v>
          </cell>
          <cell r="AH553">
            <v>2019</v>
          </cell>
          <cell r="AI553" t="str">
            <v>MAHARASHTRA STATE BOARD OF SECONDARY AND HIGHER SECONDARY EDUCATION</v>
          </cell>
          <cell r="AJ553" t="str">
            <v>NIRMALA MEMORIAL FOUNDATION JUNIOR COLLEGE OF COMMERCE AND SCIENCE</v>
          </cell>
          <cell r="AK553">
            <v>198</v>
          </cell>
          <cell r="AL553">
            <v>23</v>
          </cell>
          <cell r="AM553">
            <v>8.6086956521739122</v>
          </cell>
          <cell r="AN553">
            <v>75</v>
          </cell>
          <cell r="AO553">
            <v>212</v>
          </cell>
          <cell r="AP553">
            <v>25</v>
          </cell>
          <cell r="AQ553">
            <v>8.48</v>
          </cell>
          <cell r="AR553">
            <v>99</v>
          </cell>
          <cell r="AS553">
            <v>410</v>
          </cell>
          <cell r="AT553">
            <v>48</v>
          </cell>
          <cell r="AU553">
            <v>8.5416666666666661</v>
          </cell>
          <cell r="AV553">
            <v>217</v>
          </cell>
          <cell r="AW553">
            <v>25</v>
          </cell>
          <cell r="AX553">
            <v>8.68</v>
          </cell>
          <cell r="AY553">
            <v>75</v>
          </cell>
          <cell r="AZ553">
            <v>257</v>
          </cell>
          <cell r="BA553">
            <v>29</v>
          </cell>
          <cell r="BB553">
            <v>8.862068965517242</v>
          </cell>
          <cell r="BC553">
            <v>80</v>
          </cell>
          <cell r="BD553">
            <v>474</v>
          </cell>
          <cell r="BE553">
            <v>54</v>
          </cell>
          <cell r="BF553">
            <v>8.7777777777777786</v>
          </cell>
          <cell r="BG553">
            <v>207</v>
          </cell>
          <cell r="BH553">
            <v>24</v>
          </cell>
          <cell r="BI553">
            <v>8.625</v>
          </cell>
          <cell r="BJ553">
            <v>72.25</v>
          </cell>
          <cell r="BK553">
            <v>272</v>
          </cell>
          <cell r="BL553">
            <v>29</v>
          </cell>
          <cell r="BM553">
            <v>9.3793103448275854</v>
          </cell>
          <cell r="BN553">
            <v>81</v>
          </cell>
          <cell r="BO553">
            <v>479</v>
          </cell>
          <cell r="BP553">
            <v>53</v>
          </cell>
          <cell r="BQ553">
            <v>9.0377358490566042</v>
          </cell>
          <cell r="BR553">
            <v>212</v>
          </cell>
          <cell r="BS553">
            <v>24</v>
          </cell>
          <cell r="BT553">
            <v>8.8333333333333339</v>
          </cell>
          <cell r="BU553">
            <v>80.375</v>
          </cell>
          <cell r="BV553">
            <v>212</v>
          </cell>
          <cell r="BW553">
            <v>24</v>
          </cell>
          <cell r="BX553">
            <v>8.8333333333333339</v>
          </cell>
          <cell r="BY553">
            <v>252</v>
          </cell>
          <cell r="BZ553">
            <v>26</v>
          </cell>
          <cell r="CA553">
            <v>9.6923076923076916</v>
          </cell>
          <cell r="CB553">
            <v>1827</v>
          </cell>
          <cell r="CC553">
            <v>205</v>
          </cell>
          <cell r="CD553">
            <v>8.9121951219512194</v>
          </cell>
          <cell r="CE553">
            <v>81</v>
          </cell>
          <cell r="CF553"/>
          <cell r="CG553"/>
          <cell r="CH553"/>
          <cell r="CI553"/>
          <cell r="CJ553"/>
          <cell r="CK553"/>
          <cell r="CL553"/>
          <cell r="CM553"/>
          <cell r="CN553"/>
          <cell r="CO553"/>
          <cell r="CP553"/>
          <cell r="CQ553"/>
          <cell r="CR553"/>
          <cell r="CS553"/>
          <cell r="CT553"/>
          <cell r="CU553"/>
          <cell r="CV553"/>
          <cell r="CW553"/>
          <cell r="CX553"/>
          <cell r="CY553"/>
          <cell r="CZ553"/>
          <cell r="DA553"/>
          <cell r="DB553"/>
          <cell r="DC553"/>
          <cell r="DD553"/>
          <cell r="DE553"/>
          <cell r="DF553"/>
          <cell r="DG553"/>
          <cell r="DH553"/>
          <cell r="DI553"/>
          <cell r="DJ553">
            <v>0</v>
          </cell>
          <cell r="DK553">
            <v>0</v>
          </cell>
          <cell r="DL553">
            <v>2</v>
          </cell>
          <cell r="DM553">
            <v>0</v>
          </cell>
          <cell r="DN553">
            <v>0</v>
          </cell>
          <cell r="DO553">
            <v>0</v>
          </cell>
          <cell r="DP553">
            <v>0</v>
          </cell>
          <cell r="DQ553">
            <v>0</v>
          </cell>
          <cell r="DR553">
            <v>0</v>
          </cell>
          <cell r="DS553">
            <v>0</v>
          </cell>
          <cell r="DT553">
            <v>0</v>
          </cell>
          <cell r="DU553">
            <v>0</v>
          </cell>
          <cell r="DV553"/>
          <cell r="DW553"/>
          <cell r="DX553"/>
          <cell r="DY553"/>
          <cell r="DZ553"/>
          <cell r="EA553" t="str">
            <v>Entrepreneur</v>
          </cell>
          <cell r="EB553" t="str">
            <v>Entrepreneur</v>
          </cell>
          <cell r="EC553"/>
          <cell r="ED553" t="str">
            <v>CAT-3</v>
          </cell>
          <cell r="EE553"/>
          <cell r="EF553"/>
          <cell r="EG553"/>
          <cell r="EH553"/>
          <cell r="EI553"/>
          <cell r="EJ553"/>
          <cell r="EK553"/>
          <cell r="EL553"/>
          <cell r="EM553"/>
          <cell r="EN553">
            <v>5</v>
          </cell>
          <cell r="EO553">
            <v>0</v>
          </cell>
          <cell r="EP553">
            <v>5</v>
          </cell>
          <cell r="EQ553">
            <v>10</v>
          </cell>
          <cell r="ER553">
            <v>66.666666666666657</v>
          </cell>
          <cell r="ES553" t="str">
            <v>Yes</v>
          </cell>
          <cell r="ET553" t="str">
            <v>https://drive.google.com/open?id=18wooOtMb03Ta9tisDc4PGy61J-j7r34F</v>
          </cell>
          <cell r="EU553" t="str">
            <v>NA</v>
          </cell>
          <cell r="EV553" t="str">
            <v>No</v>
          </cell>
          <cell r="EW553"/>
          <cell r="EX553" t="str">
            <v>Mumbai</v>
          </cell>
          <cell r="EY553" t="str">
            <v>AB</v>
          </cell>
          <cell r="EZ553"/>
          <cell r="FA553" t="str">
            <v>19-ELEX39-23</v>
          </cell>
          <cell r="FB553" t="str">
            <v>ELEX</v>
          </cell>
          <cell r="FC553">
            <v>39</v>
          </cell>
        </row>
        <row r="554">
          <cell r="C554" t="str">
            <v>20-ELEX69-23</v>
          </cell>
          <cell r="D554">
            <v>69</v>
          </cell>
          <cell r="E554" t="str">
            <v>SHAH VRUSHTI SNEHAL MALLIKA</v>
          </cell>
          <cell r="F554" t="str">
            <v>20-ELEX69-23</v>
          </cell>
          <cell r="G554" t="str">
            <v>Female</v>
          </cell>
          <cell r="H554">
            <v>37199</v>
          </cell>
          <cell r="I554">
            <v>8850985967</v>
          </cell>
          <cell r="J554" t="str">
            <v>9969108784</v>
          </cell>
          <cell r="K554" t="str">
            <v>Vrushtishah411@gmail.com</v>
          </cell>
          <cell r="L554" t="str">
            <v>1032200608@tcetmumbai.in</v>
          </cell>
          <cell r="M554" t="str">
            <v>7-A ved Building S.V. Road, Borivali (West), Mumbai-400092</v>
          </cell>
          <cell r="N554" t="str">
            <v>Family Business</v>
          </cell>
          <cell r="O554" t="str">
            <v>5 Lacs to  10Lacs</v>
          </cell>
          <cell r="P554" t="str">
            <v>Normal</v>
          </cell>
          <cell r="Q554" t="str">
            <v>Open</v>
          </cell>
          <cell r="R554">
            <v>2019</v>
          </cell>
          <cell r="S554" t="str">
            <v>DSE</v>
          </cell>
          <cell r="T554" t="str">
            <v>NA</v>
          </cell>
          <cell r="U554" t="str">
            <v>DSE</v>
          </cell>
          <cell r="V554" t="str">
            <v>NA</v>
          </cell>
          <cell r="W554" t="str">
            <v>NA</v>
          </cell>
          <cell r="X554" t="str">
            <v>CAP-Minority</v>
          </cell>
          <cell r="Y554">
            <v>451</v>
          </cell>
          <cell r="Z554">
            <v>500</v>
          </cell>
          <cell r="AA554">
            <v>90.2</v>
          </cell>
          <cell r="AB554">
            <v>2017</v>
          </cell>
          <cell r="AC554" t="str">
            <v>MAHARASHTRA STATE BOARD OF SECONDARY AND HIGHER SECONDARY EDUCATION</v>
          </cell>
          <cell r="AD554" t="str">
            <v>M.K.N. Bhatia High School</v>
          </cell>
          <cell r="AE554">
            <v>1235</v>
          </cell>
          <cell r="AF554">
            <v>1500</v>
          </cell>
          <cell r="AG554">
            <v>82.333333333333343</v>
          </cell>
          <cell r="AH554">
            <v>2020</v>
          </cell>
          <cell r="AI554" t="str">
            <v>Autonomous</v>
          </cell>
          <cell r="AJ554" t="str">
            <v>Shri Bhagubhai Mofatlal Polytechnic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 t="str">
            <v>o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242</v>
          </cell>
          <cell r="AW554">
            <v>25</v>
          </cell>
          <cell r="AX554">
            <v>9.68</v>
          </cell>
          <cell r="AY554">
            <v>84</v>
          </cell>
          <cell r="AZ554">
            <v>282</v>
          </cell>
          <cell r="BA554">
            <v>29</v>
          </cell>
          <cell r="BB554">
            <v>9.7241379310344822</v>
          </cell>
          <cell r="BC554">
            <v>97</v>
          </cell>
          <cell r="BD554">
            <v>524</v>
          </cell>
          <cell r="BE554">
            <v>54</v>
          </cell>
          <cell r="BF554">
            <v>9.7037037037037042</v>
          </cell>
          <cell r="BG554">
            <v>220</v>
          </cell>
          <cell r="BH554">
            <v>24</v>
          </cell>
          <cell r="BI554">
            <v>9.1666666666666661</v>
          </cell>
          <cell r="BJ554">
            <v>90.5</v>
          </cell>
          <cell r="BK554">
            <v>257</v>
          </cell>
          <cell r="BL554">
            <v>29</v>
          </cell>
          <cell r="BM554">
            <v>8.862068965517242</v>
          </cell>
          <cell r="BN554">
            <v>89</v>
          </cell>
          <cell r="BO554">
            <v>477</v>
          </cell>
          <cell r="BP554">
            <v>53</v>
          </cell>
          <cell r="BQ554">
            <v>9</v>
          </cell>
          <cell r="BR554">
            <v>218</v>
          </cell>
          <cell r="BS554">
            <v>24</v>
          </cell>
          <cell r="BT554">
            <v>9.0833333333333339</v>
          </cell>
          <cell r="BU554">
            <v>90.125</v>
          </cell>
          <cell r="BV554">
            <v>218</v>
          </cell>
          <cell r="BW554">
            <v>24</v>
          </cell>
          <cell r="BX554">
            <v>9.0833333333333339</v>
          </cell>
          <cell r="BY554">
            <v>240</v>
          </cell>
          <cell r="BZ554">
            <v>26</v>
          </cell>
          <cell r="CA554">
            <v>9.2307692307692299</v>
          </cell>
          <cell r="CB554">
            <v>1459</v>
          </cell>
          <cell r="CC554">
            <v>157</v>
          </cell>
          <cell r="CD554">
            <v>9.2929936305732479</v>
          </cell>
          <cell r="CE554">
            <v>91</v>
          </cell>
          <cell r="CF554"/>
          <cell r="CG554"/>
          <cell r="CH554"/>
          <cell r="CI554"/>
          <cell r="CJ554"/>
          <cell r="CK554"/>
          <cell r="CL554"/>
          <cell r="CM554"/>
          <cell r="CN554"/>
          <cell r="CO554"/>
          <cell r="CP554"/>
          <cell r="CQ554"/>
          <cell r="CR554">
            <v>21</v>
          </cell>
          <cell r="CS554">
            <v>3</v>
          </cell>
          <cell r="CT554">
            <v>88</v>
          </cell>
          <cell r="CU554">
            <v>6</v>
          </cell>
          <cell r="CV554">
            <v>10</v>
          </cell>
          <cell r="CW554">
            <v>38</v>
          </cell>
          <cell r="CX554">
            <v>142</v>
          </cell>
          <cell r="CY554">
            <v>35.5</v>
          </cell>
          <cell r="CZ554">
            <v>21.099554234769688</v>
          </cell>
          <cell r="DA554">
            <v>4</v>
          </cell>
          <cell r="DB554">
            <v>6</v>
          </cell>
          <cell r="DC554">
            <v>40</v>
          </cell>
          <cell r="DD554">
            <v>7</v>
          </cell>
          <cell r="DE554">
            <v>15</v>
          </cell>
          <cell r="DF554">
            <v>32</v>
          </cell>
          <cell r="DG554">
            <v>3</v>
          </cell>
          <cell r="DH554">
            <v>30</v>
          </cell>
          <cell r="DI554">
            <v>0</v>
          </cell>
          <cell r="DJ554">
            <v>0</v>
          </cell>
          <cell r="DK554">
            <v>2</v>
          </cell>
          <cell r="DL554">
            <v>0</v>
          </cell>
          <cell r="DM554">
            <v>100</v>
          </cell>
          <cell r="DN554">
            <v>0</v>
          </cell>
          <cell r="DO554" t="str">
            <v>0</v>
          </cell>
          <cell r="DP554">
            <v>40</v>
          </cell>
          <cell r="DQ554" t="str">
            <v>100</v>
          </cell>
          <cell r="DR554">
            <v>20</v>
          </cell>
          <cell r="DS554">
            <v>50</v>
          </cell>
          <cell r="DT554">
            <v>8</v>
          </cell>
          <cell r="DU554">
            <v>54</v>
          </cell>
          <cell r="DV554" t="str">
            <v>Matchless Protech Pvt. Ltd.</v>
          </cell>
          <cell r="DW554"/>
          <cell r="DX554"/>
          <cell r="DY554" t="str">
            <v>Placed</v>
          </cell>
          <cell r="DZ554">
            <v>3</v>
          </cell>
          <cell r="EA554" t="str">
            <v>Placement</v>
          </cell>
          <cell r="EB554" t="str">
            <v>Placement</v>
          </cell>
          <cell r="EC554"/>
          <cell r="ED554" t="str">
            <v>CAT-3</v>
          </cell>
          <cell r="EE554"/>
          <cell r="EF554"/>
          <cell r="EG554"/>
          <cell r="EH554"/>
          <cell r="EI554"/>
          <cell r="EJ554"/>
          <cell r="EK554"/>
          <cell r="EL554"/>
          <cell r="EM554"/>
          <cell r="EN554">
            <v>5</v>
          </cell>
          <cell r="EO554">
            <v>2</v>
          </cell>
          <cell r="EP554">
            <v>5</v>
          </cell>
          <cell r="EQ554">
            <v>12</v>
          </cell>
          <cell r="ER554">
            <v>80</v>
          </cell>
          <cell r="ES554" t="str">
            <v>Yes</v>
          </cell>
          <cell r="ET554" t="str">
            <v>https://drive.google.com/open?id=14tWs4sO1ZP_hPe4IKcx-cvlxa11Ti3Rs</v>
          </cell>
          <cell r="EU554" t="str">
            <v>IT + Core Companies</v>
          </cell>
          <cell r="EV554" t="str">
            <v>Yes</v>
          </cell>
          <cell r="EW554"/>
          <cell r="EX554"/>
          <cell r="EY554" t="str">
            <v>Present</v>
          </cell>
          <cell r="EZ554" t="str">
            <v>Batch 4</v>
          </cell>
          <cell r="FA554" t="str">
            <v>20-ELEX69-23</v>
          </cell>
          <cell r="FB554" t="str">
            <v>ELEX</v>
          </cell>
          <cell r="FC554">
            <v>69</v>
          </cell>
        </row>
        <row r="555">
          <cell r="C555" t="str">
            <v>19-ELEX40-23</v>
          </cell>
          <cell r="D555">
            <v>40</v>
          </cell>
          <cell r="E555" t="str">
            <v>SHARMA ADARSH SHIVSHANKAR SAVITRI</v>
          </cell>
          <cell r="F555" t="str">
            <v>19-ELEX40-23</v>
          </cell>
          <cell r="G555" t="str">
            <v>Male</v>
          </cell>
          <cell r="H555">
            <v>37237</v>
          </cell>
          <cell r="I555">
            <v>9049391549</v>
          </cell>
          <cell r="J555"/>
          <cell r="K555" t="str">
            <v>adarsh4939@gmail.com</v>
          </cell>
          <cell r="L555" t="str">
            <v>1032190671@tcetmumbai.in</v>
          </cell>
          <cell r="M555" t="str">
            <v>204/10 AGARWAL NAGARI,NEW LINK ROAD,VASAI EAST,Maharashtra,Vasai East,401209</v>
          </cell>
          <cell r="N555" t="str">
            <v>Service</v>
          </cell>
          <cell r="O555" t="str">
            <v>Below  5 Lacs</v>
          </cell>
          <cell r="P555" t="str">
            <v>Normal</v>
          </cell>
          <cell r="Q555" t="str">
            <v>Open</v>
          </cell>
          <cell r="R555">
            <v>2019</v>
          </cell>
          <cell r="S555" t="str">
            <v>FE</v>
          </cell>
          <cell r="T555" t="str">
            <v>MHT-CET 2019</v>
          </cell>
          <cell r="U555" t="str">
            <v>MHT-CET</v>
          </cell>
          <cell r="V555">
            <v>200</v>
          </cell>
          <cell r="W555">
            <v>22.526306600000002</v>
          </cell>
          <cell r="X555" t="str">
            <v>MI</v>
          </cell>
          <cell r="Y555" t="str">
            <v>A2</v>
          </cell>
          <cell r="Z555">
            <v>7.8</v>
          </cell>
          <cell r="AA555">
            <v>74</v>
          </cell>
          <cell r="AB555">
            <v>2017</v>
          </cell>
          <cell r="AC555" t="str">
            <v>CENTRAL BOARD OF SECONDARY EDUCATION</v>
          </cell>
          <cell r="AD555" t="str">
            <v>SHETH VIDYA MANDIR ENGLISH HIGH SCHOOL</v>
          </cell>
          <cell r="AE555">
            <v>422</v>
          </cell>
          <cell r="AF555">
            <v>650</v>
          </cell>
          <cell r="AG555">
            <v>64.92</v>
          </cell>
          <cell r="AH555">
            <v>2019</v>
          </cell>
          <cell r="AI555" t="str">
            <v>MAHARASHTRA STATE BOARD OF SECONDARY AND HIGHER SECONDARY EDUCATION</v>
          </cell>
          <cell r="AJ555" t="str">
            <v>ST. STANISLAUS JUNIOR COLLEGE</v>
          </cell>
          <cell r="AK555">
            <v>161</v>
          </cell>
          <cell r="AL555">
            <v>23</v>
          </cell>
          <cell r="AM555">
            <v>7</v>
          </cell>
          <cell r="AN555">
            <v>75</v>
          </cell>
          <cell r="AO555">
            <v>194</v>
          </cell>
          <cell r="AP555">
            <v>25</v>
          </cell>
          <cell r="AQ555">
            <v>7.76</v>
          </cell>
          <cell r="AR555">
            <v>97</v>
          </cell>
          <cell r="AS555">
            <v>355</v>
          </cell>
          <cell r="AT555">
            <v>48</v>
          </cell>
          <cell r="AU555">
            <v>7.395833333333333</v>
          </cell>
          <cell r="AV555">
            <v>223</v>
          </cell>
          <cell r="AW555">
            <v>25</v>
          </cell>
          <cell r="AX555">
            <v>8.92</v>
          </cell>
          <cell r="AY555">
            <v>98</v>
          </cell>
          <cell r="AZ555">
            <v>262</v>
          </cell>
          <cell r="BA555">
            <v>29</v>
          </cell>
          <cell r="BB555">
            <v>9.0344827586206904</v>
          </cell>
          <cell r="BC555">
            <v>90</v>
          </cell>
          <cell r="BD555">
            <v>485</v>
          </cell>
          <cell r="BE555">
            <v>54</v>
          </cell>
          <cell r="BF555">
            <v>8.981481481481481</v>
          </cell>
          <cell r="BG555">
            <v>218</v>
          </cell>
          <cell r="BH555">
            <v>24</v>
          </cell>
          <cell r="BI555">
            <v>9.0833333333333339</v>
          </cell>
          <cell r="BJ555">
            <v>90</v>
          </cell>
          <cell r="BK555">
            <v>244</v>
          </cell>
          <cell r="BL555">
            <v>29</v>
          </cell>
          <cell r="BM555">
            <v>8.4137931034482758</v>
          </cell>
          <cell r="BN555">
            <v>85</v>
          </cell>
          <cell r="BO555">
            <v>462</v>
          </cell>
          <cell r="BP555">
            <v>53</v>
          </cell>
          <cell r="BQ555">
            <v>8.7169811320754711</v>
          </cell>
          <cell r="BR555">
            <v>191</v>
          </cell>
          <cell r="BS555">
            <v>24</v>
          </cell>
          <cell r="BT555">
            <v>7.958333333333333</v>
          </cell>
          <cell r="BU555">
            <v>89.166666666666671</v>
          </cell>
          <cell r="BV555">
            <v>191</v>
          </cell>
          <cell r="BW555">
            <v>24</v>
          </cell>
          <cell r="BX555">
            <v>7.958333333333333</v>
          </cell>
          <cell r="BY555">
            <v>216</v>
          </cell>
          <cell r="BZ555">
            <v>26</v>
          </cell>
          <cell r="CA555">
            <v>8.3076923076923084</v>
          </cell>
          <cell r="CB555">
            <v>1709</v>
          </cell>
          <cell r="CC555">
            <v>205</v>
          </cell>
          <cell r="CD555">
            <v>8.3365853658536579</v>
          </cell>
          <cell r="CE555">
            <v>90</v>
          </cell>
          <cell r="CF555"/>
          <cell r="CG555"/>
          <cell r="CH555"/>
          <cell r="CI555"/>
          <cell r="CJ555"/>
          <cell r="CK555"/>
          <cell r="CL555"/>
          <cell r="CM555"/>
          <cell r="CN555">
            <v>14</v>
          </cell>
          <cell r="CO555">
            <v>60</v>
          </cell>
          <cell r="CP555">
            <v>17</v>
          </cell>
          <cell r="CQ555">
            <v>50</v>
          </cell>
          <cell r="CR555">
            <v>21</v>
          </cell>
          <cell r="CS555">
            <v>3</v>
          </cell>
          <cell r="CT555">
            <v>88</v>
          </cell>
          <cell r="CU555">
            <v>9</v>
          </cell>
          <cell r="CV555">
            <v>7</v>
          </cell>
          <cell r="CW555">
            <v>57</v>
          </cell>
          <cell r="CX555">
            <v>243</v>
          </cell>
          <cell r="CY555">
            <v>48.6</v>
          </cell>
          <cell r="CZ555">
            <v>36.106983655274888</v>
          </cell>
          <cell r="DA555">
            <v>5</v>
          </cell>
          <cell r="DB555">
            <v>5</v>
          </cell>
          <cell r="DC555">
            <v>50</v>
          </cell>
          <cell r="DD555">
            <v>9</v>
          </cell>
          <cell r="DE555">
            <v>13</v>
          </cell>
          <cell r="DF555">
            <v>41</v>
          </cell>
          <cell r="DG555">
            <v>7</v>
          </cell>
          <cell r="DH555">
            <v>70</v>
          </cell>
          <cell r="DI555">
            <v>290</v>
          </cell>
          <cell r="DJ555">
            <v>15</v>
          </cell>
          <cell r="DK555">
            <v>1</v>
          </cell>
          <cell r="DL555">
            <v>1</v>
          </cell>
          <cell r="DM555">
            <v>50</v>
          </cell>
          <cell r="DN555">
            <v>0</v>
          </cell>
          <cell r="DO555" t="str">
            <v>0</v>
          </cell>
          <cell r="DP555">
            <v>50</v>
          </cell>
          <cell r="DQ555" t="str">
            <v>100</v>
          </cell>
          <cell r="DR555">
            <v>25</v>
          </cell>
          <cell r="DS555">
            <v>50</v>
          </cell>
          <cell r="DT555">
            <v>18</v>
          </cell>
          <cell r="DU555">
            <v>58</v>
          </cell>
          <cell r="DV555" t="str">
            <v>C2L BIZ Solutions Pvt.Ltd.</v>
          </cell>
          <cell r="DW555"/>
          <cell r="DX555"/>
          <cell r="DY555" t="str">
            <v>Placed</v>
          </cell>
          <cell r="DZ555">
            <v>3.6</v>
          </cell>
          <cell r="EA555" t="str">
            <v>Placement</v>
          </cell>
          <cell r="EB555" t="str">
            <v>Placement</v>
          </cell>
          <cell r="EC555"/>
          <cell r="ED555" t="str">
            <v>CAT-3</v>
          </cell>
          <cell r="EE555"/>
          <cell r="EF555"/>
          <cell r="EG555"/>
          <cell r="EH555"/>
          <cell r="EI555"/>
          <cell r="EJ555"/>
          <cell r="EK555"/>
          <cell r="EL555"/>
          <cell r="EM555"/>
          <cell r="EN555">
            <v>5</v>
          </cell>
          <cell r="EO555">
            <v>2</v>
          </cell>
          <cell r="EP555">
            <v>5</v>
          </cell>
          <cell r="EQ555">
            <v>12</v>
          </cell>
          <cell r="ER555">
            <v>80</v>
          </cell>
          <cell r="ES555" t="str">
            <v>Yes</v>
          </cell>
          <cell r="ET555" t="str">
            <v>https://drive.google.com/open?id=1CreH3OBVGHDP41SHpoiwIG25psXa0-xE</v>
          </cell>
          <cell r="EU555" t="str">
            <v>IT + Core Companies</v>
          </cell>
          <cell r="EV555" t="str">
            <v>Yes</v>
          </cell>
          <cell r="EW555" t="str">
            <v>0209749889</v>
          </cell>
          <cell r="EX555" t="str">
            <v>Rourekela</v>
          </cell>
          <cell r="EY555" t="str">
            <v>AB</v>
          </cell>
          <cell r="EZ555" t="str">
            <v>Batch 4</v>
          </cell>
          <cell r="FA555" t="str">
            <v>19-ELEX40-23</v>
          </cell>
          <cell r="FB555" t="str">
            <v>ELEX</v>
          </cell>
          <cell r="FC555">
            <v>40</v>
          </cell>
        </row>
        <row r="556">
          <cell r="C556" t="str">
            <v>19-ELEX41-23</v>
          </cell>
          <cell r="D556">
            <v>41</v>
          </cell>
          <cell r="E556" t="str">
            <v>SHARMA AKSHATA ASHISH RASHMI</v>
          </cell>
          <cell r="F556" t="str">
            <v>19-ELEX41-23</v>
          </cell>
          <cell r="G556" t="str">
            <v>Female</v>
          </cell>
          <cell r="H556">
            <v>37056</v>
          </cell>
          <cell r="I556">
            <v>7715870095</v>
          </cell>
          <cell r="J556"/>
          <cell r="K556" t="str">
            <v>akshatasharma1@gmail.com</v>
          </cell>
          <cell r="L556" t="str">
            <v>1032190672@tcetmumbai.in</v>
          </cell>
          <cell r="M556" t="str">
            <v>M2-601,602 RIDDHI GARDENS,FILMCITY ROAD, MALAD-(EAST),OPPO WAGESHWARI TEMPLE,MUMBAI,400097</v>
          </cell>
          <cell r="N556" t="str">
            <v>Service</v>
          </cell>
          <cell r="O556" t="str">
            <v>20 Lacs &amp; above</v>
          </cell>
          <cell r="P556" t="str">
            <v>Normal</v>
          </cell>
          <cell r="Q556" t="str">
            <v>Open</v>
          </cell>
          <cell r="R556">
            <v>2019</v>
          </cell>
          <cell r="S556" t="str">
            <v>FE</v>
          </cell>
          <cell r="T556" t="str">
            <v>MHT-CET 2019</v>
          </cell>
          <cell r="U556" t="str">
            <v>MHT-CET</v>
          </cell>
          <cell r="V556">
            <v>200</v>
          </cell>
          <cell r="W556">
            <v>41.488452600000002</v>
          </cell>
          <cell r="X556" t="str">
            <v>MI</v>
          </cell>
          <cell r="Y556">
            <v>525</v>
          </cell>
          <cell r="Z556">
            <v>600</v>
          </cell>
          <cell r="AA556">
            <v>87.5</v>
          </cell>
          <cell r="AB556">
            <v>2017</v>
          </cell>
          <cell r="AC556" t="str">
            <v>COUNCIL FOR THE INDIAN SCHOOL CERTIFICATE EXAMINATIONS</v>
          </cell>
          <cell r="AD556" t="str">
            <v>GOKULDHAM HIGH SCHOOL</v>
          </cell>
          <cell r="AE556">
            <v>480</v>
          </cell>
          <cell r="AF556">
            <v>650</v>
          </cell>
          <cell r="AG556">
            <v>73.849999999999994</v>
          </cell>
          <cell r="AH556">
            <v>2019</v>
          </cell>
          <cell r="AI556" t="str">
            <v>MAHARASHTRA STATE BOARD OF SECONDARY AND HIGHER SECONDARY EDUCATION</v>
          </cell>
          <cell r="AJ556" t="str">
            <v>YASHODHAM HIGH SCHOOL</v>
          </cell>
          <cell r="AK556">
            <v>217</v>
          </cell>
          <cell r="AL556">
            <v>23</v>
          </cell>
          <cell r="AM556">
            <v>9.4347826086956523</v>
          </cell>
          <cell r="AN556">
            <v>81</v>
          </cell>
          <cell r="AO556">
            <v>239</v>
          </cell>
          <cell r="AP556">
            <v>25</v>
          </cell>
          <cell r="AQ556">
            <v>9.56</v>
          </cell>
          <cell r="AR556">
            <v>88</v>
          </cell>
          <cell r="AS556">
            <v>456</v>
          </cell>
          <cell r="AT556">
            <v>48</v>
          </cell>
          <cell r="AU556">
            <v>9.5</v>
          </cell>
          <cell r="AV556">
            <v>217</v>
          </cell>
          <cell r="AW556">
            <v>25</v>
          </cell>
          <cell r="AX556">
            <v>8.68</v>
          </cell>
          <cell r="AY556">
            <v>95</v>
          </cell>
          <cell r="AZ556">
            <v>275</v>
          </cell>
          <cell r="BA556">
            <v>29</v>
          </cell>
          <cell r="BB556">
            <v>9.4827586206896548</v>
          </cell>
          <cell r="BC556">
            <v>97</v>
          </cell>
          <cell r="BD556">
            <v>492</v>
          </cell>
          <cell r="BE556">
            <v>54</v>
          </cell>
          <cell r="BF556">
            <v>9.1111111111111107</v>
          </cell>
          <cell r="BG556">
            <v>222</v>
          </cell>
          <cell r="BH556">
            <v>24</v>
          </cell>
          <cell r="BI556">
            <v>9.25</v>
          </cell>
          <cell r="BJ556">
            <v>90.25</v>
          </cell>
          <cell r="BK556">
            <v>287</v>
          </cell>
          <cell r="BL556">
            <v>29</v>
          </cell>
          <cell r="BM556">
            <v>9.8965517241379306</v>
          </cell>
          <cell r="BN556">
            <v>100</v>
          </cell>
          <cell r="BO556">
            <v>509</v>
          </cell>
          <cell r="BP556">
            <v>53</v>
          </cell>
          <cell r="BQ556">
            <v>9.6037735849056602</v>
          </cell>
          <cell r="BR556">
            <v>234</v>
          </cell>
          <cell r="BS556">
            <v>24</v>
          </cell>
          <cell r="BT556">
            <v>9.75</v>
          </cell>
          <cell r="BU556">
            <v>91.875</v>
          </cell>
          <cell r="BV556">
            <v>234</v>
          </cell>
          <cell r="BW556">
            <v>24</v>
          </cell>
          <cell r="BX556">
            <v>9.75</v>
          </cell>
          <cell r="BY556">
            <v>258</v>
          </cell>
          <cell r="BZ556">
            <v>26</v>
          </cell>
          <cell r="CA556">
            <v>9.9230769230769234</v>
          </cell>
          <cell r="CB556">
            <v>1949</v>
          </cell>
          <cell r="CC556">
            <v>205</v>
          </cell>
          <cell r="CD556">
            <v>9.5073170731707322</v>
          </cell>
          <cell r="CE556">
            <v>91</v>
          </cell>
          <cell r="CF556"/>
          <cell r="CG556"/>
          <cell r="CH556"/>
          <cell r="CI556"/>
          <cell r="CJ556"/>
          <cell r="CK556"/>
          <cell r="CL556"/>
          <cell r="CM556"/>
          <cell r="CN556"/>
          <cell r="CO556"/>
          <cell r="CP556"/>
          <cell r="CQ556"/>
          <cell r="CR556"/>
          <cell r="CS556"/>
          <cell r="CT556"/>
          <cell r="CU556"/>
          <cell r="CV556"/>
          <cell r="CW556"/>
          <cell r="CX556"/>
          <cell r="CY556"/>
          <cell r="CZ556"/>
          <cell r="DA556"/>
          <cell r="DB556"/>
          <cell r="DC556"/>
          <cell r="DD556"/>
          <cell r="DE556"/>
          <cell r="DF556"/>
          <cell r="DG556"/>
          <cell r="DH556"/>
          <cell r="DI556"/>
          <cell r="DJ556">
            <v>0</v>
          </cell>
          <cell r="DK556">
            <v>0</v>
          </cell>
          <cell r="DL556">
            <v>2</v>
          </cell>
          <cell r="DM556">
            <v>0</v>
          </cell>
          <cell r="DN556">
            <v>0</v>
          </cell>
          <cell r="DO556">
            <v>0</v>
          </cell>
          <cell r="DP556">
            <v>0</v>
          </cell>
          <cell r="DQ556">
            <v>0</v>
          </cell>
          <cell r="DR556">
            <v>0</v>
          </cell>
          <cell r="DS556">
            <v>0</v>
          </cell>
          <cell r="DT556">
            <v>0</v>
          </cell>
          <cell r="DU556">
            <v>0</v>
          </cell>
          <cell r="DV556"/>
          <cell r="DW556"/>
          <cell r="DX556"/>
          <cell r="DY556"/>
          <cell r="DZ556"/>
          <cell r="EA556" t="str">
            <v>Higher Studies</v>
          </cell>
          <cell r="EB556" t="str">
            <v>Higher Studies</v>
          </cell>
          <cell r="EC556"/>
          <cell r="ED556" t="str">
            <v>CAT-3</v>
          </cell>
          <cell r="EE556"/>
          <cell r="EF556"/>
          <cell r="EG556"/>
          <cell r="EH556"/>
          <cell r="EI556"/>
          <cell r="EJ556"/>
          <cell r="EK556"/>
          <cell r="EL556"/>
          <cell r="EM556"/>
          <cell r="EN556">
            <v>5</v>
          </cell>
          <cell r="EO556">
            <v>0</v>
          </cell>
          <cell r="EP556">
            <v>5</v>
          </cell>
          <cell r="EQ556">
            <v>10</v>
          </cell>
          <cell r="ER556">
            <v>66.666666666666657</v>
          </cell>
          <cell r="ES556" t="str">
            <v>Yes</v>
          </cell>
          <cell r="ET556" t="str">
            <v>https://drive.google.com/open?id=1N1_xws8yZLKfpxYuTABFmpCJSxYMidgG</v>
          </cell>
          <cell r="EU556" t="str">
            <v>NA</v>
          </cell>
          <cell r="EV556" t="str">
            <v>No</v>
          </cell>
          <cell r="EW556"/>
          <cell r="EX556" t="str">
            <v>MUMBAI</v>
          </cell>
          <cell r="EY556" t="str">
            <v>AB</v>
          </cell>
          <cell r="EZ556"/>
          <cell r="FA556" t="str">
            <v>19-ELEX41-23</v>
          </cell>
          <cell r="FB556" t="str">
            <v>ELEX</v>
          </cell>
          <cell r="FC556">
            <v>41</v>
          </cell>
        </row>
        <row r="557">
          <cell r="C557" t="str">
            <v>19-ELEX42-23</v>
          </cell>
          <cell r="D557">
            <v>42</v>
          </cell>
          <cell r="E557" t="str">
            <v>SHARMA ARYAN AMIT JYOTI</v>
          </cell>
          <cell r="F557" t="str">
            <v>19-ELEX42-23</v>
          </cell>
          <cell r="G557" t="str">
            <v>Male</v>
          </cell>
          <cell r="H557">
            <v>37239</v>
          </cell>
          <cell r="I557">
            <v>7021418514</v>
          </cell>
          <cell r="J557"/>
          <cell r="K557" t="str">
            <v>sharryan14@gmail.com</v>
          </cell>
          <cell r="L557" t="str">
            <v>1032190673@tcetmumbai.in</v>
          </cell>
          <cell r="M557" t="str">
            <v>5,Shivneri , Nandadeep Society,Jay Prakash Nagar, Goregaon East, Mumbai,Mumbai,Nandadeep Society,Mumbai ,400063</v>
          </cell>
          <cell r="N557" t="str">
            <v>Family Business</v>
          </cell>
          <cell r="O557" t="str">
            <v>10 Lacs to 20Lacs</v>
          </cell>
          <cell r="P557" t="str">
            <v>Normal</v>
          </cell>
          <cell r="Q557" t="str">
            <v>Open</v>
          </cell>
          <cell r="R557">
            <v>2019</v>
          </cell>
          <cell r="S557" t="str">
            <v>FE</v>
          </cell>
          <cell r="T557" t="str">
            <v>MHT-CET 2019</v>
          </cell>
          <cell r="U557" t="str">
            <v>MHT-CET</v>
          </cell>
          <cell r="V557">
            <v>200</v>
          </cell>
          <cell r="W557">
            <v>14.6719727</v>
          </cell>
          <cell r="X557" t="str">
            <v>MI</v>
          </cell>
          <cell r="Y557">
            <v>440</v>
          </cell>
          <cell r="Z557">
            <v>600</v>
          </cell>
          <cell r="AA557">
            <v>73.33</v>
          </cell>
          <cell r="AB557">
            <v>2017</v>
          </cell>
          <cell r="AC557" t="str">
            <v>COUNCIL FOR THE INDIAN SCHOOL CERTIFICATE EXAMINATIONS</v>
          </cell>
          <cell r="AD557" t="str">
            <v>GOKULDHAM HIGH SCHOOL AND JUNIOR COLLEGE</v>
          </cell>
          <cell r="AE557">
            <v>374</v>
          </cell>
          <cell r="AF557">
            <v>650</v>
          </cell>
          <cell r="AG557">
            <v>57.54</v>
          </cell>
          <cell r="AH557">
            <v>2019</v>
          </cell>
          <cell r="AI557" t="str">
            <v>MAHARASHTRA STATE BOARD OF SECONDARY AND HIGHER SECONDARY EDUCATION</v>
          </cell>
          <cell r="AJ557" t="str">
            <v>M.J JUNIOR COLLEGE OF SCIENCE</v>
          </cell>
          <cell r="AK557">
            <v>174</v>
          </cell>
          <cell r="AL557">
            <v>23</v>
          </cell>
          <cell r="AM557">
            <v>7.5652173913043477</v>
          </cell>
          <cell r="AN557">
            <v>88</v>
          </cell>
          <cell r="AO557">
            <v>203</v>
          </cell>
          <cell r="AP557">
            <v>25</v>
          </cell>
          <cell r="AQ557">
            <v>8.1199999999999992</v>
          </cell>
          <cell r="AR557">
            <v>97</v>
          </cell>
          <cell r="AS557">
            <v>377</v>
          </cell>
          <cell r="AT557">
            <v>48</v>
          </cell>
          <cell r="AU557">
            <v>7.854166666666667</v>
          </cell>
          <cell r="AV557">
            <v>206</v>
          </cell>
          <cell r="AW557">
            <v>25</v>
          </cell>
          <cell r="AX557">
            <v>8.24</v>
          </cell>
          <cell r="AY557">
            <v>75</v>
          </cell>
          <cell r="AZ557">
            <v>281</v>
          </cell>
          <cell r="BA557">
            <v>29</v>
          </cell>
          <cell r="BB557">
            <v>9.6896551724137936</v>
          </cell>
          <cell r="BC557">
            <v>58</v>
          </cell>
          <cell r="BD557">
            <v>487</v>
          </cell>
          <cell r="BE557">
            <v>54</v>
          </cell>
          <cell r="BF557">
            <v>9.018518518518519</v>
          </cell>
          <cell r="BG557">
            <v>206</v>
          </cell>
          <cell r="BH557">
            <v>24</v>
          </cell>
          <cell r="BI557">
            <v>8.5833333333333339</v>
          </cell>
          <cell r="BJ557">
            <v>79.5</v>
          </cell>
          <cell r="BK557">
            <v>271</v>
          </cell>
          <cell r="BL557">
            <v>29</v>
          </cell>
          <cell r="BM557">
            <v>9.3448275862068968</v>
          </cell>
          <cell r="BN557">
            <v>79</v>
          </cell>
          <cell r="BO557">
            <v>477</v>
          </cell>
          <cell r="BP557">
            <v>53</v>
          </cell>
          <cell r="BQ557">
            <v>9</v>
          </cell>
          <cell r="BR557">
            <v>193</v>
          </cell>
          <cell r="BS557">
            <v>24</v>
          </cell>
          <cell r="BT557">
            <v>8.0416666666666661</v>
          </cell>
          <cell r="BU557">
            <v>79.416666666666671</v>
          </cell>
          <cell r="BV557">
            <v>193</v>
          </cell>
          <cell r="BW557">
            <v>24</v>
          </cell>
          <cell r="BX557">
            <v>8.0416666666666661</v>
          </cell>
          <cell r="BY557">
            <v>258</v>
          </cell>
          <cell r="BZ557">
            <v>26</v>
          </cell>
          <cell r="CA557">
            <v>9.9230769230769234</v>
          </cell>
          <cell r="CB557">
            <v>1792</v>
          </cell>
          <cell r="CC557">
            <v>205</v>
          </cell>
          <cell r="CD557">
            <v>8.741463414634147</v>
          </cell>
          <cell r="CE557">
            <v>80</v>
          </cell>
          <cell r="CF557"/>
          <cell r="CG557"/>
          <cell r="CH557"/>
          <cell r="CI557"/>
          <cell r="CJ557"/>
          <cell r="CK557"/>
          <cell r="CL557"/>
          <cell r="CM557"/>
          <cell r="CN557"/>
          <cell r="CO557"/>
          <cell r="CP557"/>
          <cell r="CQ557"/>
          <cell r="CR557"/>
          <cell r="CS557"/>
          <cell r="CT557"/>
          <cell r="CU557"/>
          <cell r="CV557"/>
          <cell r="CW557"/>
          <cell r="CX557"/>
          <cell r="CY557"/>
          <cell r="CZ557"/>
          <cell r="DA557"/>
          <cell r="DB557"/>
          <cell r="DC557"/>
          <cell r="DD557"/>
          <cell r="DE557"/>
          <cell r="DF557"/>
          <cell r="DG557"/>
          <cell r="DH557"/>
          <cell r="DI557"/>
          <cell r="DJ557">
            <v>0</v>
          </cell>
          <cell r="DK557">
            <v>0</v>
          </cell>
          <cell r="DL557">
            <v>2</v>
          </cell>
          <cell r="DM557">
            <v>0</v>
          </cell>
          <cell r="DN557">
            <v>0</v>
          </cell>
          <cell r="DO557">
            <v>0</v>
          </cell>
          <cell r="DP557">
            <v>0</v>
          </cell>
          <cell r="DQ557">
            <v>0</v>
          </cell>
          <cell r="DR557">
            <v>0</v>
          </cell>
          <cell r="DS557">
            <v>0</v>
          </cell>
          <cell r="DT557">
            <v>0</v>
          </cell>
          <cell r="DU557">
            <v>0</v>
          </cell>
          <cell r="DV557" t="str">
            <v>Jaro Education</v>
          </cell>
          <cell r="DW557"/>
          <cell r="DX557"/>
          <cell r="DY557" t="str">
            <v>Placed</v>
          </cell>
          <cell r="DZ557">
            <v>4.8</v>
          </cell>
          <cell r="EA557" t="str">
            <v>Placement</v>
          </cell>
          <cell r="EB557" t="str">
            <v>Placement</v>
          </cell>
          <cell r="EC557">
            <v>44903</v>
          </cell>
          <cell r="ED557" t="str">
            <v>CAT-3</v>
          </cell>
          <cell r="EE557"/>
          <cell r="EF557"/>
          <cell r="EG557"/>
          <cell r="EH557"/>
          <cell r="EI557"/>
          <cell r="EJ557"/>
          <cell r="EK557"/>
          <cell r="EL557"/>
          <cell r="EM557"/>
          <cell r="EN557">
            <v>5</v>
          </cell>
          <cell r="EO557">
            <v>0</v>
          </cell>
          <cell r="EP557">
            <v>4</v>
          </cell>
          <cell r="EQ557">
            <v>9</v>
          </cell>
          <cell r="ER557">
            <v>60</v>
          </cell>
          <cell r="ES557" t="str">
            <v>Yes</v>
          </cell>
          <cell r="ET557" t="str">
            <v>https://drive.google.com/open?id=1WTw89Y8rAH8D33KnigNULtd0Wbk0QpSm</v>
          </cell>
          <cell r="EU557" t="str">
            <v>IT + Core Companies</v>
          </cell>
          <cell r="EV557" t="str">
            <v>No</v>
          </cell>
          <cell r="EW557"/>
          <cell r="EX557" t="str">
            <v>Mumbai</v>
          </cell>
          <cell r="EY557" t="str">
            <v>AB</v>
          </cell>
          <cell r="EZ557"/>
          <cell r="FA557" t="str">
            <v>19-ELEX42-23</v>
          </cell>
          <cell r="FB557" t="str">
            <v>ELEX</v>
          </cell>
          <cell r="FC557">
            <v>42</v>
          </cell>
        </row>
        <row r="558">
          <cell r="C558" t="str">
            <v>19-ELEX43-23</v>
          </cell>
          <cell r="D558">
            <v>43</v>
          </cell>
          <cell r="E558" t="str">
            <v>SHARMA NEERUL SANJAY POONAM</v>
          </cell>
          <cell r="F558" t="str">
            <v>19-ELEX43-23</v>
          </cell>
          <cell r="G558" t="str">
            <v>Female</v>
          </cell>
          <cell r="H558">
            <v>37214</v>
          </cell>
          <cell r="I558">
            <v>9137537826</v>
          </cell>
          <cell r="J558"/>
          <cell r="K558" t="str">
            <v>neerulsharma555@gmail.com</v>
          </cell>
          <cell r="L558" t="str">
            <v>1032190674@tcetmumbai.in</v>
          </cell>
          <cell r="M558" t="str">
            <v>Hospital colony h-5 006 ,Hospital colony,Sukeli ,Maharashtra seamless limited,Sukeli,402126</v>
          </cell>
          <cell r="N558" t="str">
            <v>Service</v>
          </cell>
          <cell r="O558" t="str">
            <v>Below  5 Lacs</v>
          </cell>
          <cell r="P558" t="str">
            <v>Normal</v>
          </cell>
          <cell r="Q558" t="str">
            <v>Open</v>
          </cell>
          <cell r="R558">
            <v>2019</v>
          </cell>
          <cell r="S558" t="str">
            <v>FE</v>
          </cell>
          <cell r="T558" t="str">
            <v>MHT-CET 2019</v>
          </cell>
          <cell r="U558" t="str">
            <v>MHT-CET</v>
          </cell>
          <cell r="V558">
            <v>200</v>
          </cell>
          <cell r="W558">
            <v>21.027570399999998</v>
          </cell>
          <cell r="X558" t="str">
            <v>MI</v>
          </cell>
          <cell r="Y558" t="str">
            <v>A1</v>
          </cell>
          <cell r="Z558">
            <v>9.4</v>
          </cell>
          <cell r="AA558">
            <v>91</v>
          </cell>
          <cell r="AB558">
            <v>2017</v>
          </cell>
          <cell r="AC558" t="str">
            <v>CENTRAL BOARD OF SECONDARY EDUCATION</v>
          </cell>
          <cell r="AD558" t="str">
            <v>JINDAL MOUNT LITERAL ZEE SCHOOL</v>
          </cell>
          <cell r="AE558">
            <v>329</v>
          </cell>
          <cell r="AF558">
            <v>500</v>
          </cell>
          <cell r="AG558">
            <v>65.8</v>
          </cell>
          <cell r="AH558">
            <v>2019</v>
          </cell>
          <cell r="AI558" t="str">
            <v>CENTRAL BOARD OF SECONDARY EDUCATION</v>
          </cell>
          <cell r="AJ558" t="str">
            <v>VAGAD PACE GLOBAL SCHOOL</v>
          </cell>
          <cell r="AK558">
            <v>187</v>
          </cell>
          <cell r="AL558">
            <v>23</v>
          </cell>
          <cell r="AM558">
            <v>8.1304347826086953</v>
          </cell>
          <cell r="AN558">
            <v>75</v>
          </cell>
          <cell r="AO558">
            <v>224</v>
          </cell>
          <cell r="AP558">
            <v>25</v>
          </cell>
          <cell r="AQ558">
            <v>8.9600000000000009</v>
          </cell>
          <cell r="AR558">
            <v>88</v>
          </cell>
          <cell r="AS558">
            <v>411</v>
          </cell>
          <cell r="AT558">
            <v>48</v>
          </cell>
          <cell r="AU558">
            <v>8.5625</v>
          </cell>
          <cell r="AV558">
            <v>218</v>
          </cell>
          <cell r="AW558">
            <v>25</v>
          </cell>
          <cell r="AX558">
            <v>8.7200000000000006</v>
          </cell>
          <cell r="AY558">
            <v>75</v>
          </cell>
          <cell r="AZ558">
            <v>279</v>
          </cell>
          <cell r="BA558">
            <v>29</v>
          </cell>
          <cell r="BB558">
            <v>9.6206896551724146</v>
          </cell>
          <cell r="BC558">
            <v>76</v>
          </cell>
          <cell r="BD558">
            <v>497</v>
          </cell>
          <cell r="BE558">
            <v>54</v>
          </cell>
          <cell r="BF558">
            <v>9.2037037037037042</v>
          </cell>
          <cell r="BG558">
            <v>212</v>
          </cell>
          <cell r="BH558">
            <v>24</v>
          </cell>
          <cell r="BI558">
            <v>8.8333333333333339</v>
          </cell>
          <cell r="BJ558">
            <v>78.5</v>
          </cell>
          <cell r="BK558">
            <v>278</v>
          </cell>
          <cell r="BL558">
            <v>29</v>
          </cell>
          <cell r="BM558">
            <v>9.5862068965517242</v>
          </cell>
          <cell r="BN558">
            <v>87</v>
          </cell>
          <cell r="BO558">
            <v>490</v>
          </cell>
          <cell r="BP558">
            <v>53</v>
          </cell>
          <cell r="BQ558">
            <v>9.2452830188679247</v>
          </cell>
          <cell r="BR558">
            <v>210</v>
          </cell>
          <cell r="BS558">
            <v>24</v>
          </cell>
          <cell r="BT558">
            <v>8.75</v>
          </cell>
          <cell r="BU558">
            <v>79.916666666666671</v>
          </cell>
          <cell r="BV558">
            <v>210</v>
          </cell>
          <cell r="BW558">
            <v>24</v>
          </cell>
          <cell r="BX558">
            <v>8.75</v>
          </cell>
          <cell r="BY558">
            <v>247</v>
          </cell>
          <cell r="BZ558">
            <v>26</v>
          </cell>
          <cell r="CA558">
            <v>9.5</v>
          </cell>
          <cell r="CB558">
            <v>1855</v>
          </cell>
          <cell r="CC558">
            <v>205</v>
          </cell>
          <cell r="CD558">
            <v>9.0487804878048781</v>
          </cell>
          <cell r="CE558">
            <v>79</v>
          </cell>
          <cell r="CF558"/>
          <cell r="CG558"/>
          <cell r="CH558"/>
          <cell r="CI558"/>
          <cell r="CJ558"/>
          <cell r="CK558"/>
          <cell r="CL558"/>
          <cell r="CM558"/>
          <cell r="CN558" t="str">
            <v>ABSENT</v>
          </cell>
          <cell r="CO558">
            <v>60</v>
          </cell>
          <cell r="CP558" t="str">
            <v>ABSENT</v>
          </cell>
          <cell r="CQ558">
            <v>50</v>
          </cell>
          <cell r="CR558">
            <v>22</v>
          </cell>
          <cell r="CS558">
            <v>2</v>
          </cell>
          <cell r="CT558">
            <v>92</v>
          </cell>
          <cell r="CU558">
            <v>0</v>
          </cell>
          <cell r="CV558">
            <v>16</v>
          </cell>
          <cell r="CW558">
            <v>0</v>
          </cell>
          <cell r="CX558">
            <v>34</v>
          </cell>
          <cell r="CY558">
            <v>34</v>
          </cell>
          <cell r="CZ558">
            <v>5.052005943536404</v>
          </cell>
          <cell r="DA558">
            <v>1</v>
          </cell>
          <cell r="DB558">
            <v>9</v>
          </cell>
          <cell r="DC558">
            <v>10</v>
          </cell>
          <cell r="DD558">
            <v>6</v>
          </cell>
          <cell r="DE558">
            <v>16</v>
          </cell>
          <cell r="DF558">
            <v>28</v>
          </cell>
          <cell r="DG558">
            <v>0</v>
          </cell>
          <cell r="DH558">
            <v>0</v>
          </cell>
          <cell r="DI558">
            <v>0</v>
          </cell>
          <cell r="DJ558">
            <v>0</v>
          </cell>
          <cell r="DK558">
            <v>0</v>
          </cell>
          <cell r="DL558">
            <v>2</v>
          </cell>
          <cell r="DM558">
            <v>0</v>
          </cell>
          <cell r="DN558">
            <v>0</v>
          </cell>
          <cell r="DO558" t="str">
            <v>0</v>
          </cell>
          <cell r="DP558">
            <v>0</v>
          </cell>
          <cell r="DQ558">
            <v>0</v>
          </cell>
          <cell r="DR558">
            <v>0</v>
          </cell>
          <cell r="DS558">
            <v>0</v>
          </cell>
          <cell r="DT558">
            <v>2</v>
          </cell>
          <cell r="DU558">
            <v>19</v>
          </cell>
          <cell r="DV558"/>
          <cell r="DW558"/>
          <cell r="DX558" t="str">
            <v>Absent for Unplaced Meeting</v>
          </cell>
          <cell r="DY558"/>
          <cell r="DZ558"/>
          <cell r="EA558" t="str">
            <v>Higher Studies</v>
          </cell>
          <cell r="EB558" t="str">
            <v>Higher Studies</v>
          </cell>
          <cell r="EC558"/>
          <cell r="ED558" t="str">
            <v>CAT-3</v>
          </cell>
          <cell r="EE558"/>
          <cell r="EF558"/>
          <cell r="EG558"/>
          <cell r="EH558"/>
          <cell r="EI558"/>
          <cell r="EJ558"/>
          <cell r="EK558"/>
          <cell r="EL558"/>
          <cell r="EM558"/>
          <cell r="EN558">
            <v>5</v>
          </cell>
          <cell r="EO558">
            <v>1</v>
          </cell>
          <cell r="EP558">
            <v>4</v>
          </cell>
          <cell r="EQ558">
            <v>10</v>
          </cell>
          <cell r="ER558">
            <v>66.666666666666657</v>
          </cell>
          <cell r="ES558" t="str">
            <v>Yes</v>
          </cell>
          <cell r="ET558" t="str">
            <v>https://drive.google.com/open?id=1x1hnkqZtbQvH_joo4qANMczmvPLCz_Sn</v>
          </cell>
          <cell r="EU558" t="str">
            <v>IT + Core Companies</v>
          </cell>
          <cell r="EV558" t="str">
            <v>Yes</v>
          </cell>
          <cell r="EW558" t="str">
            <v>pay_HycGd4QC2v82xq</v>
          </cell>
          <cell r="EX558" t="str">
            <v>-</v>
          </cell>
          <cell r="EY558" t="str">
            <v>AB</v>
          </cell>
          <cell r="EZ558" t="str">
            <v>Batch 4</v>
          </cell>
          <cell r="FA558" t="str">
            <v>19-ELEX43-23</v>
          </cell>
          <cell r="FB558" t="str">
            <v>ELEX</v>
          </cell>
          <cell r="FC558">
            <v>43</v>
          </cell>
        </row>
        <row r="559">
          <cell r="C559" t="str">
            <v>15-ELEX65-23</v>
          </cell>
          <cell r="D559">
            <v>65</v>
          </cell>
          <cell r="E559" t="str">
            <v xml:space="preserve">SHARMA SATYAM ARVIND REETA </v>
          </cell>
          <cell r="F559" t="str">
            <v>15-ELEX65-23</v>
          </cell>
          <cell r="G559" t="str">
            <v>Male</v>
          </cell>
          <cell r="H559">
            <v>35758</v>
          </cell>
          <cell r="I559">
            <v>7738777536</v>
          </cell>
          <cell r="J559">
            <v>9890272002</v>
          </cell>
          <cell r="K559" t="str">
            <v>satyam.a.sharma@gmail.com</v>
          </cell>
          <cell r="L559" t="str">
            <v>1032200001@tcetmumbai.in</v>
          </cell>
          <cell r="M559" t="str">
            <v>302, Krishna Darshan, Near Jain Mandir,Panchal Nagar ,Nallsopara (W)</v>
          </cell>
          <cell r="N559" t="str">
            <v>Self-employed</v>
          </cell>
          <cell r="O559" t="str">
            <v>Below  5 Lacs</v>
          </cell>
          <cell r="P559" t="str">
            <v>Normal</v>
          </cell>
          <cell r="Q559" t="str">
            <v>Open</v>
          </cell>
          <cell r="R559">
            <v>2015</v>
          </cell>
          <cell r="S559" t="str">
            <v>FE</v>
          </cell>
          <cell r="T559" t="str">
            <v>MHT-CET 2015</v>
          </cell>
          <cell r="U559" t="str">
            <v>MHT-CET</v>
          </cell>
          <cell r="V559">
            <v>200</v>
          </cell>
          <cell r="W559">
            <v>75</v>
          </cell>
          <cell r="X559" t="str">
            <v>MI</v>
          </cell>
          <cell r="Y559">
            <v>350</v>
          </cell>
          <cell r="Z559">
            <v>550</v>
          </cell>
          <cell r="AA559">
            <v>63.64</v>
          </cell>
          <cell r="AB559">
            <v>2013</v>
          </cell>
          <cell r="AC559" t="str">
            <v>MAHARASHTRA STATE BOARD OF SECONDARY AND HIGHER SECONDARY EDUCATION</v>
          </cell>
          <cell r="AD559" t="str">
            <v xml:space="preserve">St. Aloysius </v>
          </cell>
          <cell r="AE559">
            <v>365</v>
          </cell>
          <cell r="AF559">
            <v>650</v>
          </cell>
          <cell r="AG559">
            <v>56.15</v>
          </cell>
          <cell r="AH559">
            <v>2015</v>
          </cell>
          <cell r="AI559" t="str">
            <v>MAHARASHTRA STATE BOARD OF SECONDARY AND HIGHER SECONDARY EDUCATION</v>
          </cell>
          <cell r="AJ559" t="str">
            <v>St. Stanislaus High school &amp; Jr.College</v>
          </cell>
          <cell r="AK559">
            <v>170</v>
          </cell>
          <cell r="AL559">
            <v>23</v>
          </cell>
          <cell r="AM559">
            <v>7.3913043478260869</v>
          </cell>
          <cell r="AN559">
            <v>91</v>
          </cell>
          <cell r="AO559">
            <v>134</v>
          </cell>
          <cell r="AP559">
            <v>25</v>
          </cell>
          <cell r="AQ559">
            <v>5.36</v>
          </cell>
          <cell r="AR559">
            <v>93</v>
          </cell>
          <cell r="AS559">
            <v>304</v>
          </cell>
          <cell r="AT559">
            <v>48</v>
          </cell>
          <cell r="AU559">
            <v>6.333333333333333</v>
          </cell>
          <cell r="AV559">
            <v>196</v>
          </cell>
          <cell r="AW559">
            <v>25</v>
          </cell>
          <cell r="AX559">
            <v>7.84</v>
          </cell>
          <cell r="AY559">
            <v>75</v>
          </cell>
          <cell r="AZ559">
            <v>229</v>
          </cell>
          <cell r="BA559">
            <v>29</v>
          </cell>
          <cell r="BB559">
            <v>7.8965517241379306</v>
          </cell>
          <cell r="BC559">
            <v>52</v>
          </cell>
          <cell r="BD559">
            <v>425</v>
          </cell>
          <cell r="BE559">
            <v>54</v>
          </cell>
          <cell r="BF559">
            <v>7.8703703703703702</v>
          </cell>
          <cell r="BG559">
            <v>182</v>
          </cell>
          <cell r="BH559">
            <v>24</v>
          </cell>
          <cell r="BI559">
            <v>7.583333333333333</v>
          </cell>
          <cell r="BJ559">
            <v>77.75</v>
          </cell>
          <cell r="BK559">
            <v>206</v>
          </cell>
          <cell r="BL559">
            <v>29</v>
          </cell>
          <cell r="BM559">
            <v>7.1034482758620694</v>
          </cell>
          <cell r="BN559">
            <v>75</v>
          </cell>
          <cell r="BO559">
            <v>388</v>
          </cell>
          <cell r="BP559">
            <v>53</v>
          </cell>
          <cell r="BQ559">
            <v>7.3207547169811322</v>
          </cell>
          <cell r="BR559">
            <v>153</v>
          </cell>
          <cell r="BS559">
            <v>24</v>
          </cell>
          <cell r="BT559">
            <v>6.375</v>
          </cell>
          <cell r="BU559">
            <v>77.291666666666671</v>
          </cell>
          <cell r="BV559">
            <v>153</v>
          </cell>
          <cell r="BW559">
            <v>24</v>
          </cell>
          <cell r="BX559">
            <v>6.375</v>
          </cell>
          <cell r="BY559">
            <v>199</v>
          </cell>
          <cell r="BZ559">
            <v>26</v>
          </cell>
          <cell r="CA559">
            <v>7.6538461538461542</v>
          </cell>
          <cell r="CB559">
            <v>1469</v>
          </cell>
          <cell r="CC559">
            <v>205</v>
          </cell>
          <cell r="CD559">
            <v>7.1658536585365855</v>
          </cell>
          <cell r="CE559">
            <v>78</v>
          </cell>
          <cell r="CF559"/>
          <cell r="CG559"/>
          <cell r="CH559"/>
          <cell r="CI559"/>
          <cell r="CJ559"/>
          <cell r="CK559"/>
          <cell r="CL559"/>
          <cell r="CM559"/>
          <cell r="CN559"/>
          <cell r="CO559"/>
          <cell r="CP559"/>
          <cell r="CQ559"/>
          <cell r="CR559"/>
          <cell r="CS559"/>
          <cell r="CT559"/>
          <cell r="CU559"/>
          <cell r="CV559"/>
          <cell r="CW559"/>
          <cell r="CX559"/>
          <cell r="CY559"/>
          <cell r="CZ559"/>
          <cell r="DA559"/>
          <cell r="DB559"/>
          <cell r="DC559"/>
          <cell r="DD559"/>
          <cell r="DE559"/>
          <cell r="DF559"/>
          <cell r="DG559"/>
          <cell r="DH559"/>
          <cell r="DI559"/>
          <cell r="DJ559">
            <v>0</v>
          </cell>
          <cell r="DK559">
            <v>0</v>
          </cell>
          <cell r="DL559">
            <v>2</v>
          </cell>
          <cell r="DM559">
            <v>0</v>
          </cell>
          <cell r="DN559">
            <v>0</v>
          </cell>
          <cell r="DO559">
            <v>0</v>
          </cell>
          <cell r="DP559">
            <v>0</v>
          </cell>
          <cell r="DQ559">
            <v>0</v>
          </cell>
          <cell r="DR559">
            <v>0</v>
          </cell>
          <cell r="DS559">
            <v>0</v>
          </cell>
          <cell r="DT559">
            <v>0</v>
          </cell>
          <cell r="DU559">
            <v>0</v>
          </cell>
          <cell r="DV559"/>
          <cell r="DW559"/>
          <cell r="DX559"/>
          <cell r="DY559"/>
          <cell r="DZ559"/>
          <cell r="EA559" t="str">
            <v>Higher Studies</v>
          </cell>
          <cell r="EB559" t="str">
            <v>Higher Studies</v>
          </cell>
          <cell r="EC559">
            <v>44761</v>
          </cell>
          <cell r="ED559" t="str">
            <v>CAT-3</v>
          </cell>
          <cell r="EE559"/>
          <cell r="EF559"/>
          <cell r="EG559"/>
          <cell r="EH559"/>
          <cell r="EI559"/>
          <cell r="EJ559"/>
          <cell r="EK559"/>
          <cell r="EL559"/>
          <cell r="EM559"/>
          <cell r="EN559">
            <v>4</v>
          </cell>
          <cell r="EO559">
            <v>0</v>
          </cell>
          <cell r="EP559">
            <v>4</v>
          </cell>
          <cell r="EQ559">
            <v>8</v>
          </cell>
          <cell r="ER559">
            <v>53.333333333333336</v>
          </cell>
          <cell r="ES559" t="str">
            <v>Yes</v>
          </cell>
          <cell r="ET559" t="str">
            <v>https://drive.google.com/open?id=1QhsinRGtCLG3ZOgQ9b8-_XhKVtRIlGZQ</v>
          </cell>
          <cell r="EU559" t="str">
            <v>IT + Core Companies</v>
          </cell>
          <cell r="EV559" t="str">
            <v>No</v>
          </cell>
          <cell r="EW559"/>
          <cell r="EX559"/>
          <cell r="EY559" t="str">
            <v>AB</v>
          </cell>
          <cell r="EZ559"/>
          <cell r="FA559" t="str">
            <v>15-ELEX65-23</v>
          </cell>
          <cell r="FB559" t="str">
            <v>ELEX</v>
          </cell>
          <cell r="FC559">
            <v>65</v>
          </cell>
        </row>
        <row r="560">
          <cell r="C560" t="str">
            <v>19-ELEX61-23</v>
          </cell>
          <cell r="D560">
            <v>61</v>
          </cell>
          <cell r="E560" t="str">
            <v>SHELKE DHRUV JAIPRAKASH JYOTI</v>
          </cell>
          <cell r="F560" t="str">
            <v>19-ELEX61-23</v>
          </cell>
          <cell r="G560" t="str">
            <v>Male</v>
          </cell>
          <cell r="H560">
            <v>36722</v>
          </cell>
          <cell r="I560">
            <v>7758038914</v>
          </cell>
          <cell r="J560" t="str">
            <v>7758038914</v>
          </cell>
          <cell r="K560" t="str">
            <v>dhruvshelke588@gmail.com</v>
          </cell>
          <cell r="L560" t="str">
            <v>1032190692@tcetmumbai.in</v>
          </cell>
          <cell r="M560" t="str">
            <v>A/402 Vasai Manor CHS.,Chulna Road Vasai West,Opposite Kaul Heritage City,Vasai west,401202</v>
          </cell>
          <cell r="N560" t="str">
            <v>Service</v>
          </cell>
          <cell r="O560" t="str">
            <v>10 Lacs to 20Lacs</v>
          </cell>
          <cell r="P560" t="str">
            <v>Normal</v>
          </cell>
          <cell r="Q560" t="str">
            <v>Open</v>
          </cell>
          <cell r="R560">
            <v>2019</v>
          </cell>
          <cell r="S560" t="str">
            <v>FE</v>
          </cell>
          <cell r="T560" t="str">
            <v>MHT-CET 2019</v>
          </cell>
          <cell r="U560" t="str">
            <v>MHT-CET</v>
          </cell>
          <cell r="V560">
            <v>200</v>
          </cell>
          <cell r="W560">
            <v>72.9763983</v>
          </cell>
          <cell r="X560" t="str">
            <v>IL</v>
          </cell>
          <cell r="Y560">
            <v>476</v>
          </cell>
          <cell r="Z560">
            <v>500</v>
          </cell>
          <cell r="AA560">
            <v>95.2</v>
          </cell>
          <cell r="AB560">
            <v>2016</v>
          </cell>
          <cell r="AC560" t="str">
            <v>MAHARASHTRA STATE BOARD OF SECONDARY AND HIGHER SECONDARY EDUCATION</v>
          </cell>
          <cell r="AD560" t="str">
            <v>ST. AUGUSTINE'S HIGH SCHOOL</v>
          </cell>
          <cell r="AE560">
            <v>503</v>
          </cell>
          <cell r="AF560">
            <v>650</v>
          </cell>
          <cell r="AG560">
            <v>77.38</v>
          </cell>
          <cell r="AH560">
            <v>2018</v>
          </cell>
          <cell r="AI560" t="str">
            <v>MAHARASHTRA STATE BOARD OF SECONDARY AND HIGHER SECONDARY EDUCATION</v>
          </cell>
          <cell r="AJ560" t="str">
            <v>PACE JUNIOR SCIENCE COLLEGE</v>
          </cell>
          <cell r="AK560">
            <v>222</v>
          </cell>
          <cell r="AL560">
            <v>23</v>
          </cell>
          <cell r="AM560">
            <v>9.6521739130434785</v>
          </cell>
          <cell r="AN560">
            <v>93</v>
          </cell>
          <cell r="AO560">
            <v>242</v>
          </cell>
          <cell r="AP560">
            <v>25</v>
          </cell>
          <cell r="AQ560">
            <v>9.68</v>
          </cell>
          <cell r="AR560">
            <v>86</v>
          </cell>
          <cell r="AS560">
            <v>464</v>
          </cell>
          <cell r="AT560">
            <v>48</v>
          </cell>
          <cell r="AU560">
            <v>9.6666666666666661</v>
          </cell>
          <cell r="AV560">
            <v>215</v>
          </cell>
          <cell r="AW560">
            <v>25</v>
          </cell>
          <cell r="AX560">
            <v>8.6</v>
          </cell>
          <cell r="AY560">
            <v>75</v>
          </cell>
          <cell r="AZ560">
            <v>285</v>
          </cell>
          <cell r="BA560">
            <v>29</v>
          </cell>
          <cell r="BB560">
            <v>9.8275862068965516</v>
          </cell>
          <cell r="BC560">
            <v>84</v>
          </cell>
          <cell r="BD560">
            <v>500</v>
          </cell>
          <cell r="BE560">
            <v>54</v>
          </cell>
          <cell r="BF560">
            <v>9.2592592592592595</v>
          </cell>
          <cell r="BG560">
            <v>209</v>
          </cell>
          <cell r="BH560">
            <v>24</v>
          </cell>
          <cell r="BI560">
            <v>8.7083333333333339</v>
          </cell>
          <cell r="BJ560">
            <v>84.5</v>
          </cell>
          <cell r="BK560">
            <v>272</v>
          </cell>
          <cell r="BL560">
            <v>29</v>
          </cell>
          <cell r="BM560">
            <v>9.3793103448275854</v>
          </cell>
          <cell r="BN560">
            <v>758</v>
          </cell>
          <cell r="BO560">
            <v>481</v>
          </cell>
          <cell r="BP560">
            <v>53</v>
          </cell>
          <cell r="BQ560">
            <v>9.0754716981132084</v>
          </cell>
          <cell r="BR560">
            <v>220</v>
          </cell>
          <cell r="BS560">
            <v>24</v>
          </cell>
          <cell r="BT560">
            <v>9.1666666666666661</v>
          </cell>
          <cell r="BU560">
            <v>196.75</v>
          </cell>
          <cell r="BV560">
            <v>220</v>
          </cell>
          <cell r="BW560">
            <v>24</v>
          </cell>
          <cell r="BX560">
            <v>9.1666666666666661</v>
          </cell>
          <cell r="BY560">
            <v>259</v>
          </cell>
          <cell r="BZ560">
            <v>26</v>
          </cell>
          <cell r="CA560">
            <v>9.9615384615384617</v>
          </cell>
          <cell r="CB560">
            <v>1924</v>
          </cell>
          <cell r="CC560">
            <v>205</v>
          </cell>
          <cell r="CD560">
            <v>9.385365853658536</v>
          </cell>
          <cell r="CE560">
            <v>85</v>
          </cell>
          <cell r="CF560"/>
          <cell r="CG560"/>
          <cell r="CH560"/>
          <cell r="CI560"/>
          <cell r="CJ560"/>
          <cell r="CK560"/>
          <cell r="CL560"/>
          <cell r="CM560"/>
          <cell r="CN560"/>
          <cell r="CO560"/>
          <cell r="CP560"/>
          <cell r="CQ560"/>
          <cell r="CR560"/>
          <cell r="CS560"/>
          <cell r="CT560"/>
          <cell r="CU560"/>
          <cell r="CV560"/>
          <cell r="CW560"/>
          <cell r="CX560"/>
          <cell r="CY560"/>
          <cell r="CZ560"/>
          <cell r="DA560"/>
          <cell r="DB560"/>
          <cell r="DC560"/>
          <cell r="DD560"/>
          <cell r="DE560"/>
          <cell r="DF560"/>
          <cell r="DG560"/>
          <cell r="DH560"/>
          <cell r="DI560"/>
          <cell r="DJ560">
            <v>0</v>
          </cell>
          <cell r="DK560">
            <v>0</v>
          </cell>
          <cell r="DL560">
            <v>2</v>
          </cell>
          <cell r="DM560">
            <v>0</v>
          </cell>
          <cell r="DN560">
            <v>0</v>
          </cell>
          <cell r="DO560">
            <v>0</v>
          </cell>
          <cell r="DP560">
            <v>0</v>
          </cell>
          <cell r="DQ560">
            <v>0</v>
          </cell>
          <cell r="DR560">
            <v>0</v>
          </cell>
          <cell r="DS560">
            <v>0</v>
          </cell>
          <cell r="DT560">
            <v>0</v>
          </cell>
          <cell r="DU560">
            <v>0</v>
          </cell>
          <cell r="DV560"/>
          <cell r="DW560"/>
          <cell r="DX560" t="str">
            <v>Absent for Unplaced Meeting</v>
          </cell>
          <cell r="DY560"/>
          <cell r="DZ560"/>
          <cell r="EA560" t="str">
            <v>Higher Studies</v>
          </cell>
          <cell r="EB560" t="str">
            <v>Higher Studies</v>
          </cell>
          <cell r="EC560" t="str">
            <v>08/12/2022,08/06/2023</v>
          </cell>
          <cell r="ED560" t="str">
            <v>CAT-3</v>
          </cell>
          <cell r="EE560"/>
          <cell r="EF560"/>
          <cell r="EG560"/>
          <cell r="EH560"/>
          <cell r="EI560"/>
          <cell r="EJ560"/>
          <cell r="EK560"/>
          <cell r="EL560"/>
          <cell r="EM560"/>
          <cell r="EN560">
            <v>5</v>
          </cell>
          <cell r="EO560">
            <v>0</v>
          </cell>
          <cell r="EP560">
            <v>5</v>
          </cell>
          <cell r="EQ560">
            <v>10</v>
          </cell>
          <cell r="ER560">
            <v>66.666666666666657</v>
          </cell>
          <cell r="ES560" t="str">
            <v>Yes</v>
          </cell>
          <cell r="ET560" t="str">
            <v>https://drive.google.com/open?id=1bcCUAbxyfUPj-NSf-VRQmkg5qVpoc8hk</v>
          </cell>
          <cell r="EU560" t="str">
            <v>IT + Core Companies</v>
          </cell>
          <cell r="EV560" t="str">
            <v>No</v>
          </cell>
          <cell r="EW560"/>
          <cell r="EX560" t="str">
            <v>Virar</v>
          </cell>
          <cell r="EY560" t="str">
            <v>AB</v>
          </cell>
          <cell r="EZ560"/>
          <cell r="FA560" t="str">
            <v>19-ELEX61-23</v>
          </cell>
          <cell r="FB560" t="str">
            <v>ELEX</v>
          </cell>
          <cell r="FC560">
            <v>61</v>
          </cell>
        </row>
        <row r="561">
          <cell r="C561" t="str">
            <v>19-ELEX44-23</v>
          </cell>
          <cell r="D561">
            <v>44</v>
          </cell>
          <cell r="E561" t="str">
            <v>SHRIVASTAVA AASHI AKHILESH ANUBHA</v>
          </cell>
          <cell r="F561" t="str">
            <v>19-ELEX44-23</v>
          </cell>
          <cell r="G561" t="str">
            <v>Female</v>
          </cell>
          <cell r="H561">
            <v>37191</v>
          </cell>
          <cell r="I561">
            <v>7738372710</v>
          </cell>
          <cell r="J561"/>
          <cell r="K561" t="str">
            <v>shrvstv.aashi@gmail.com</v>
          </cell>
          <cell r="L561" t="str">
            <v>1032190675@tcetmumbai.in</v>
          </cell>
          <cell r="M561" t="str">
            <v>Plot No 84,,Ravindra Nagar,Parsodi,Opp Sanchayni Complex,Nagpur,440022</v>
          </cell>
          <cell r="N561" t="str">
            <v>Self-employed</v>
          </cell>
          <cell r="O561" t="str">
            <v>Below  5 Lacs</v>
          </cell>
          <cell r="P561" t="str">
            <v>Normal</v>
          </cell>
          <cell r="Q561" t="str">
            <v>Open</v>
          </cell>
          <cell r="R561">
            <v>2019</v>
          </cell>
          <cell r="S561" t="str">
            <v>FE</v>
          </cell>
          <cell r="T561" t="str">
            <v>MHT-CET 2019</v>
          </cell>
          <cell r="U561" t="str">
            <v>MHT-CET</v>
          </cell>
          <cell r="V561">
            <v>200</v>
          </cell>
          <cell r="W561">
            <v>48.171751800000003</v>
          </cell>
          <cell r="X561" t="str">
            <v>MI</v>
          </cell>
          <cell r="Y561">
            <v>428</v>
          </cell>
          <cell r="Z561">
            <v>500</v>
          </cell>
          <cell r="AA561">
            <v>85.6</v>
          </cell>
          <cell r="AB561">
            <v>2017</v>
          </cell>
          <cell r="AC561" t="str">
            <v>MAHARASHTRA STATE BOARD OF SECONDARY AND HIGHER SECONDARY EDUCATION</v>
          </cell>
          <cell r="AD561" t="str">
            <v>YASHODHAM HIGH SCHOOL</v>
          </cell>
          <cell r="AE561">
            <v>397</v>
          </cell>
          <cell r="AF561">
            <v>650</v>
          </cell>
          <cell r="AG561">
            <v>61.08</v>
          </cell>
          <cell r="AH561">
            <v>2019</v>
          </cell>
          <cell r="AI561" t="str">
            <v>MAHARASHTRA STATE BOARD OF SECONDARY AND HIGHER SECONDARY EDUCATION</v>
          </cell>
          <cell r="AJ561" t="str">
            <v>R.K. COLLEGE</v>
          </cell>
          <cell r="AK561">
            <v>166</v>
          </cell>
          <cell r="AL561">
            <v>23</v>
          </cell>
          <cell r="AM561">
            <v>7.2173913043478262</v>
          </cell>
          <cell r="AN561">
            <v>75</v>
          </cell>
          <cell r="AO561">
            <v>196</v>
          </cell>
          <cell r="AP561">
            <v>25</v>
          </cell>
          <cell r="AQ561">
            <v>7.84</v>
          </cell>
          <cell r="AR561">
            <v>98</v>
          </cell>
          <cell r="AS561">
            <v>362</v>
          </cell>
          <cell r="AT561">
            <v>48</v>
          </cell>
          <cell r="AU561">
            <v>7.541666666666667</v>
          </cell>
          <cell r="AV561">
            <v>235</v>
          </cell>
          <cell r="AW561">
            <v>25</v>
          </cell>
          <cell r="AX561">
            <v>9.4</v>
          </cell>
          <cell r="AY561">
            <v>98</v>
          </cell>
          <cell r="AZ561">
            <v>282</v>
          </cell>
          <cell r="BA561">
            <v>29</v>
          </cell>
          <cell r="BB561">
            <v>9.7241379310344822</v>
          </cell>
          <cell r="BC561">
            <v>87</v>
          </cell>
          <cell r="BD561">
            <v>517</v>
          </cell>
          <cell r="BE561">
            <v>54</v>
          </cell>
          <cell r="BF561">
            <v>9.5740740740740744</v>
          </cell>
          <cell r="BG561">
            <v>219</v>
          </cell>
          <cell r="BH561">
            <v>24</v>
          </cell>
          <cell r="BI561">
            <v>9.125</v>
          </cell>
          <cell r="BJ561">
            <v>89.5</v>
          </cell>
          <cell r="BK561">
            <v>238</v>
          </cell>
          <cell r="BL561">
            <v>29</v>
          </cell>
          <cell r="BM561">
            <v>8.2068965517241388</v>
          </cell>
          <cell r="BN561">
            <v>96</v>
          </cell>
          <cell r="BO561">
            <v>457</v>
          </cell>
          <cell r="BP561">
            <v>53</v>
          </cell>
          <cell r="BQ561">
            <v>8.6226415094339615</v>
          </cell>
          <cell r="BR561">
            <v>190</v>
          </cell>
          <cell r="BS561">
            <v>24</v>
          </cell>
          <cell r="BT561">
            <v>7.916666666666667</v>
          </cell>
          <cell r="BU561">
            <v>90.583333333333329</v>
          </cell>
          <cell r="BV561">
            <v>190</v>
          </cell>
          <cell r="BW561">
            <v>24</v>
          </cell>
          <cell r="BX561">
            <v>7.916666666666667</v>
          </cell>
          <cell r="BY561">
            <v>246</v>
          </cell>
          <cell r="BZ561">
            <v>26</v>
          </cell>
          <cell r="CA561">
            <v>9.4615384615384617</v>
          </cell>
          <cell r="CB561">
            <v>1772</v>
          </cell>
          <cell r="CC561">
            <v>205</v>
          </cell>
          <cell r="CD561">
            <v>8.6439024390243908</v>
          </cell>
          <cell r="CE561">
            <v>90</v>
          </cell>
          <cell r="CF561"/>
          <cell r="CG561"/>
          <cell r="CH561"/>
          <cell r="CI561"/>
          <cell r="CJ561"/>
          <cell r="CK561"/>
          <cell r="CL561"/>
          <cell r="CM561"/>
          <cell r="CN561">
            <v>23</v>
          </cell>
          <cell r="CO561">
            <v>60</v>
          </cell>
          <cell r="CP561">
            <v>17</v>
          </cell>
          <cell r="CQ561">
            <v>50</v>
          </cell>
          <cell r="CR561">
            <v>21</v>
          </cell>
          <cell r="CS561">
            <v>3</v>
          </cell>
          <cell r="CT561">
            <v>88</v>
          </cell>
          <cell r="CU561">
            <v>12</v>
          </cell>
          <cell r="CV561">
            <v>4</v>
          </cell>
          <cell r="CW561">
            <v>75</v>
          </cell>
          <cell r="CX561">
            <v>248</v>
          </cell>
          <cell r="CY561">
            <v>27.555555555555557</v>
          </cell>
          <cell r="CZ561">
            <v>36.849925705794952</v>
          </cell>
          <cell r="DA561">
            <v>9</v>
          </cell>
          <cell r="DB561">
            <v>1</v>
          </cell>
          <cell r="DC561">
            <v>90</v>
          </cell>
          <cell r="DD561">
            <v>18</v>
          </cell>
          <cell r="DE561">
            <v>4</v>
          </cell>
          <cell r="DF561">
            <v>82</v>
          </cell>
          <cell r="DG561">
            <v>7</v>
          </cell>
          <cell r="DH561">
            <v>70</v>
          </cell>
          <cell r="DI561">
            <v>392</v>
          </cell>
          <cell r="DJ561">
            <v>20</v>
          </cell>
          <cell r="DK561">
            <v>2</v>
          </cell>
          <cell r="DL561">
            <v>0</v>
          </cell>
          <cell r="DM561">
            <v>100</v>
          </cell>
          <cell r="DN561">
            <v>0</v>
          </cell>
          <cell r="DO561" t="str">
            <v>0</v>
          </cell>
          <cell r="DP561">
            <v>0</v>
          </cell>
          <cell r="DQ561">
            <v>0</v>
          </cell>
          <cell r="DR561">
            <v>0</v>
          </cell>
          <cell r="DS561">
            <v>0</v>
          </cell>
          <cell r="DT561">
            <v>19</v>
          </cell>
          <cell r="DU561">
            <v>73</v>
          </cell>
          <cell r="DV561" t="str">
            <v>Noventiq</v>
          </cell>
          <cell r="DW561"/>
          <cell r="DX561"/>
          <cell r="DY561" t="str">
            <v>Placed</v>
          </cell>
          <cell r="DZ561">
            <v>3.5</v>
          </cell>
          <cell r="EA561" t="str">
            <v>Placement</v>
          </cell>
          <cell r="EB561" t="str">
            <v>Placement</v>
          </cell>
          <cell r="EC561"/>
          <cell r="ED561" t="str">
            <v>CAT-1</v>
          </cell>
          <cell r="EE561"/>
          <cell r="EF561"/>
          <cell r="EG561"/>
          <cell r="EH561"/>
          <cell r="EI561"/>
          <cell r="EJ561"/>
          <cell r="EK561"/>
          <cell r="EL561"/>
          <cell r="EM561"/>
          <cell r="EN561">
            <v>5</v>
          </cell>
          <cell r="EO561">
            <v>4</v>
          </cell>
          <cell r="EP561">
            <v>5</v>
          </cell>
          <cell r="EQ561">
            <v>14</v>
          </cell>
          <cell r="ER561">
            <v>93.333333333333329</v>
          </cell>
          <cell r="ES561" t="str">
            <v>Yes</v>
          </cell>
          <cell r="ET561" t="str">
            <v>https://drive.google.com/open?id=1-hjQxH2U3dzdyEI4GE0bPGQmRCbPGk9t</v>
          </cell>
          <cell r="EU561" t="str">
            <v>IT + Core Companies</v>
          </cell>
          <cell r="EV561" t="str">
            <v>Yes</v>
          </cell>
          <cell r="EW561" t="str">
            <v>pay_HyPjgWIiRbAbox</v>
          </cell>
          <cell r="EX561" t="str">
            <v>NAGPUR</v>
          </cell>
          <cell r="EY561" t="str">
            <v>AB</v>
          </cell>
          <cell r="EZ561" t="str">
            <v>Batch 4</v>
          </cell>
          <cell r="FA561" t="str">
            <v>19-ELEX44-23</v>
          </cell>
          <cell r="FB561" t="str">
            <v>ELEX</v>
          </cell>
          <cell r="FC561">
            <v>44</v>
          </cell>
        </row>
        <row r="562">
          <cell r="C562" t="str">
            <v>20-ELEX70-23</v>
          </cell>
          <cell r="D562">
            <v>70</v>
          </cell>
          <cell r="E562" t="str">
            <v>SHUKLA NILESH SANJAYKUMAR PREMLATA</v>
          </cell>
          <cell r="F562" t="str">
            <v>20-ELEX70-23</v>
          </cell>
          <cell r="G562" t="str">
            <v>Male</v>
          </cell>
          <cell r="H562">
            <v>35955</v>
          </cell>
          <cell r="I562">
            <v>9820758415</v>
          </cell>
          <cell r="J562" t="str">
            <v>9820758415</v>
          </cell>
          <cell r="K562" t="str">
            <v>nilesh.982082@gmail.com</v>
          </cell>
          <cell r="L562" t="str">
            <v>1032200611@tcetmumbai.in</v>
          </cell>
          <cell r="M562" t="str">
            <v>306, Mahatre Apartment Goddev Naka Bhayender East Off Ashwini Hospital,Pin-401105</v>
          </cell>
          <cell r="N562" t="str">
            <v>Service</v>
          </cell>
          <cell r="O562" t="str">
            <v>Below  5 Lacs</v>
          </cell>
          <cell r="P562" t="str">
            <v>Normal</v>
          </cell>
          <cell r="Q562" t="str">
            <v>Open</v>
          </cell>
          <cell r="R562">
            <v>2019</v>
          </cell>
          <cell r="S562" t="str">
            <v>DSE</v>
          </cell>
          <cell r="T562" t="str">
            <v>NA</v>
          </cell>
          <cell r="U562" t="str">
            <v>DSE</v>
          </cell>
          <cell r="V562" t="str">
            <v>NA</v>
          </cell>
          <cell r="W562" t="str">
            <v>NA</v>
          </cell>
          <cell r="X562" t="str">
            <v>CAP-Minority</v>
          </cell>
          <cell r="Y562">
            <v>227</v>
          </cell>
          <cell r="Z562">
            <v>500</v>
          </cell>
          <cell r="AA562">
            <v>45.4</v>
          </cell>
          <cell r="AB562">
            <v>2014</v>
          </cell>
          <cell r="AC562" t="str">
            <v>MAHARASHTRA STATE BOARD OF SECONDARY AND HIGHER SECONDARY EDUCATION</v>
          </cell>
          <cell r="AD562"/>
          <cell r="AE562">
            <v>1341</v>
          </cell>
          <cell r="AF562">
            <v>1700</v>
          </cell>
          <cell r="AG562">
            <v>78.882352941176464</v>
          </cell>
          <cell r="AH562">
            <v>2020</v>
          </cell>
          <cell r="AI562" t="str">
            <v>Maharashtra State Board of Technical Education</v>
          </cell>
          <cell r="AJ562" t="str">
            <v>Thakur Polytechnic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 t="str">
            <v>o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215</v>
          </cell>
          <cell r="AW562">
            <v>25</v>
          </cell>
          <cell r="AX562">
            <v>8.6</v>
          </cell>
          <cell r="AY562">
            <v>87</v>
          </cell>
          <cell r="AZ562">
            <v>262</v>
          </cell>
          <cell r="BA562">
            <v>29</v>
          </cell>
          <cell r="BB562">
            <v>9.0344827586206904</v>
          </cell>
          <cell r="BC562">
            <v>90</v>
          </cell>
          <cell r="BD562">
            <v>477</v>
          </cell>
          <cell r="BE562">
            <v>54</v>
          </cell>
          <cell r="BF562">
            <v>8.8333333333333339</v>
          </cell>
          <cell r="BG562">
            <v>202</v>
          </cell>
          <cell r="BH562">
            <v>24</v>
          </cell>
          <cell r="BI562">
            <v>8.4166666666666661</v>
          </cell>
          <cell r="BJ562">
            <v>88.5</v>
          </cell>
          <cell r="BK562">
            <v>235</v>
          </cell>
          <cell r="BL562">
            <v>29</v>
          </cell>
          <cell r="BM562">
            <v>8.1034482758620694</v>
          </cell>
          <cell r="BN562">
            <v>77</v>
          </cell>
          <cell r="BO562">
            <v>437</v>
          </cell>
          <cell r="BP562">
            <v>53</v>
          </cell>
          <cell r="BQ562">
            <v>8.2452830188679247</v>
          </cell>
          <cell r="BR562">
            <v>163</v>
          </cell>
          <cell r="BS562">
            <v>24</v>
          </cell>
          <cell r="BT562">
            <v>6.791666666666667</v>
          </cell>
          <cell r="BU562">
            <v>85.625</v>
          </cell>
          <cell r="BV562">
            <v>163</v>
          </cell>
          <cell r="BW562">
            <v>24</v>
          </cell>
          <cell r="BX562">
            <v>6.791666666666667</v>
          </cell>
          <cell r="BY562">
            <v>222</v>
          </cell>
          <cell r="BZ562">
            <v>26</v>
          </cell>
          <cell r="CA562">
            <v>8.5384615384615383</v>
          </cell>
          <cell r="CB562">
            <v>1299</v>
          </cell>
          <cell r="CC562">
            <v>157</v>
          </cell>
          <cell r="CD562">
            <v>8.2738853503184711</v>
          </cell>
          <cell r="CE562">
            <v>89</v>
          </cell>
          <cell r="CF562"/>
          <cell r="CG562"/>
          <cell r="CH562"/>
          <cell r="CI562"/>
          <cell r="CJ562"/>
          <cell r="CK562"/>
          <cell r="CL562"/>
          <cell r="CM562"/>
          <cell r="CN562"/>
          <cell r="CO562"/>
          <cell r="CP562"/>
          <cell r="CQ562"/>
          <cell r="CR562">
            <v>15</v>
          </cell>
          <cell r="CS562">
            <v>9</v>
          </cell>
          <cell r="CT562">
            <v>63</v>
          </cell>
          <cell r="CU562">
            <v>1</v>
          </cell>
          <cell r="CV562">
            <v>15</v>
          </cell>
          <cell r="CW562">
            <v>7</v>
          </cell>
          <cell r="CX562">
            <v>171</v>
          </cell>
          <cell r="CY562">
            <v>57</v>
          </cell>
          <cell r="CZ562">
            <v>25.408618127786031</v>
          </cell>
          <cell r="DA562">
            <v>3</v>
          </cell>
          <cell r="DB562">
            <v>7</v>
          </cell>
          <cell r="DC562">
            <v>30</v>
          </cell>
          <cell r="DD562">
            <v>3</v>
          </cell>
          <cell r="DE562">
            <v>19</v>
          </cell>
          <cell r="DF562">
            <v>14</v>
          </cell>
          <cell r="DG562">
            <v>0</v>
          </cell>
          <cell r="DH562">
            <v>0</v>
          </cell>
          <cell r="DI562">
            <v>0</v>
          </cell>
          <cell r="DJ562">
            <v>0</v>
          </cell>
          <cell r="DK562">
            <v>1</v>
          </cell>
          <cell r="DL562">
            <v>1</v>
          </cell>
          <cell r="DM562">
            <v>50</v>
          </cell>
          <cell r="DN562">
            <v>30</v>
          </cell>
          <cell r="DO562" t="str">
            <v>100</v>
          </cell>
          <cell r="DP562">
            <v>0</v>
          </cell>
          <cell r="DQ562">
            <v>0</v>
          </cell>
          <cell r="DR562">
            <v>15</v>
          </cell>
          <cell r="DS562">
            <v>50</v>
          </cell>
          <cell r="DT562">
            <v>19</v>
          </cell>
          <cell r="DU562">
            <v>31</v>
          </cell>
          <cell r="DV562"/>
          <cell r="DW562"/>
          <cell r="DX562"/>
          <cell r="DY562"/>
          <cell r="DZ562"/>
          <cell r="EA562" t="str">
            <v>Placement</v>
          </cell>
          <cell r="EB562" t="str">
            <v>Placement</v>
          </cell>
          <cell r="EC562"/>
          <cell r="ED562" t="str">
            <v>CAT-3</v>
          </cell>
          <cell r="EE562"/>
          <cell r="EF562"/>
          <cell r="EG562"/>
          <cell r="EH562"/>
          <cell r="EI562"/>
          <cell r="EJ562"/>
          <cell r="EK562"/>
          <cell r="EL562"/>
          <cell r="EM562"/>
          <cell r="EN562">
            <v>5</v>
          </cell>
          <cell r="EO562">
            <v>1</v>
          </cell>
          <cell r="EP562">
            <v>5</v>
          </cell>
          <cell r="EQ562">
            <v>11</v>
          </cell>
          <cell r="ER562">
            <v>73.333333333333329</v>
          </cell>
          <cell r="ES562" t="str">
            <v>Yes</v>
          </cell>
          <cell r="ET562" t="str">
            <v>https://drive.google.com/open?id=1CCTrgaVXngKTfjRSOt1vXNOnVmcYAg5F</v>
          </cell>
          <cell r="EU562" t="str">
            <v>IT + Core Companies</v>
          </cell>
          <cell r="EV562" t="str">
            <v>Yes</v>
          </cell>
          <cell r="EW562"/>
          <cell r="EX562"/>
          <cell r="EY562" t="str">
            <v>AB</v>
          </cell>
          <cell r="EZ562" t="str">
            <v>Batch 4</v>
          </cell>
          <cell r="FA562" t="str">
            <v>20-ELEX70-23</v>
          </cell>
          <cell r="FB562" t="str">
            <v>ELEX</v>
          </cell>
          <cell r="FC562">
            <v>70</v>
          </cell>
        </row>
        <row r="563">
          <cell r="C563" t="str">
            <v>20-ELEX71-23</v>
          </cell>
          <cell r="D563">
            <v>71</v>
          </cell>
          <cell r="E563" t="str">
            <v>SHUKLA RAJ SUNIL PRITI</v>
          </cell>
          <cell r="F563" t="str">
            <v>20-ELEX71-23</v>
          </cell>
          <cell r="G563" t="str">
            <v>Male</v>
          </cell>
          <cell r="H563">
            <v>37156</v>
          </cell>
          <cell r="I563">
            <v>9969321088</v>
          </cell>
          <cell r="J563" t="str">
            <v>9969321088</v>
          </cell>
          <cell r="K563" t="str">
            <v>rajshukla12155@gmail.com</v>
          </cell>
          <cell r="L563" t="str">
            <v>1032200610@tcetmumbai.in</v>
          </cell>
          <cell r="M563" t="str">
            <v>Saket/ CHS Sect-4, Charkop Kandivali (W) Mumbai-400067</v>
          </cell>
          <cell r="N563" t="str">
            <v>Service</v>
          </cell>
          <cell r="O563" t="str">
            <v>Below  5 Lacs</v>
          </cell>
          <cell r="P563" t="str">
            <v>Normal</v>
          </cell>
          <cell r="Q563" t="str">
            <v>Open</v>
          </cell>
          <cell r="R563">
            <v>2019</v>
          </cell>
          <cell r="S563" t="str">
            <v>DSE</v>
          </cell>
          <cell r="T563" t="str">
            <v>NA</v>
          </cell>
          <cell r="U563" t="str">
            <v>DSE</v>
          </cell>
          <cell r="V563" t="str">
            <v>NA</v>
          </cell>
          <cell r="W563" t="str">
            <v>NA</v>
          </cell>
          <cell r="X563" t="str">
            <v>CAP-Minority</v>
          </cell>
          <cell r="Y563">
            <v>416</v>
          </cell>
          <cell r="Z563">
            <v>500</v>
          </cell>
          <cell r="AA563">
            <v>83.2</v>
          </cell>
          <cell r="AB563">
            <v>2017</v>
          </cell>
          <cell r="AC563" t="str">
            <v>MAHARASHTRA STATE BOARD OF SECONDARY AND HIGHER SECONDARY EDUCATION</v>
          </cell>
          <cell r="AD563" t="str">
            <v>I.E.Soc,s Secondary School,Charkop</v>
          </cell>
          <cell r="AE563">
            <v>1518</v>
          </cell>
          <cell r="AF563">
            <v>1900</v>
          </cell>
          <cell r="AG563">
            <v>79.89473684210526</v>
          </cell>
          <cell r="AH563">
            <v>2020</v>
          </cell>
          <cell r="AI563" t="str">
            <v>Autonomous</v>
          </cell>
          <cell r="AJ563" t="str">
            <v>VJTI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 t="str">
            <v>o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244</v>
          </cell>
          <cell r="AW563">
            <v>25</v>
          </cell>
          <cell r="AX563">
            <v>9.76</v>
          </cell>
          <cell r="AY563">
            <v>89</v>
          </cell>
          <cell r="AZ563">
            <v>284</v>
          </cell>
          <cell r="BA563">
            <v>29</v>
          </cell>
          <cell r="BB563">
            <v>9.7931034482758612</v>
          </cell>
          <cell r="BC563">
            <v>99</v>
          </cell>
          <cell r="BD563">
            <v>528</v>
          </cell>
          <cell r="BE563">
            <v>54</v>
          </cell>
          <cell r="BF563">
            <v>9.7777777777777786</v>
          </cell>
          <cell r="BG563">
            <v>222</v>
          </cell>
          <cell r="BH563">
            <v>24</v>
          </cell>
          <cell r="BI563">
            <v>9.25</v>
          </cell>
          <cell r="BJ563">
            <v>94</v>
          </cell>
          <cell r="BK563">
            <v>253</v>
          </cell>
          <cell r="BL563">
            <v>29</v>
          </cell>
          <cell r="BM563">
            <v>8.7241379310344822</v>
          </cell>
          <cell r="BN563">
            <v>89</v>
          </cell>
          <cell r="BO563">
            <v>475</v>
          </cell>
          <cell r="BP563">
            <v>53</v>
          </cell>
          <cell r="BQ563">
            <v>8.9622641509433958</v>
          </cell>
          <cell r="BR563">
            <v>205</v>
          </cell>
          <cell r="BS563">
            <v>24</v>
          </cell>
          <cell r="BT563">
            <v>8.5416666666666661</v>
          </cell>
          <cell r="BU563">
            <v>92.75</v>
          </cell>
          <cell r="BV563">
            <v>205</v>
          </cell>
          <cell r="BW563">
            <v>24</v>
          </cell>
          <cell r="BX563">
            <v>8.5416666666666661</v>
          </cell>
          <cell r="BY563">
            <v>243</v>
          </cell>
          <cell r="BZ563">
            <v>26</v>
          </cell>
          <cell r="CA563">
            <v>9.3461538461538467</v>
          </cell>
          <cell r="CB563">
            <v>1451</v>
          </cell>
          <cell r="CC563">
            <v>157</v>
          </cell>
          <cell r="CD563">
            <v>9.2420382165605091</v>
          </cell>
          <cell r="CE563">
            <v>94</v>
          </cell>
          <cell r="CF563"/>
          <cell r="CG563"/>
          <cell r="CH563"/>
          <cell r="CI563"/>
          <cell r="CJ563"/>
          <cell r="CK563"/>
          <cell r="CL563"/>
          <cell r="CM563"/>
          <cell r="CN563"/>
          <cell r="CO563"/>
          <cell r="CP563"/>
          <cell r="CQ563"/>
          <cell r="CR563"/>
          <cell r="CS563"/>
          <cell r="CT563"/>
          <cell r="CU563"/>
          <cell r="CV563"/>
          <cell r="CW563"/>
          <cell r="CX563"/>
          <cell r="CY563"/>
          <cell r="CZ563"/>
          <cell r="DA563"/>
          <cell r="DB563"/>
          <cell r="DC563"/>
          <cell r="DD563"/>
          <cell r="DE563"/>
          <cell r="DF563"/>
          <cell r="DG563"/>
          <cell r="DH563"/>
          <cell r="DI563"/>
          <cell r="DJ563">
            <v>0</v>
          </cell>
          <cell r="DK563">
            <v>0</v>
          </cell>
          <cell r="DL563">
            <v>2</v>
          </cell>
          <cell r="DM563">
            <v>0</v>
          </cell>
          <cell r="DN563">
            <v>0</v>
          </cell>
          <cell r="DO563">
            <v>0</v>
          </cell>
          <cell r="DP563">
            <v>0</v>
          </cell>
          <cell r="DQ563">
            <v>0</v>
          </cell>
          <cell r="DR563">
            <v>0</v>
          </cell>
          <cell r="DS563">
            <v>0</v>
          </cell>
          <cell r="DT563">
            <v>0</v>
          </cell>
          <cell r="DU563">
            <v>0</v>
          </cell>
          <cell r="DV563" t="str">
            <v>Off-TK ElevatorPvt.Ltd.</v>
          </cell>
          <cell r="DW563"/>
          <cell r="DX563" t="str">
            <v>Consent Fill/Absent for Unplaced Meeting</v>
          </cell>
          <cell r="DY563" t="str">
            <v>Placed</v>
          </cell>
          <cell r="DZ563">
            <v>5</v>
          </cell>
          <cell r="EA563" t="str">
            <v>Placement</v>
          </cell>
          <cell r="EB563" t="str">
            <v>Placement</v>
          </cell>
          <cell r="EC563"/>
          <cell r="ED563" t="str">
            <v>CAT-3</v>
          </cell>
          <cell r="EE563"/>
          <cell r="EF563"/>
          <cell r="EG563"/>
          <cell r="EH563"/>
          <cell r="EI563"/>
          <cell r="EJ563"/>
          <cell r="EK563"/>
          <cell r="EL563"/>
          <cell r="EM563"/>
          <cell r="EN563">
            <v>5</v>
          </cell>
          <cell r="EO563">
            <v>0</v>
          </cell>
          <cell r="EP563">
            <v>5</v>
          </cell>
          <cell r="EQ563">
            <v>10</v>
          </cell>
          <cell r="ER563">
            <v>66.666666666666657</v>
          </cell>
          <cell r="ES563" t="str">
            <v>Yes</v>
          </cell>
          <cell r="ET563" t="str">
            <v>https://drive.google.com/open?id=17yqV2LFaa0mP3BIr6ET-tN_iaLetEoA9</v>
          </cell>
          <cell r="EU563" t="str">
            <v>IT + Core Companies</v>
          </cell>
          <cell r="EV563" t="str">
            <v>Yes</v>
          </cell>
          <cell r="EW563"/>
          <cell r="EX563"/>
          <cell r="EY563" t="str">
            <v>AB</v>
          </cell>
          <cell r="EZ563"/>
          <cell r="FA563" t="str">
            <v>20-ELEX71-23</v>
          </cell>
          <cell r="FB563" t="str">
            <v>ELEX</v>
          </cell>
          <cell r="FC563">
            <v>71</v>
          </cell>
        </row>
        <row r="564">
          <cell r="C564" t="str">
            <v>19-ELEX45-23</v>
          </cell>
          <cell r="D564">
            <v>45</v>
          </cell>
          <cell r="E564" t="str">
            <v>SINGH ANIKET HARIPRAKASH PRATIMA</v>
          </cell>
          <cell r="F564" t="str">
            <v>19-ELEX45-23</v>
          </cell>
          <cell r="G564" t="str">
            <v>Male</v>
          </cell>
          <cell r="H564">
            <v>37271</v>
          </cell>
          <cell r="I564">
            <v>9518530925</v>
          </cell>
          <cell r="J564" t="str">
            <v>9518530925</v>
          </cell>
          <cell r="K564" t="str">
            <v>singhaniket1501@gmail.com</v>
          </cell>
          <cell r="L564" t="str">
            <v>1032190676@tcetmumbai.in</v>
          </cell>
          <cell r="M564" t="str">
            <v>F WING/603/HARMONY CHS,NEW LINK ROAD VASAI NALLASOPARA,NALLASOPARA,NEAR DMART,VASAI ,401209</v>
          </cell>
          <cell r="N564" t="str">
            <v>Self-employed</v>
          </cell>
          <cell r="O564" t="str">
            <v>Below  5 Lacs</v>
          </cell>
          <cell r="P564" t="str">
            <v>Normal</v>
          </cell>
          <cell r="Q564" t="str">
            <v>Open</v>
          </cell>
          <cell r="R564">
            <v>2019</v>
          </cell>
          <cell r="S564" t="str">
            <v>FE</v>
          </cell>
          <cell r="T564" t="str">
            <v>MHT-CET 2019</v>
          </cell>
          <cell r="U564" t="str">
            <v>MHT-CET</v>
          </cell>
          <cell r="V564">
            <v>200</v>
          </cell>
          <cell r="W564">
            <v>35.190428900000001</v>
          </cell>
          <cell r="X564" t="str">
            <v>MI</v>
          </cell>
          <cell r="Y564">
            <v>442</v>
          </cell>
          <cell r="Z564">
            <v>500</v>
          </cell>
          <cell r="AA564">
            <v>88.4</v>
          </cell>
          <cell r="AB564">
            <v>2017</v>
          </cell>
          <cell r="AC564" t="str">
            <v>MAHARASHTRA STATE BOARD OF SECONDARY AND HIGHER SECONDARY EDUCATION</v>
          </cell>
          <cell r="AD564" t="str">
            <v>SHETH VIDYA MANDIR ENGLISH HIGH SCHOOL</v>
          </cell>
          <cell r="AE564">
            <v>532</v>
          </cell>
          <cell r="AF564">
            <v>650</v>
          </cell>
          <cell r="AG564">
            <v>81.849999999999994</v>
          </cell>
          <cell r="AH564">
            <v>2019</v>
          </cell>
          <cell r="AI564" t="str">
            <v>MAHARASHTRA STATE BOARD OF SECONDARY AND HIGHER SECONDARY EDUCATION</v>
          </cell>
          <cell r="AJ564" t="str">
            <v>SHETH VIDYA MANDIR JR COLLEGE OF SCI AND COM</v>
          </cell>
          <cell r="AK564">
            <v>221</v>
          </cell>
          <cell r="AL564">
            <v>23</v>
          </cell>
          <cell r="AM564">
            <v>9.6086956521739122</v>
          </cell>
          <cell r="AN564">
            <v>75</v>
          </cell>
          <cell r="AO564">
            <v>240</v>
          </cell>
          <cell r="AP564">
            <v>25</v>
          </cell>
          <cell r="AQ564">
            <v>9.6</v>
          </cell>
          <cell r="AR564">
            <v>90</v>
          </cell>
          <cell r="AS564">
            <v>461</v>
          </cell>
          <cell r="AT564">
            <v>48</v>
          </cell>
          <cell r="AU564">
            <v>9.6041666666666661</v>
          </cell>
          <cell r="AV564">
            <v>243</v>
          </cell>
          <cell r="AW564">
            <v>25</v>
          </cell>
          <cell r="AX564">
            <v>9.7200000000000006</v>
          </cell>
          <cell r="AY564">
            <v>98</v>
          </cell>
          <cell r="AZ564">
            <v>288</v>
          </cell>
          <cell r="BA564">
            <v>29</v>
          </cell>
          <cell r="BB564">
            <v>9.931034482758621</v>
          </cell>
          <cell r="BC564">
            <v>99</v>
          </cell>
          <cell r="BD564">
            <v>531</v>
          </cell>
          <cell r="BE564">
            <v>54</v>
          </cell>
          <cell r="BF564">
            <v>9.8333333333333339</v>
          </cell>
          <cell r="BG564">
            <v>220</v>
          </cell>
          <cell r="BH564">
            <v>24</v>
          </cell>
          <cell r="BI564">
            <v>9.1666666666666661</v>
          </cell>
          <cell r="BJ564">
            <v>90.5</v>
          </cell>
          <cell r="BK564">
            <v>281</v>
          </cell>
          <cell r="BL564">
            <v>29</v>
          </cell>
          <cell r="BM564">
            <v>9.6896551724137936</v>
          </cell>
          <cell r="BN564">
            <v>98</v>
          </cell>
          <cell r="BO564">
            <v>501</v>
          </cell>
          <cell r="BP564">
            <v>53</v>
          </cell>
          <cell r="BQ564">
            <v>9.4528301886792452</v>
          </cell>
          <cell r="BR564">
            <v>234</v>
          </cell>
          <cell r="BS564">
            <v>24</v>
          </cell>
          <cell r="BT564">
            <v>9.75</v>
          </cell>
          <cell r="BU564">
            <v>91.75</v>
          </cell>
          <cell r="BV564">
            <v>234</v>
          </cell>
          <cell r="BW564">
            <v>24</v>
          </cell>
          <cell r="BX564">
            <v>9.75</v>
          </cell>
          <cell r="BY564">
            <v>256</v>
          </cell>
          <cell r="BZ564">
            <v>26</v>
          </cell>
          <cell r="CA564">
            <v>9.8461538461538467</v>
          </cell>
          <cell r="CB564">
            <v>1983</v>
          </cell>
          <cell r="CC564">
            <v>205</v>
          </cell>
          <cell r="CD564">
            <v>9.6731707317073177</v>
          </cell>
          <cell r="CE564">
            <v>91</v>
          </cell>
          <cell r="CF564"/>
          <cell r="CG564"/>
          <cell r="CH564"/>
          <cell r="CI564"/>
          <cell r="CJ564"/>
          <cell r="CK564"/>
          <cell r="CL564"/>
          <cell r="CM564"/>
          <cell r="CN564">
            <v>55</v>
          </cell>
          <cell r="CO564">
            <v>60</v>
          </cell>
          <cell r="CP564">
            <v>19</v>
          </cell>
          <cell r="CQ564">
            <v>50</v>
          </cell>
          <cell r="CR564">
            <v>24</v>
          </cell>
          <cell r="CS564">
            <v>0</v>
          </cell>
          <cell r="CT564">
            <v>100</v>
          </cell>
          <cell r="CU564">
            <v>15</v>
          </cell>
          <cell r="CV564">
            <v>1</v>
          </cell>
          <cell r="CW564">
            <v>94</v>
          </cell>
          <cell r="CX564">
            <v>548</v>
          </cell>
          <cell r="CY564">
            <v>54.8</v>
          </cell>
          <cell r="CZ564">
            <v>81.426448736998509</v>
          </cell>
          <cell r="DA564">
            <v>10</v>
          </cell>
          <cell r="DB564">
            <v>0</v>
          </cell>
          <cell r="DC564">
            <v>100</v>
          </cell>
          <cell r="DD564">
            <v>21</v>
          </cell>
          <cell r="DE564">
            <v>1</v>
          </cell>
          <cell r="DF564">
            <v>96</v>
          </cell>
          <cell r="DG564">
            <v>10</v>
          </cell>
          <cell r="DH564">
            <v>100</v>
          </cell>
          <cell r="DI564">
            <v>837</v>
          </cell>
          <cell r="DJ564">
            <v>42</v>
          </cell>
          <cell r="DK564">
            <v>2</v>
          </cell>
          <cell r="DL564">
            <v>0</v>
          </cell>
          <cell r="DM564">
            <v>100</v>
          </cell>
          <cell r="DN564">
            <v>80</v>
          </cell>
          <cell r="DO564" t="str">
            <v>100</v>
          </cell>
          <cell r="DP564">
            <v>70</v>
          </cell>
          <cell r="DQ564" t="str">
            <v>100</v>
          </cell>
          <cell r="DR564">
            <v>75</v>
          </cell>
          <cell r="DS564">
            <v>100</v>
          </cell>
          <cell r="DT564">
            <v>68</v>
          </cell>
          <cell r="DU564">
            <v>99</v>
          </cell>
          <cell r="DV564" t="str">
            <v>Jio Platform</v>
          </cell>
          <cell r="DW564"/>
          <cell r="DX564"/>
          <cell r="DY564" t="str">
            <v>Placed</v>
          </cell>
          <cell r="DZ564">
            <v>5</v>
          </cell>
          <cell r="EA564" t="str">
            <v>Placement</v>
          </cell>
          <cell r="EB564" t="str">
            <v>Placement</v>
          </cell>
          <cell r="EC564"/>
          <cell r="ED564" t="str">
            <v>CAT-1</v>
          </cell>
          <cell r="EE564"/>
          <cell r="EF564"/>
          <cell r="EG564"/>
          <cell r="EH564"/>
          <cell r="EI564"/>
          <cell r="EJ564"/>
          <cell r="EK564"/>
          <cell r="EL564"/>
          <cell r="EM564"/>
          <cell r="EN564">
            <v>5</v>
          </cell>
          <cell r="EO564">
            <v>5</v>
          </cell>
          <cell r="EP564">
            <v>5</v>
          </cell>
          <cell r="EQ564">
            <v>15</v>
          </cell>
          <cell r="ER564">
            <v>100</v>
          </cell>
          <cell r="ES564" t="str">
            <v>Yes</v>
          </cell>
          <cell r="ET564" t="str">
            <v>https://drive.google.com/open?id=1Qs9wDYU9epbGnida4-7xKh16jDgoqhH8</v>
          </cell>
          <cell r="EU564" t="str">
            <v>IT + Core Companies</v>
          </cell>
          <cell r="EV564" t="str">
            <v>Yes</v>
          </cell>
          <cell r="EW564" t="str">
            <v>Transaction ID: 126038334486</v>
          </cell>
          <cell r="EX564" t="str">
            <v>uttar pradesh</v>
          </cell>
          <cell r="EY564" t="str">
            <v>Present</v>
          </cell>
          <cell r="EZ564" t="str">
            <v>Batch 4</v>
          </cell>
          <cell r="FA564" t="str">
            <v>19-ELEX45-23</v>
          </cell>
          <cell r="FB564" t="str">
            <v>ELEX</v>
          </cell>
          <cell r="FC564">
            <v>45</v>
          </cell>
        </row>
        <row r="565">
          <cell r="C565" t="str">
            <v>19-ELEX46-23</v>
          </cell>
          <cell r="D565">
            <v>46</v>
          </cell>
          <cell r="E565" t="str">
            <v>SINGH AYUSH SANJAY ARCHANA</v>
          </cell>
          <cell r="F565" t="str">
            <v>19-ELEX46-23</v>
          </cell>
          <cell r="G565" t="str">
            <v>Male</v>
          </cell>
          <cell r="H565">
            <v>36999</v>
          </cell>
          <cell r="I565">
            <v>7021742976</v>
          </cell>
          <cell r="J565" t="str">
            <v>7021742976</v>
          </cell>
          <cell r="K565" t="str">
            <v>ayush01singh02@gmail.com</v>
          </cell>
          <cell r="L565" t="str">
            <v>1032190677@tcetmumbai.in</v>
          </cell>
          <cell r="M565" t="str">
            <v>B 602 usha garden,Ahimsa marg malad west,Near inorbit mall</v>
          </cell>
          <cell r="N565" t="str">
            <v>Family Business</v>
          </cell>
          <cell r="O565" t="str">
            <v>5 Lacs to  10Lacs</v>
          </cell>
          <cell r="P565" t="str">
            <v>Normal</v>
          </cell>
          <cell r="Q565" t="str">
            <v>Open</v>
          </cell>
          <cell r="R565">
            <v>2019</v>
          </cell>
          <cell r="S565" t="str">
            <v>FE</v>
          </cell>
          <cell r="T565" t="str">
            <v>MHT-CET 2019</v>
          </cell>
          <cell r="U565" t="str">
            <v>MHT-CET</v>
          </cell>
          <cell r="V565">
            <v>200</v>
          </cell>
          <cell r="W565">
            <v>46.708501400000003</v>
          </cell>
          <cell r="X565" t="str">
            <v>MI</v>
          </cell>
          <cell r="Y565" t="str">
            <v>A1</v>
          </cell>
          <cell r="Z565">
            <v>10</v>
          </cell>
          <cell r="AA565">
            <v>95</v>
          </cell>
          <cell r="AB565">
            <v>2017</v>
          </cell>
          <cell r="AC565" t="str">
            <v>CENTRAL BOARD OF SECONDARY EDUCATION</v>
          </cell>
          <cell r="AD565" t="str">
            <v>RYANINTERNATIONAL</v>
          </cell>
          <cell r="AE565">
            <v>417</v>
          </cell>
          <cell r="AF565">
            <v>650</v>
          </cell>
          <cell r="AG565">
            <v>64.150000000000006</v>
          </cell>
          <cell r="AH565">
            <v>2019</v>
          </cell>
          <cell r="AI565" t="str">
            <v>MAHARASHTRA STATE BOARD OF SECONDARY AND HIGHER SECONDARY EDUCATION</v>
          </cell>
          <cell r="AJ565" t="str">
            <v>THAKURJUNIORCOLLEGEOFSCIENCEANDCOMMERCE</v>
          </cell>
          <cell r="AK565">
            <v>207</v>
          </cell>
          <cell r="AL565">
            <v>23</v>
          </cell>
          <cell r="AM565">
            <v>9</v>
          </cell>
          <cell r="AN565">
            <v>97</v>
          </cell>
          <cell r="AO565">
            <v>235</v>
          </cell>
          <cell r="AP565">
            <v>25</v>
          </cell>
          <cell r="AQ565">
            <v>9.4</v>
          </cell>
          <cell r="AR565">
            <v>100</v>
          </cell>
          <cell r="AS565">
            <v>442</v>
          </cell>
          <cell r="AT565">
            <v>48</v>
          </cell>
          <cell r="AU565">
            <v>9.2083333333333339</v>
          </cell>
          <cell r="AV565">
            <v>242</v>
          </cell>
          <cell r="AW565">
            <v>25</v>
          </cell>
          <cell r="AX565">
            <v>9.68</v>
          </cell>
          <cell r="AY565">
            <v>99</v>
          </cell>
          <cell r="AZ565">
            <v>277</v>
          </cell>
          <cell r="BA565">
            <v>29</v>
          </cell>
          <cell r="BB565">
            <v>9.5517241379310338</v>
          </cell>
          <cell r="BC565">
            <v>98</v>
          </cell>
          <cell r="BD565">
            <v>519</v>
          </cell>
          <cell r="BE565">
            <v>54</v>
          </cell>
          <cell r="BF565">
            <v>9.6111111111111107</v>
          </cell>
          <cell r="BG565">
            <v>218</v>
          </cell>
          <cell r="BH565">
            <v>24</v>
          </cell>
          <cell r="BI565">
            <v>9.0833333333333339</v>
          </cell>
          <cell r="BJ565">
            <v>98.5</v>
          </cell>
          <cell r="BK565">
            <v>273</v>
          </cell>
          <cell r="BL565">
            <v>29</v>
          </cell>
          <cell r="BM565">
            <v>9.4137931034482758</v>
          </cell>
          <cell r="BN565">
            <v>94</v>
          </cell>
          <cell r="BO565">
            <v>491</v>
          </cell>
          <cell r="BP565">
            <v>53</v>
          </cell>
          <cell r="BQ565">
            <v>9.2641509433962259</v>
          </cell>
          <cell r="BR565">
            <v>205</v>
          </cell>
          <cell r="BS565">
            <v>24</v>
          </cell>
          <cell r="BT565">
            <v>8.5416666666666661</v>
          </cell>
          <cell r="BU565">
            <v>97.75</v>
          </cell>
          <cell r="BV565">
            <v>205</v>
          </cell>
          <cell r="BW565">
            <v>24</v>
          </cell>
          <cell r="BX565">
            <v>8.5416666666666661</v>
          </cell>
          <cell r="BY565">
            <v>245</v>
          </cell>
          <cell r="BZ565">
            <v>26</v>
          </cell>
          <cell r="CA565">
            <v>9.4230769230769234</v>
          </cell>
          <cell r="CB565">
            <v>1902</v>
          </cell>
          <cell r="CC565">
            <v>205</v>
          </cell>
          <cell r="CD565">
            <v>9.2780487804878042</v>
          </cell>
          <cell r="CE565">
            <v>99</v>
          </cell>
          <cell r="CF565"/>
          <cell r="CG565"/>
          <cell r="CH565"/>
          <cell r="CI565"/>
          <cell r="CJ565"/>
          <cell r="CK565"/>
          <cell r="CL565"/>
          <cell r="CM565"/>
          <cell r="CN565">
            <v>19</v>
          </cell>
          <cell r="CO565">
            <v>60</v>
          </cell>
          <cell r="CP565">
            <v>24</v>
          </cell>
          <cell r="CQ565">
            <v>50</v>
          </cell>
          <cell r="CR565">
            <v>22</v>
          </cell>
          <cell r="CS565">
            <v>2</v>
          </cell>
          <cell r="CT565">
            <v>92</v>
          </cell>
          <cell r="CU565">
            <v>4</v>
          </cell>
          <cell r="CV565">
            <v>12</v>
          </cell>
          <cell r="CW565">
            <v>25</v>
          </cell>
          <cell r="CX565">
            <v>132</v>
          </cell>
          <cell r="CY565">
            <v>44</v>
          </cell>
          <cell r="CZ565">
            <v>19.61367013372957</v>
          </cell>
          <cell r="DA565">
            <v>3</v>
          </cell>
          <cell r="DB565">
            <v>7</v>
          </cell>
          <cell r="DC565">
            <v>30</v>
          </cell>
          <cell r="DD565">
            <v>16</v>
          </cell>
          <cell r="DE565">
            <v>6</v>
          </cell>
          <cell r="DF565">
            <v>73</v>
          </cell>
          <cell r="DG565">
            <v>3</v>
          </cell>
          <cell r="DH565">
            <v>30</v>
          </cell>
          <cell r="DI565">
            <v>0</v>
          </cell>
          <cell r="DJ565">
            <v>0</v>
          </cell>
          <cell r="DK565">
            <v>1</v>
          </cell>
          <cell r="DL565">
            <v>1</v>
          </cell>
          <cell r="DM565">
            <v>50</v>
          </cell>
          <cell r="DN565">
            <v>0</v>
          </cell>
          <cell r="DO565" t="str">
            <v>0</v>
          </cell>
          <cell r="DP565">
            <v>80</v>
          </cell>
          <cell r="DQ565" t="str">
            <v>100</v>
          </cell>
          <cell r="DR565">
            <v>40</v>
          </cell>
          <cell r="DS565">
            <v>50</v>
          </cell>
          <cell r="DT565">
            <v>7</v>
          </cell>
          <cell r="DU565">
            <v>50</v>
          </cell>
          <cell r="DV565" t="str">
            <v>Capgemini/LTI(allow if Eligible)</v>
          </cell>
          <cell r="DW565"/>
          <cell r="DX565"/>
          <cell r="DY565" t="str">
            <v>Placed</v>
          </cell>
          <cell r="DZ565" t="str">
            <v>4.25/4</v>
          </cell>
          <cell r="EA565" t="str">
            <v>Placement</v>
          </cell>
          <cell r="EB565" t="str">
            <v>Placement</v>
          </cell>
          <cell r="EC565"/>
          <cell r="ED565" t="str">
            <v>CAT-3</v>
          </cell>
          <cell r="EE565"/>
          <cell r="EF565"/>
          <cell r="EG565"/>
          <cell r="EH565"/>
          <cell r="EI565"/>
          <cell r="EJ565"/>
          <cell r="EK565"/>
          <cell r="EL565"/>
          <cell r="EM565"/>
          <cell r="EN565">
            <v>5</v>
          </cell>
          <cell r="EO565">
            <v>1</v>
          </cell>
          <cell r="EP565">
            <v>5</v>
          </cell>
          <cell r="EQ565">
            <v>11</v>
          </cell>
          <cell r="ER565">
            <v>73.333333333333329</v>
          </cell>
          <cell r="ES565" t="str">
            <v>Yes</v>
          </cell>
          <cell r="ET565" t="str">
            <v>https://drive.google.com/open?id=1GuP5nKFLdbcVnO34zbEPcfHIXIGDbOyJ</v>
          </cell>
          <cell r="EU565" t="str">
            <v>IT + Core Companies</v>
          </cell>
          <cell r="EV565" t="str">
            <v>Yes</v>
          </cell>
          <cell r="EW565" t="str">
            <v>pay_HyVFDpSTT8A4v6</v>
          </cell>
          <cell r="EX565" t="str">
            <v>-</v>
          </cell>
          <cell r="EY565" t="str">
            <v>Present</v>
          </cell>
          <cell r="EZ565" t="str">
            <v>Batch 4</v>
          </cell>
          <cell r="FA565" t="str">
            <v>19-ELEX46-23</v>
          </cell>
          <cell r="FB565" t="str">
            <v>ELEX</v>
          </cell>
          <cell r="FC565">
            <v>46</v>
          </cell>
        </row>
        <row r="566">
          <cell r="C566" t="str">
            <v>19-ELEX47-23</v>
          </cell>
          <cell r="D566">
            <v>47</v>
          </cell>
          <cell r="E566" t="str">
            <v>SINGH CHHAYANK BRIJESH PRAVITA</v>
          </cell>
          <cell r="F566" t="str">
            <v>19-ELEX47-23</v>
          </cell>
          <cell r="G566" t="str">
            <v>Male</v>
          </cell>
          <cell r="H566">
            <v>37254</v>
          </cell>
          <cell r="I566">
            <v>8108068904</v>
          </cell>
          <cell r="J566" t="str">
            <v>8108068904</v>
          </cell>
          <cell r="K566" t="str">
            <v>chhayank.singh2912@gmail.com</v>
          </cell>
          <cell r="L566" t="str">
            <v>1032190678@tcetmumbai.in</v>
          </cell>
          <cell r="M566" t="str">
            <v>C/301, SHIVDARSHAN BLDG NO. 2,OSTWAL NAGARI,NALLASOPARA (EAST),CENTRAL PARK,MUMBAI,401209</v>
          </cell>
          <cell r="N566" t="str">
            <v>Self-employed</v>
          </cell>
          <cell r="O566" t="str">
            <v>Below  5 Lacs</v>
          </cell>
          <cell r="P566" t="str">
            <v>Normal</v>
          </cell>
          <cell r="Q566" t="str">
            <v>Open</v>
          </cell>
          <cell r="R566">
            <v>2019</v>
          </cell>
          <cell r="S566" t="str">
            <v>FE</v>
          </cell>
          <cell r="T566" t="str">
            <v>MHT-CET 2019</v>
          </cell>
          <cell r="U566" t="str">
            <v>MHT-CET</v>
          </cell>
          <cell r="V566">
            <v>200</v>
          </cell>
          <cell r="W566">
            <v>26.8005475</v>
          </cell>
          <cell r="X566" t="str">
            <v>MI</v>
          </cell>
          <cell r="Y566">
            <v>441</v>
          </cell>
          <cell r="Z566">
            <v>500</v>
          </cell>
          <cell r="AA566">
            <v>88.2</v>
          </cell>
          <cell r="AB566">
            <v>2017</v>
          </cell>
          <cell r="AC566" t="str">
            <v>MAHARASHTRA STATE BOARD OF SECONDARY AND HIGHER SECONDARY EDUCATION</v>
          </cell>
          <cell r="AD566" t="str">
            <v>THAKUR VIDYA MANDIR HIGH SCHOOL AND JR. COLLEGE</v>
          </cell>
          <cell r="AE566">
            <v>459</v>
          </cell>
          <cell r="AF566">
            <v>650</v>
          </cell>
          <cell r="AG566">
            <v>70.62</v>
          </cell>
          <cell r="AH566">
            <v>2019</v>
          </cell>
          <cell r="AI566" t="str">
            <v>MAHARASHTRA STATE BOARD OF SECONDARY AND HIGHER SECONDARY EDUCATION</v>
          </cell>
          <cell r="AJ566" t="str">
            <v>THAKUR VIDYA MANDIR HIGH SCHOOL AND JR. COLLEGE</v>
          </cell>
          <cell r="AK566">
            <v>202</v>
          </cell>
          <cell r="AL566">
            <v>23</v>
          </cell>
          <cell r="AM566">
            <v>8.7826086956521738</v>
          </cell>
          <cell r="AN566">
            <v>78</v>
          </cell>
          <cell r="AO566">
            <v>218</v>
          </cell>
          <cell r="AP566">
            <v>25</v>
          </cell>
          <cell r="AQ566">
            <v>8.7200000000000006</v>
          </cell>
          <cell r="AR566">
            <v>97</v>
          </cell>
          <cell r="AS566">
            <v>420</v>
          </cell>
          <cell r="AT566">
            <v>48</v>
          </cell>
          <cell r="AU566">
            <v>8.75</v>
          </cell>
          <cell r="AV566">
            <v>244</v>
          </cell>
          <cell r="AW566">
            <v>25</v>
          </cell>
          <cell r="AX566">
            <v>9.76</v>
          </cell>
          <cell r="AY566">
            <v>100</v>
          </cell>
          <cell r="AZ566">
            <v>281</v>
          </cell>
          <cell r="BA566">
            <v>29</v>
          </cell>
          <cell r="BB566">
            <v>9.6896551724137936</v>
          </cell>
          <cell r="BC566">
            <v>98</v>
          </cell>
          <cell r="BD566">
            <v>525</v>
          </cell>
          <cell r="BE566">
            <v>54</v>
          </cell>
          <cell r="BF566">
            <v>9.7222222222222214</v>
          </cell>
          <cell r="BG566">
            <v>225</v>
          </cell>
          <cell r="BH566">
            <v>24</v>
          </cell>
          <cell r="BI566">
            <v>9.375</v>
          </cell>
          <cell r="BJ566">
            <v>93.25</v>
          </cell>
          <cell r="BK566">
            <v>268</v>
          </cell>
          <cell r="BL566">
            <v>29</v>
          </cell>
          <cell r="BM566">
            <v>9.2413793103448274</v>
          </cell>
          <cell r="BN566">
            <v>96</v>
          </cell>
          <cell r="BO566">
            <v>493</v>
          </cell>
          <cell r="BP566">
            <v>53</v>
          </cell>
          <cell r="BQ566">
            <v>9.3018867924528301</v>
          </cell>
          <cell r="BR566">
            <v>205</v>
          </cell>
          <cell r="BS566">
            <v>24</v>
          </cell>
          <cell r="BT566">
            <v>8.5416666666666661</v>
          </cell>
          <cell r="BU566">
            <v>93.708333333333329</v>
          </cell>
          <cell r="BV566">
            <v>205</v>
          </cell>
          <cell r="BW566">
            <v>24</v>
          </cell>
          <cell r="BX566">
            <v>8.5416666666666661</v>
          </cell>
          <cell r="BY566">
            <v>234</v>
          </cell>
          <cell r="BZ566">
            <v>26</v>
          </cell>
          <cell r="CA566">
            <v>9</v>
          </cell>
          <cell r="CB566">
            <v>1877</v>
          </cell>
          <cell r="CC566">
            <v>205</v>
          </cell>
          <cell r="CD566">
            <v>9.1560975609756099</v>
          </cell>
          <cell r="CE566">
            <v>94</v>
          </cell>
          <cell r="CF566"/>
          <cell r="CG566"/>
          <cell r="CH566"/>
          <cell r="CI566"/>
          <cell r="CJ566"/>
          <cell r="CK566"/>
          <cell r="CL566"/>
          <cell r="CM566"/>
          <cell r="CN566">
            <v>28</v>
          </cell>
          <cell r="CO566">
            <v>60</v>
          </cell>
          <cell r="CP566">
            <v>19</v>
          </cell>
          <cell r="CQ566">
            <v>50</v>
          </cell>
          <cell r="CR566">
            <v>24</v>
          </cell>
          <cell r="CS566">
            <v>0</v>
          </cell>
          <cell r="CT566">
            <v>100</v>
          </cell>
          <cell r="CU566">
            <v>16</v>
          </cell>
          <cell r="CV566">
            <v>0</v>
          </cell>
          <cell r="CW566">
            <v>100</v>
          </cell>
          <cell r="CX566">
            <v>616</v>
          </cell>
          <cell r="CY566">
            <v>61.6</v>
          </cell>
          <cell r="CZ566">
            <v>91.530460624071324</v>
          </cell>
          <cell r="DA566">
            <v>10</v>
          </cell>
          <cell r="DB566">
            <v>0</v>
          </cell>
          <cell r="DC566">
            <v>100</v>
          </cell>
          <cell r="DD566">
            <v>20</v>
          </cell>
          <cell r="DE566">
            <v>2</v>
          </cell>
          <cell r="DF566">
            <v>91</v>
          </cell>
          <cell r="DG566">
            <v>10</v>
          </cell>
          <cell r="DH566">
            <v>100</v>
          </cell>
          <cell r="DI566">
            <v>1127</v>
          </cell>
          <cell r="DJ566">
            <v>57</v>
          </cell>
          <cell r="DK566">
            <v>2</v>
          </cell>
          <cell r="DL566">
            <v>0</v>
          </cell>
          <cell r="DM566">
            <v>100</v>
          </cell>
          <cell r="DN566">
            <v>0</v>
          </cell>
          <cell r="DO566" t="str">
            <v>0</v>
          </cell>
          <cell r="DP566">
            <v>100</v>
          </cell>
          <cell r="DQ566" t="str">
            <v>100</v>
          </cell>
          <cell r="DR566">
            <v>50</v>
          </cell>
          <cell r="DS566">
            <v>50</v>
          </cell>
          <cell r="DT566">
            <v>50</v>
          </cell>
          <cell r="DU566">
            <v>92</v>
          </cell>
          <cell r="DV566" t="str">
            <v>Capgemini</v>
          </cell>
          <cell r="DW566"/>
          <cell r="DX566"/>
          <cell r="DY566" t="str">
            <v>Placed</v>
          </cell>
          <cell r="DZ566">
            <v>4.25</v>
          </cell>
          <cell r="EA566" t="str">
            <v>Placement</v>
          </cell>
          <cell r="EB566" t="str">
            <v>Placement</v>
          </cell>
          <cell r="EC566"/>
          <cell r="ED566" t="str">
            <v>CAT-1</v>
          </cell>
          <cell r="EE566"/>
          <cell r="EF566"/>
          <cell r="EG566"/>
          <cell r="EH566"/>
          <cell r="EI566"/>
          <cell r="EJ566"/>
          <cell r="EK566"/>
          <cell r="EL566"/>
          <cell r="EM566"/>
          <cell r="EN566">
            <v>5</v>
          </cell>
          <cell r="EO566">
            <v>5</v>
          </cell>
          <cell r="EP566">
            <v>5</v>
          </cell>
          <cell r="EQ566">
            <v>15</v>
          </cell>
          <cell r="ER566">
            <v>100</v>
          </cell>
          <cell r="ES566" t="str">
            <v>Yes</v>
          </cell>
          <cell r="ET566" t="str">
            <v>https://drive.google.com/open?id=1ItEaDQR4iHl2FIeBggzZnhzFu-nkXbtO</v>
          </cell>
          <cell r="EU566" t="str">
            <v>IT + Core Companies</v>
          </cell>
          <cell r="EV566" t="str">
            <v>Yes</v>
          </cell>
          <cell r="EW566" t="str">
            <v>pay_HyCtSbC6oB0bZv</v>
          </cell>
          <cell r="EX566" t="str">
            <v>JAUNPUR U P</v>
          </cell>
          <cell r="EY566" t="str">
            <v>Present</v>
          </cell>
          <cell r="EZ566" t="str">
            <v>Golden Batch 1</v>
          </cell>
          <cell r="FA566" t="str">
            <v>19-ELEX47-23</v>
          </cell>
          <cell r="FB566" t="str">
            <v>ELEX</v>
          </cell>
          <cell r="FC566">
            <v>47</v>
          </cell>
        </row>
        <row r="567">
          <cell r="C567" t="str">
            <v>20-ELEX73-23</v>
          </cell>
          <cell r="D567">
            <v>73</v>
          </cell>
          <cell r="E567" t="str">
            <v>SINGH MOHIT MANOJ SINU</v>
          </cell>
          <cell r="F567" t="str">
            <v>20-ELEX73-23</v>
          </cell>
          <cell r="G567" t="str">
            <v>Male</v>
          </cell>
          <cell r="H567">
            <v>36877</v>
          </cell>
          <cell r="I567">
            <v>9920566524</v>
          </cell>
          <cell r="J567" t="str">
            <v>9920566524</v>
          </cell>
          <cell r="K567" t="str">
            <v>mohitsingh1713@gmail.com</v>
          </cell>
          <cell r="L567" t="str">
            <v>1032200941@tcetmumbai.in</v>
          </cell>
          <cell r="M567" t="str">
            <v>E-106 Sejalkajal Apt Ram Mandir Road, Goregaon Mumbai-400104</v>
          </cell>
          <cell r="N567" t="str">
            <v>Self-employed</v>
          </cell>
          <cell r="O567" t="str">
            <v>5 Lacs to  10Lacs</v>
          </cell>
          <cell r="P567" t="str">
            <v>Normal</v>
          </cell>
          <cell r="Q567" t="str">
            <v>Open</v>
          </cell>
          <cell r="R567">
            <v>2019</v>
          </cell>
          <cell r="S567" t="str">
            <v>DSE</v>
          </cell>
          <cell r="T567" t="str">
            <v>NA</v>
          </cell>
          <cell r="U567" t="str">
            <v>DSE</v>
          </cell>
          <cell r="V567" t="str">
            <v>NA</v>
          </cell>
          <cell r="W567" t="str">
            <v>NA</v>
          </cell>
          <cell r="X567" t="str">
            <v>CAP-Minority</v>
          </cell>
          <cell r="Y567">
            <v>443</v>
          </cell>
          <cell r="Z567">
            <v>600</v>
          </cell>
          <cell r="AA567">
            <v>73.833333333333329</v>
          </cell>
          <cell r="AB567">
            <v>2017</v>
          </cell>
          <cell r="AC567" t="str">
            <v>Indian Certificate of Secondary Education</v>
          </cell>
          <cell r="AD567" t="str">
            <v>St. ohn,s Universal School, Goregaon</v>
          </cell>
          <cell r="AE567">
            <v>1485</v>
          </cell>
          <cell r="AF567">
            <v>1700</v>
          </cell>
          <cell r="AG567">
            <v>87.352941176470594</v>
          </cell>
          <cell r="AH567">
            <v>2020</v>
          </cell>
          <cell r="AI567" t="str">
            <v>Maharashtra State Board of Technical Education</v>
          </cell>
          <cell r="AJ567" t="str">
            <v>Thakur Polytechnic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 t="str">
            <v>o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244</v>
          </cell>
          <cell r="AW567">
            <v>25</v>
          </cell>
          <cell r="AX567">
            <v>9.76</v>
          </cell>
          <cell r="AY567">
            <v>89</v>
          </cell>
          <cell r="AZ567">
            <v>280</v>
          </cell>
          <cell r="BA567">
            <v>29</v>
          </cell>
          <cell r="BB567">
            <v>9.6551724137931032</v>
          </cell>
          <cell r="BC567">
            <v>95</v>
          </cell>
          <cell r="BD567">
            <v>524</v>
          </cell>
          <cell r="BE567">
            <v>54</v>
          </cell>
          <cell r="BF567">
            <v>9.7037037037037042</v>
          </cell>
          <cell r="BG567">
            <v>219</v>
          </cell>
          <cell r="BH567">
            <v>24</v>
          </cell>
          <cell r="BI567">
            <v>9.125</v>
          </cell>
          <cell r="BJ567">
            <v>92</v>
          </cell>
          <cell r="BK567">
            <v>269</v>
          </cell>
          <cell r="BL567">
            <v>29</v>
          </cell>
          <cell r="BM567">
            <v>9.2758620689655178</v>
          </cell>
          <cell r="BN567">
            <v>94</v>
          </cell>
          <cell r="BO567">
            <v>488</v>
          </cell>
          <cell r="BP567">
            <v>53</v>
          </cell>
          <cell r="BQ567">
            <v>9.2075471698113205</v>
          </cell>
          <cell r="BR567">
            <v>236</v>
          </cell>
          <cell r="BS567">
            <v>24</v>
          </cell>
          <cell r="BT567">
            <v>9.8333333333333339</v>
          </cell>
          <cell r="BU567">
            <v>92.5</v>
          </cell>
          <cell r="BV567">
            <v>236</v>
          </cell>
          <cell r="BW567">
            <v>24</v>
          </cell>
          <cell r="BX567">
            <v>9.8333333333333339</v>
          </cell>
          <cell r="BY567">
            <v>256</v>
          </cell>
          <cell r="BZ567">
            <v>26</v>
          </cell>
          <cell r="CA567">
            <v>9.8461538461538467</v>
          </cell>
          <cell r="CB567">
            <v>1504</v>
          </cell>
          <cell r="CC567">
            <v>157</v>
          </cell>
          <cell r="CD567">
            <v>9.5796178343949041</v>
          </cell>
          <cell r="CE567">
            <v>92</v>
          </cell>
          <cell r="CF567"/>
          <cell r="CG567"/>
          <cell r="CH567"/>
          <cell r="CI567"/>
          <cell r="CJ567"/>
          <cell r="CK567"/>
          <cell r="CL567"/>
          <cell r="CM567"/>
          <cell r="CN567"/>
          <cell r="CO567"/>
          <cell r="CP567"/>
          <cell r="CQ567"/>
          <cell r="CR567">
            <v>23</v>
          </cell>
          <cell r="CS567">
            <v>1</v>
          </cell>
          <cell r="CT567">
            <v>96</v>
          </cell>
          <cell r="CU567">
            <v>13</v>
          </cell>
          <cell r="CV567">
            <v>3</v>
          </cell>
          <cell r="CW567">
            <v>82</v>
          </cell>
          <cell r="CX567">
            <v>609</v>
          </cell>
          <cell r="CY567">
            <v>60.9</v>
          </cell>
          <cell r="CZ567">
            <v>90.490341753343245</v>
          </cell>
          <cell r="DA567">
            <v>10</v>
          </cell>
          <cell r="DB567">
            <v>0</v>
          </cell>
          <cell r="DC567">
            <v>100</v>
          </cell>
          <cell r="DD567">
            <v>6</v>
          </cell>
          <cell r="DE567">
            <v>16</v>
          </cell>
          <cell r="DF567">
            <v>28</v>
          </cell>
          <cell r="DG567">
            <v>9</v>
          </cell>
          <cell r="DH567">
            <v>90</v>
          </cell>
          <cell r="DI567">
            <v>837</v>
          </cell>
          <cell r="DJ567">
            <v>42</v>
          </cell>
          <cell r="DK567">
            <v>0</v>
          </cell>
          <cell r="DL567">
            <v>2</v>
          </cell>
          <cell r="DM567">
            <v>0</v>
          </cell>
          <cell r="DN567">
            <v>60</v>
          </cell>
          <cell r="DO567" t="str">
            <v>100</v>
          </cell>
          <cell r="DP567">
            <v>80</v>
          </cell>
          <cell r="DQ567" t="str">
            <v>100</v>
          </cell>
          <cell r="DR567">
            <v>70</v>
          </cell>
          <cell r="DS567">
            <v>100</v>
          </cell>
          <cell r="DT567">
            <v>65</v>
          </cell>
          <cell r="DU567">
            <v>71</v>
          </cell>
          <cell r="DV567" t="str">
            <v>Quantiphi</v>
          </cell>
          <cell r="DW567"/>
          <cell r="DX567"/>
          <cell r="DY567" t="str">
            <v>Placed</v>
          </cell>
          <cell r="DZ567">
            <v>5</v>
          </cell>
          <cell r="EA567" t="str">
            <v>Placement</v>
          </cell>
          <cell r="EB567" t="str">
            <v>Placement</v>
          </cell>
          <cell r="EC567"/>
          <cell r="ED567" t="str">
            <v>CAT-2</v>
          </cell>
          <cell r="EE567"/>
          <cell r="EF567"/>
          <cell r="EG567"/>
          <cell r="EH567"/>
          <cell r="EI567"/>
          <cell r="EJ567"/>
          <cell r="EK567"/>
          <cell r="EL567"/>
          <cell r="EM567"/>
          <cell r="EN567">
            <v>5</v>
          </cell>
          <cell r="EO567">
            <v>4</v>
          </cell>
          <cell r="EP567">
            <v>5</v>
          </cell>
          <cell r="EQ567">
            <v>14</v>
          </cell>
          <cell r="ER567">
            <v>93.333333333333329</v>
          </cell>
          <cell r="ES567" t="str">
            <v>Yes</v>
          </cell>
          <cell r="ET567" t="str">
            <v>https://drive.google.com/open?id=1XscW5jtvzpdOydLK25ZupXNOCZSNFh7z</v>
          </cell>
          <cell r="EU567" t="str">
            <v>IT + Core Companies</v>
          </cell>
          <cell r="EV567" t="str">
            <v>No</v>
          </cell>
          <cell r="EW567"/>
          <cell r="EX567"/>
          <cell r="EY567" t="str">
            <v>Present</v>
          </cell>
          <cell r="EZ567" t="str">
            <v>Batch 4</v>
          </cell>
          <cell r="FA567" t="str">
            <v>20-ELEX73-23</v>
          </cell>
          <cell r="FB567" t="str">
            <v>ELEX</v>
          </cell>
          <cell r="FC567">
            <v>73</v>
          </cell>
        </row>
        <row r="568">
          <cell r="C568" t="str">
            <v>19-ELEX48-23</v>
          </cell>
          <cell r="D568">
            <v>48</v>
          </cell>
          <cell r="E568" t="str">
            <v>SINGH NAMIT SURYAPRATAP MRIDULA</v>
          </cell>
          <cell r="F568" t="str">
            <v>19-ELEX48-23</v>
          </cell>
          <cell r="G568" t="str">
            <v>Male</v>
          </cell>
          <cell r="H568">
            <v>36773</v>
          </cell>
          <cell r="I568">
            <v>8655588668</v>
          </cell>
          <cell r="J568" t="str">
            <v>8655588668</v>
          </cell>
          <cell r="K568" t="str">
            <v>s1032190679@gmail.com</v>
          </cell>
          <cell r="L568" t="str">
            <v>1032190679@tcetmumbai.in</v>
          </cell>
          <cell r="M568" t="str">
            <v>1, ALANKAR APARTMENT,NARAYAN NAGAR ROAD,BHAYANDER WEST,NEAR MAHARANA PRATAP GARDEN ,BHAYANDER,401101</v>
          </cell>
          <cell r="N568" t="str">
            <v>Service</v>
          </cell>
          <cell r="O568" t="str">
            <v>5 Lacs to  10Lacs</v>
          </cell>
          <cell r="P568" t="str">
            <v>Normal</v>
          </cell>
          <cell r="Q568" t="str">
            <v>Open</v>
          </cell>
          <cell r="R568">
            <v>2019</v>
          </cell>
          <cell r="S568" t="str">
            <v>FE</v>
          </cell>
          <cell r="T568" t="str">
            <v>MHT-CET 2019</v>
          </cell>
          <cell r="U568" t="str">
            <v>MHT-CET</v>
          </cell>
          <cell r="V568">
            <v>200</v>
          </cell>
          <cell r="W568">
            <v>34.681699999999999</v>
          </cell>
          <cell r="X568" t="str">
            <v>MI</v>
          </cell>
          <cell r="Y568">
            <v>458</v>
          </cell>
          <cell r="Z568">
            <v>500</v>
          </cell>
          <cell r="AA568">
            <v>91.6</v>
          </cell>
          <cell r="AB568">
            <v>2016</v>
          </cell>
          <cell r="AC568" t="str">
            <v>MAHARASHTRA STATE BOARD OF SECONDARY AND HIGHER SECONDARY EDUCATION</v>
          </cell>
          <cell r="AD568" t="str">
            <v>SARDAR VALLABHBHAI PATEL VIDYALAYA</v>
          </cell>
          <cell r="AE568">
            <v>485</v>
          </cell>
          <cell r="AF568">
            <v>650</v>
          </cell>
          <cell r="AG568">
            <v>74.62</v>
          </cell>
          <cell r="AH568">
            <v>2018</v>
          </cell>
          <cell r="AI568" t="str">
            <v>MAHARASHTRA STATE BOARD OF SECONDARY AND HIGHER SECONDARY EDUCATION</v>
          </cell>
          <cell r="AJ568" t="str">
            <v>NIRMALA MEMORIAL FOUNDATION JUNIOR COLLEGE OF COMMERCE AND SCIENCE</v>
          </cell>
          <cell r="AK568">
            <v>216</v>
          </cell>
          <cell r="AL568">
            <v>23</v>
          </cell>
          <cell r="AM568">
            <v>9.3913043478260878</v>
          </cell>
          <cell r="AN568">
            <v>75</v>
          </cell>
          <cell r="AO568">
            <v>241</v>
          </cell>
          <cell r="AP568">
            <v>25</v>
          </cell>
          <cell r="AQ568">
            <v>9.64</v>
          </cell>
          <cell r="AR568">
            <v>99</v>
          </cell>
          <cell r="AS568">
            <v>457</v>
          </cell>
          <cell r="AT568">
            <v>48</v>
          </cell>
          <cell r="AU568">
            <v>9.5208333333333339</v>
          </cell>
          <cell r="AV568">
            <v>238</v>
          </cell>
          <cell r="AW568">
            <v>25</v>
          </cell>
          <cell r="AX568">
            <v>9.52</v>
          </cell>
          <cell r="AY568">
            <v>91</v>
          </cell>
          <cell r="AZ568">
            <v>286</v>
          </cell>
          <cell r="BA568">
            <v>29</v>
          </cell>
          <cell r="BB568">
            <v>9.862068965517242</v>
          </cell>
          <cell r="BC568">
            <v>92</v>
          </cell>
          <cell r="BD568">
            <v>524</v>
          </cell>
          <cell r="BE568">
            <v>54</v>
          </cell>
          <cell r="BF568">
            <v>9.7037037037037042</v>
          </cell>
          <cell r="BG568">
            <v>220</v>
          </cell>
          <cell r="BH568">
            <v>24</v>
          </cell>
          <cell r="BI568">
            <v>9.1666666666666661</v>
          </cell>
          <cell r="BJ568">
            <v>89.25</v>
          </cell>
          <cell r="BK568">
            <v>284</v>
          </cell>
          <cell r="BL568">
            <v>29</v>
          </cell>
          <cell r="BM568">
            <v>9.7931034482758612</v>
          </cell>
          <cell r="BN568">
            <v>100</v>
          </cell>
          <cell r="BO568">
            <v>504</v>
          </cell>
          <cell r="BP568">
            <v>53</v>
          </cell>
          <cell r="BQ568">
            <v>9.5094339622641506</v>
          </cell>
          <cell r="BR568">
            <v>213</v>
          </cell>
          <cell r="BS568">
            <v>24</v>
          </cell>
          <cell r="BT568">
            <v>8.875</v>
          </cell>
          <cell r="BU568">
            <v>91.041666666666671</v>
          </cell>
          <cell r="BV568">
            <v>213</v>
          </cell>
          <cell r="BW568">
            <v>24</v>
          </cell>
          <cell r="BX568">
            <v>8.875</v>
          </cell>
          <cell r="BY568">
            <v>256</v>
          </cell>
          <cell r="BZ568">
            <v>26</v>
          </cell>
          <cell r="CA568">
            <v>9.8461538461538467</v>
          </cell>
          <cell r="CB568">
            <v>1954</v>
          </cell>
          <cell r="CC568">
            <v>205</v>
          </cell>
          <cell r="CD568">
            <v>9.5317073170731703</v>
          </cell>
          <cell r="CE568">
            <v>90</v>
          </cell>
          <cell r="CF568"/>
          <cell r="CG568"/>
          <cell r="CH568"/>
          <cell r="CI568"/>
          <cell r="CJ568"/>
          <cell r="CK568"/>
          <cell r="CL568"/>
          <cell r="CM568"/>
          <cell r="CN568"/>
          <cell r="CO568"/>
          <cell r="CP568"/>
          <cell r="CQ568"/>
          <cell r="CR568"/>
          <cell r="CS568"/>
          <cell r="CT568"/>
          <cell r="CU568"/>
          <cell r="CV568"/>
          <cell r="CW568"/>
          <cell r="CX568"/>
          <cell r="CY568"/>
          <cell r="CZ568"/>
          <cell r="DA568"/>
          <cell r="DB568"/>
          <cell r="DC568"/>
          <cell r="DD568"/>
          <cell r="DE568"/>
          <cell r="DF568"/>
          <cell r="DG568"/>
          <cell r="DH568"/>
          <cell r="DI568"/>
          <cell r="DJ568">
            <v>0</v>
          </cell>
          <cell r="DK568">
            <v>0</v>
          </cell>
          <cell r="DL568">
            <v>2</v>
          </cell>
          <cell r="DM568">
            <v>0</v>
          </cell>
          <cell r="DN568">
            <v>0</v>
          </cell>
          <cell r="DO568">
            <v>0</v>
          </cell>
          <cell r="DP568">
            <v>0</v>
          </cell>
          <cell r="DQ568">
            <v>0</v>
          </cell>
          <cell r="DR568">
            <v>0</v>
          </cell>
          <cell r="DS568">
            <v>0</v>
          </cell>
          <cell r="DT568">
            <v>0</v>
          </cell>
          <cell r="DU568">
            <v>0</v>
          </cell>
          <cell r="DV568"/>
          <cell r="DW568"/>
          <cell r="DX568"/>
          <cell r="DY568"/>
          <cell r="DZ568"/>
          <cell r="EA568" t="str">
            <v>Higher Studies</v>
          </cell>
          <cell r="EB568" t="str">
            <v>Higher Studies</v>
          </cell>
          <cell r="EC568"/>
          <cell r="ED568" t="str">
            <v>CAT-3</v>
          </cell>
          <cell r="EE568"/>
          <cell r="EF568"/>
          <cell r="EG568"/>
          <cell r="EH568"/>
          <cell r="EI568"/>
          <cell r="EJ568"/>
          <cell r="EK568"/>
          <cell r="EL568"/>
          <cell r="EM568"/>
          <cell r="EN568">
            <v>5</v>
          </cell>
          <cell r="EO568">
            <v>0</v>
          </cell>
          <cell r="EP568">
            <v>5</v>
          </cell>
          <cell r="EQ568">
            <v>10</v>
          </cell>
          <cell r="ER568">
            <v>66.666666666666657</v>
          </cell>
          <cell r="ES568" t="str">
            <v>Yes</v>
          </cell>
          <cell r="ET568" t="str">
            <v>https://drive.google.com/open?id=1TPceImfKuO93h3FwXt_Td1HJQ4PgBi9K</v>
          </cell>
          <cell r="EU568" t="str">
            <v>NA</v>
          </cell>
          <cell r="EV568" t="str">
            <v>No</v>
          </cell>
          <cell r="EW568"/>
          <cell r="EX568" t="str">
            <v>BHAYANDER</v>
          </cell>
          <cell r="EY568" t="str">
            <v>AB</v>
          </cell>
          <cell r="EZ568"/>
          <cell r="FA568" t="str">
            <v>19-ELEX48-23</v>
          </cell>
          <cell r="FB568" t="str">
            <v>ELEX</v>
          </cell>
          <cell r="FC568">
            <v>48</v>
          </cell>
        </row>
        <row r="569">
          <cell r="C569" t="str">
            <v>19-ELEX49-23</v>
          </cell>
          <cell r="D569">
            <v>49</v>
          </cell>
          <cell r="E569" t="str">
            <v>SINGH RITIK SANTOSH VIBHA</v>
          </cell>
          <cell r="F569" t="str">
            <v>19-ELEX49-23</v>
          </cell>
          <cell r="G569" t="str">
            <v>Male</v>
          </cell>
          <cell r="H569">
            <v>37322</v>
          </cell>
          <cell r="I569" t="str">
            <v>86930 25385</v>
          </cell>
          <cell r="J569" t="str">
            <v xml:space="preserve">86930 25385 </v>
          </cell>
          <cell r="K569" t="str">
            <v>ritiksingh612@gmail.com</v>
          </cell>
          <cell r="L569" t="str">
            <v>1032190680@tcetmumbai.in</v>
          </cell>
          <cell r="M569" t="str">
            <v>270/1/4,Shivdarshan soc,shivaji nagar,parksite,Vikhroli(w),mumbai-79,Mumbai,400079</v>
          </cell>
          <cell r="N569" t="str">
            <v>Service</v>
          </cell>
          <cell r="O569" t="str">
            <v>Below  5 Lacs</v>
          </cell>
          <cell r="P569" t="str">
            <v>Normal</v>
          </cell>
          <cell r="Q569" t="str">
            <v>Open</v>
          </cell>
          <cell r="R569">
            <v>2019</v>
          </cell>
          <cell r="S569" t="str">
            <v>FE</v>
          </cell>
          <cell r="T569" t="str">
            <v>MHT-CET 2019</v>
          </cell>
          <cell r="U569" t="str">
            <v>MHT-CET</v>
          </cell>
          <cell r="V569">
            <v>200</v>
          </cell>
          <cell r="W569">
            <v>21.468609499999999</v>
          </cell>
          <cell r="X569" t="str">
            <v>MI</v>
          </cell>
          <cell r="Y569">
            <v>441</v>
          </cell>
          <cell r="Z569">
            <v>500</v>
          </cell>
          <cell r="AA569">
            <v>88.2</v>
          </cell>
          <cell r="AB569">
            <v>2017</v>
          </cell>
          <cell r="AC569" t="str">
            <v>MAHARASHTRA STATE BOARD OF SECONDARY AND HIGHER SECONDARY EDUCATION</v>
          </cell>
          <cell r="AD569" t="str">
            <v>LITTLE FLOWER ENGLISH HIGH SCHOOL</v>
          </cell>
          <cell r="AE569">
            <v>448</v>
          </cell>
          <cell r="AF569">
            <v>650</v>
          </cell>
          <cell r="AG569">
            <v>68.92</v>
          </cell>
          <cell r="AH569">
            <v>2019</v>
          </cell>
          <cell r="AI569" t="str">
            <v>MAHARASHTRA STATE BOARD OF SECONDARY AND HIGHER SECONDARY EDUCATION</v>
          </cell>
          <cell r="AJ569" t="str">
            <v>HVPS RAMNIRANJAN JHUNJHUNWALA COLLEGE</v>
          </cell>
          <cell r="AK569">
            <v>171</v>
          </cell>
          <cell r="AL569">
            <v>23</v>
          </cell>
          <cell r="AM569">
            <v>7.4347826086956523</v>
          </cell>
          <cell r="AN569">
            <v>85</v>
          </cell>
          <cell r="AO569">
            <v>213</v>
          </cell>
          <cell r="AP569">
            <v>25</v>
          </cell>
          <cell r="AQ569">
            <v>8.52</v>
          </cell>
          <cell r="AR569">
            <v>92</v>
          </cell>
          <cell r="AS569">
            <v>384</v>
          </cell>
          <cell r="AT569">
            <v>48</v>
          </cell>
          <cell r="AU569">
            <v>8</v>
          </cell>
          <cell r="AV569">
            <v>241</v>
          </cell>
          <cell r="AW569">
            <v>25</v>
          </cell>
          <cell r="AX569">
            <v>9.64</v>
          </cell>
          <cell r="AY569">
            <v>100</v>
          </cell>
          <cell r="AZ569">
            <v>290</v>
          </cell>
          <cell r="BA569">
            <v>29</v>
          </cell>
          <cell r="BB569">
            <v>10</v>
          </cell>
          <cell r="BC569">
            <v>94</v>
          </cell>
          <cell r="BD569">
            <v>531</v>
          </cell>
          <cell r="BE569">
            <v>54</v>
          </cell>
          <cell r="BF569">
            <v>9.8333333333333339</v>
          </cell>
          <cell r="BG569">
            <v>217</v>
          </cell>
          <cell r="BH569">
            <v>24</v>
          </cell>
          <cell r="BI569">
            <v>9.0416666666666661</v>
          </cell>
          <cell r="BJ569">
            <v>92.75</v>
          </cell>
          <cell r="BK569">
            <v>263</v>
          </cell>
          <cell r="BL569">
            <v>29</v>
          </cell>
          <cell r="BM569">
            <v>9.068965517241379</v>
          </cell>
          <cell r="BN569">
            <v>92</v>
          </cell>
          <cell r="BO569">
            <v>480</v>
          </cell>
          <cell r="BP569">
            <v>53</v>
          </cell>
          <cell r="BQ569">
            <v>9.0566037735849054</v>
          </cell>
          <cell r="BR569">
            <v>212</v>
          </cell>
          <cell r="BS569">
            <v>24</v>
          </cell>
          <cell r="BT569">
            <v>8.8333333333333339</v>
          </cell>
          <cell r="BU569">
            <v>92.625</v>
          </cell>
          <cell r="BV569">
            <v>212</v>
          </cell>
          <cell r="BW569">
            <v>24</v>
          </cell>
          <cell r="BX569">
            <v>8.8333333333333339</v>
          </cell>
          <cell r="BY569">
            <v>259</v>
          </cell>
          <cell r="BZ569">
            <v>26</v>
          </cell>
          <cell r="CA569">
            <v>9.9615384615384617</v>
          </cell>
          <cell r="CB569">
            <v>1866</v>
          </cell>
          <cell r="CC569">
            <v>205</v>
          </cell>
          <cell r="CD569">
            <v>9.1024390243902431</v>
          </cell>
          <cell r="CE569">
            <v>93</v>
          </cell>
          <cell r="CF569"/>
          <cell r="CG569"/>
          <cell r="CH569"/>
          <cell r="CI569"/>
          <cell r="CJ569"/>
          <cell r="CK569"/>
          <cell r="CL569"/>
          <cell r="CM569"/>
          <cell r="CN569">
            <v>10</v>
          </cell>
          <cell r="CO569">
            <v>60</v>
          </cell>
          <cell r="CP569">
            <v>9</v>
          </cell>
          <cell r="CQ569">
            <v>50</v>
          </cell>
          <cell r="CR569">
            <v>23</v>
          </cell>
          <cell r="CS569">
            <v>1</v>
          </cell>
          <cell r="CT569">
            <v>96</v>
          </cell>
          <cell r="CU569">
            <v>12</v>
          </cell>
          <cell r="CV569">
            <v>4</v>
          </cell>
          <cell r="CW569">
            <v>75</v>
          </cell>
          <cell r="CX569">
            <v>232</v>
          </cell>
          <cell r="CY569">
            <v>38.666666666666664</v>
          </cell>
          <cell r="CZ569">
            <v>34.472511144130756</v>
          </cell>
          <cell r="DA569">
            <v>6</v>
          </cell>
          <cell r="DB569">
            <v>4</v>
          </cell>
          <cell r="DC569">
            <v>60</v>
          </cell>
          <cell r="DD569">
            <v>22</v>
          </cell>
          <cell r="DE569">
            <v>0</v>
          </cell>
          <cell r="DF569">
            <v>100</v>
          </cell>
          <cell r="DG569">
            <v>9</v>
          </cell>
          <cell r="DH569">
            <v>90</v>
          </cell>
          <cell r="DI569">
            <v>510</v>
          </cell>
          <cell r="DJ569">
            <v>26</v>
          </cell>
          <cell r="DK569">
            <v>2</v>
          </cell>
          <cell r="DL569">
            <v>0</v>
          </cell>
          <cell r="DM569">
            <v>100</v>
          </cell>
          <cell r="DN569">
            <v>60</v>
          </cell>
          <cell r="DO569" t="str">
            <v>100</v>
          </cell>
          <cell r="DP569">
            <v>60</v>
          </cell>
          <cell r="DQ569" t="str">
            <v>100</v>
          </cell>
          <cell r="DR569">
            <v>60</v>
          </cell>
          <cell r="DS569">
            <v>100</v>
          </cell>
          <cell r="DT569">
            <v>41</v>
          </cell>
          <cell r="DU569">
            <v>89</v>
          </cell>
          <cell r="DV569" t="str">
            <v>Capgemini/Pwc</v>
          </cell>
          <cell r="DW569"/>
          <cell r="DX569"/>
          <cell r="DY569" t="str">
            <v>Placed</v>
          </cell>
          <cell r="DZ569" t="str">
            <v>5.20/4.25</v>
          </cell>
          <cell r="EA569" t="str">
            <v>Placement</v>
          </cell>
          <cell r="EB569" t="str">
            <v>Placement</v>
          </cell>
          <cell r="EC569"/>
          <cell r="ED569" t="str">
            <v>CAT-1</v>
          </cell>
          <cell r="EE569"/>
          <cell r="EF569"/>
          <cell r="EG569"/>
          <cell r="EH569"/>
          <cell r="EI569"/>
          <cell r="EJ569"/>
          <cell r="EK569"/>
          <cell r="EL569"/>
          <cell r="EM569"/>
          <cell r="EN569">
            <v>5</v>
          </cell>
          <cell r="EO569">
            <v>5</v>
          </cell>
          <cell r="EP569">
            <v>5</v>
          </cell>
          <cell r="EQ569">
            <v>15</v>
          </cell>
          <cell r="ER569">
            <v>100</v>
          </cell>
          <cell r="ES569" t="str">
            <v>Yes</v>
          </cell>
          <cell r="ET569" t="str">
            <v>https://drive.google.com/open?id=1k6HO0721VGhozWspNWjBWulu9tG9bKWo</v>
          </cell>
          <cell r="EU569" t="str">
            <v>IT + Core Companies</v>
          </cell>
          <cell r="EV569" t="str">
            <v>Yes</v>
          </cell>
          <cell r="EW569" t="str">
            <v>pay_HyCkdXsLy8cJE5</v>
          </cell>
          <cell r="EX569" t="str">
            <v>UP</v>
          </cell>
          <cell r="EY569" t="str">
            <v>Present</v>
          </cell>
          <cell r="EZ569" t="str">
            <v>Batch 4</v>
          </cell>
          <cell r="FA569" t="str">
            <v>19-ELEX49-23</v>
          </cell>
          <cell r="FB569" t="str">
            <v>ELEX</v>
          </cell>
          <cell r="FC569">
            <v>49</v>
          </cell>
        </row>
        <row r="570">
          <cell r="C570" t="str">
            <v>19-ELEX50-23</v>
          </cell>
          <cell r="D570">
            <v>50</v>
          </cell>
          <cell r="E570" t="str">
            <v>SINGH SHRIYANSH BIR REKHA</v>
          </cell>
          <cell r="F570" t="str">
            <v>19-ELEX50-23</v>
          </cell>
          <cell r="G570" t="str">
            <v>Male</v>
          </cell>
          <cell r="H570">
            <v>36915</v>
          </cell>
          <cell r="I570">
            <v>9892616655</v>
          </cell>
          <cell r="J570" t="str">
            <v>9892616655</v>
          </cell>
          <cell r="K570" t="str">
            <v>shriyansh.singh24@gmail.com</v>
          </cell>
          <cell r="L570" t="str">
            <v>1032190681@tcetmumbai.in</v>
          </cell>
          <cell r="M570" t="str">
            <v>A-5,HASMUKH NAGAR ,TAGORE ROAD,MUMBAI,400054</v>
          </cell>
          <cell r="N570" t="str">
            <v>Service</v>
          </cell>
          <cell r="O570" t="str">
            <v>5 Lacs to  10Lacs</v>
          </cell>
          <cell r="P570" t="str">
            <v>Normal</v>
          </cell>
          <cell r="Q570" t="str">
            <v>Open</v>
          </cell>
          <cell r="R570">
            <v>2019</v>
          </cell>
          <cell r="S570" t="str">
            <v>FE</v>
          </cell>
          <cell r="T570" t="str">
            <v>MHT-CET 2019</v>
          </cell>
          <cell r="U570" t="str">
            <v>MHT-CET</v>
          </cell>
          <cell r="V570">
            <v>200</v>
          </cell>
          <cell r="W570">
            <v>37.742155099999998</v>
          </cell>
          <cell r="X570" t="str">
            <v>MI</v>
          </cell>
          <cell r="Y570">
            <v>500</v>
          </cell>
          <cell r="Z570">
            <v>600</v>
          </cell>
          <cell r="AA570">
            <v>83.33</v>
          </cell>
          <cell r="AB570">
            <v>2017</v>
          </cell>
          <cell r="AC570" t="str">
            <v>COUNCIL FOR THE INDIAN SCHOOL CERTIFICATE EXAMINATIONS</v>
          </cell>
          <cell r="AD570" t="str">
            <v>C.N.M SCHOOL</v>
          </cell>
          <cell r="AE570">
            <v>432</v>
          </cell>
          <cell r="AF570">
            <v>650</v>
          </cell>
          <cell r="AG570">
            <v>66.459999999999994</v>
          </cell>
          <cell r="AH570">
            <v>2019</v>
          </cell>
          <cell r="AI570" t="str">
            <v>MAHARASHTRA STATE BOARD OF SECONDARY AND HIGHER SECONDARY EDUCATION</v>
          </cell>
          <cell r="AJ570" t="str">
            <v>KHAR EDUCATION SOCITEYS JUNIOR COLLEGE OF SCIENCE</v>
          </cell>
          <cell r="AK570">
            <v>215.8</v>
          </cell>
          <cell r="AL570">
            <v>23</v>
          </cell>
          <cell r="AM570">
            <v>9.3826086956521753</v>
          </cell>
          <cell r="AN570">
            <v>77</v>
          </cell>
          <cell r="AO570">
            <v>210</v>
          </cell>
          <cell r="AP570">
            <v>25</v>
          </cell>
          <cell r="AQ570">
            <v>8.4</v>
          </cell>
          <cell r="AR570">
            <v>97</v>
          </cell>
          <cell r="AS570">
            <v>425.8</v>
          </cell>
          <cell r="AT570">
            <v>48</v>
          </cell>
          <cell r="AU570">
            <v>8.8708333333333336</v>
          </cell>
          <cell r="AV570">
            <v>226</v>
          </cell>
          <cell r="AW570">
            <v>25</v>
          </cell>
          <cell r="AX570">
            <v>9.0399999999999991</v>
          </cell>
          <cell r="AY570">
            <v>90</v>
          </cell>
          <cell r="AZ570">
            <v>270</v>
          </cell>
          <cell r="BA570">
            <v>29</v>
          </cell>
          <cell r="BB570">
            <v>9.3103448275862064</v>
          </cell>
          <cell r="BC570">
            <v>84</v>
          </cell>
          <cell r="BD570">
            <v>496</v>
          </cell>
          <cell r="BE570">
            <v>54</v>
          </cell>
          <cell r="BF570">
            <v>9.1851851851851851</v>
          </cell>
          <cell r="BG570">
            <v>214</v>
          </cell>
          <cell r="BH570">
            <v>24</v>
          </cell>
          <cell r="BI570">
            <v>8.9166666666666661</v>
          </cell>
          <cell r="BJ570">
            <v>87</v>
          </cell>
          <cell r="BK570">
            <v>247</v>
          </cell>
          <cell r="BL570">
            <v>29</v>
          </cell>
          <cell r="BM570">
            <v>8.5172413793103452</v>
          </cell>
          <cell r="BN570">
            <v>90</v>
          </cell>
          <cell r="BO570">
            <v>461</v>
          </cell>
          <cell r="BP570">
            <v>53</v>
          </cell>
          <cell r="BQ570">
            <v>8.6981132075471699</v>
          </cell>
          <cell r="BR570">
            <v>210</v>
          </cell>
          <cell r="BS570">
            <v>24</v>
          </cell>
          <cell r="BT570">
            <v>8.75</v>
          </cell>
          <cell r="BU570">
            <v>87.5</v>
          </cell>
          <cell r="BV570">
            <v>210</v>
          </cell>
          <cell r="BW570">
            <v>24</v>
          </cell>
          <cell r="BX570">
            <v>8.75</v>
          </cell>
          <cell r="BY570">
            <v>249</v>
          </cell>
          <cell r="BZ570">
            <v>26</v>
          </cell>
          <cell r="CA570">
            <v>9.5769230769230766</v>
          </cell>
          <cell r="CB570">
            <v>1841.8</v>
          </cell>
          <cell r="CC570">
            <v>205</v>
          </cell>
          <cell r="CD570">
            <v>8.984390243902439</v>
          </cell>
          <cell r="CE570">
            <v>87</v>
          </cell>
          <cell r="CF570"/>
          <cell r="CG570"/>
          <cell r="CH570"/>
          <cell r="CI570"/>
          <cell r="CJ570"/>
          <cell r="CK570"/>
          <cell r="CL570"/>
          <cell r="CM570"/>
          <cell r="CN570"/>
          <cell r="CO570"/>
          <cell r="CP570"/>
          <cell r="CQ570"/>
          <cell r="CR570"/>
          <cell r="CS570"/>
          <cell r="CT570"/>
          <cell r="CU570"/>
          <cell r="CV570"/>
          <cell r="CW570"/>
          <cell r="CX570"/>
          <cell r="CY570"/>
          <cell r="CZ570"/>
          <cell r="DA570"/>
          <cell r="DB570"/>
          <cell r="DC570"/>
          <cell r="DD570"/>
          <cell r="DE570"/>
          <cell r="DF570"/>
          <cell r="DG570"/>
          <cell r="DH570"/>
          <cell r="DI570"/>
          <cell r="DJ570">
            <v>0</v>
          </cell>
          <cell r="DK570">
            <v>0</v>
          </cell>
          <cell r="DL570">
            <v>2</v>
          </cell>
          <cell r="DM570">
            <v>0</v>
          </cell>
          <cell r="DN570">
            <v>0</v>
          </cell>
          <cell r="DO570">
            <v>0</v>
          </cell>
          <cell r="DP570">
            <v>0</v>
          </cell>
          <cell r="DQ570">
            <v>0</v>
          </cell>
          <cell r="DR570">
            <v>0</v>
          </cell>
          <cell r="DS570">
            <v>0</v>
          </cell>
          <cell r="DT570">
            <v>0</v>
          </cell>
          <cell r="DU570">
            <v>0</v>
          </cell>
          <cell r="DV570"/>
          <cell r="DW570"/>
          <cell r="DX570"/>
          <cell r="DY570"/>
          <cell r="DZ570"/>
          <cell r="EA570" t="str">
            <v>Higher Studies</v>
          </cell>
          <cell r="EB570" t="str">
            <v>Higher Studies</v>
          </cell>
          <cell r="EC570"/>
          <cell r="ED570" t="str">
            <v>CAT-3</v>
          </cell>
          <cell r="EE570"/>
          <cell r="EF570"/>
          <cell r="EG570"/>
          <cell r="EH570"/>
          <cell r="EI570"/>
          <cell r="EJ570"/>
          <cell r="EK570"/>
          <cell r="EL570"/>
          <cell r="EM570"/>
          <cell r="EN570">
            <v>5</v>
          </cell>
          <cell r="EO570">
            <v>0</v>
          </cell>
          <cell r="EP570">
            <v>5</v>
          </cell>
          <cell r="EQ570">
            <v>10</v>
          </cell>
          <cell r="ER570">
            <v>66.666666666666657</v>
          </cell>
          <cell r="ES570" t="str">
            <v>Yes</v>
          </cell>
          <cell r="ET570" t="str">
            <v>https://drive.google.com/open?id=1eeZAV93YYJ-9rDCh9HyyqOKilU6OK9KJ</v>
          </cell>
          <cell r="EU570" t="str">
            <v>NA</v>
          </cell>
          <cell r="EV570" t="str">
            <v>No</v>
          </cell>
          <cell r="EW570"/>
          <cell r="EX570" t="str">
            <v>mumbai</v>
          </cell>
          <cell r="EY570" t="str">
            <v>Present</v>
          </cell>
          <cell r="EZ570"/>
          <cell r="FA570" t="str">
            <v>19-ELEX50-23</v>
          </cell>
          <cell r="FB570" t="str">
            <v>ELEX</v>
          </cell>
          <cell r="FC570">
            <v>50</v>
          </cell>
        </row>
        <row r="571">
          <cell r="C571" t="str">
            <v>19-ELEX51-23</v>
          </cell>
          <cell r="D571">
            <v>51</v>
          </cell>
          <cell r="E571" t="str">
            <v>SINGH SHUDHANSHU MANISH RITU</v>
          </cell>
          <cell r="F571" t="str">
            <v>19-ELEX51-23</v>
          </cell>
          <cell r="G571" t="str">
            <v>Male</v>
          </cell>
          <cell r="H571">
            <v>37295</v>
          </cell>
          <cell r="I571">
            <v>8779608851</v>
          </cell>
          <cell r="J571" t="str">
            <v>8779608851</v>
          </cell>
          <cell r="K571" t="str">
            <v>shudhanshusingh051@gmail.com</v>
          </cell>
          <cell r="L571" t="str">
            <v>1032190682@tcetmumbai.in</v>
          </cell>
          <cell r="M571" t="str">
            <v>C/206, Thakur Boys Hostel,Thakur Village,Kandivali(East),Kelipada,Mumbai,400101</v>
          </cell>
          <cell r="N571" t="str">
            <v>Service</v>
          </cell>
          <cell r="O571" t="str">
            <v>Below  5 Lacs</v>
          </cell>
          <cell r="P571" t="str">
            <v>Normal</v>
          </cell>
          <cell r="Q571" t="str">
            <v>Open</v>
          </cell>
          <cell r="R571">
            <v>2019</v>
          </cell>
          <cell r="S571" t="str">
            <v>FE</v>
          </cell>
          <cell r="T571" t="str">
            <v>MHT-CET 2019</v>
          </cell>
          <cell r="U571" t="str">
            <v>MHT-CET</v>
          </cell>
          <cell r="V571">
            <v>200</v>
          </cell>
          <cell r="W571">
            <v>22.668612400000001</v>
          </cell>
          <cell r="X571" t="str">
            <v>MI</v>
          </cell>
          <cell r="Y571">
            <v>459</v>
          </cell>
          <cell r="Z571">
            <v>500</v>
          </cell>
          <cell r="AA571">
            <v>91.8</v>
          </cell>
          <cell r="AB571">
            <v>2017</v>
          </cell>
          <cell r="AC571" t="str">
            <v>MAHARASHTRA STATE BOARD OF SECONDARY AND HIGHER SECONDARY EDUCATION</v>
          </cell>
          <cell r="AD571" t="str">
            <v>THAKUR VIDYA MANDIR HIGH SCHOOL</v>
          </cell>
          <cell r="AE571">
            <v>502</v>
          </cell>
          <cell r="AF571">
            <v>650</v>
          </cell>
          <cell r="AG571">
            <v>77.23</v>
          </cell>
          <cell r="AH571">
            <v>2019</v>
          </cell>
          <cell r="AI571" t="str">
            <v>MAHARASHTRA STATE BOARD OF SECONDARY AND HIGHER SECONDARY EDUCATION</v>
          </cell>
          <cell r="AJ571" t="str">
            <v>THAKUR COLLEGE OF SCIENCE AND COMMERCE</v>
          </cell>
          <cell r="AK571">
            <v>227</v>
          </cell>
          <cell r="AL571">
            <v>23</v>
          </cell>
          <cell r="AM571">
            <v>9.8695652173913047</v>
          </cell>
          <cell r="AN571">
            <v>75</v>
          </cell>
          <cell r="AO571">
            <v>250</v>
          </cell>
          <cell r="AP571">
            <v>25</v>
          </cell>
          <cell r="AQ571">
            <v>10</v>
          </cell>
          <cell r="AR571">
            <v>99</v>
          </cell>
          <cell r="AS571">
            <v>477</v>
          </cell>
          <cell r="AT571">
            <v>48</v>
          </cell>
          <cell r="AU571">
            <v>9.9375</v>
          </cell>
          <cell r="AV571">
            <v>247</v>
          </cell>
          <cell r="AW571">
            <v>25</v>
          </cell>
          <cell r="AX571">
            <v>9.8800000000000008</v>
          </cell>
          <cell r="AY571">
            <v>98</v>
          </cell>
          <cell r="AZ571">
            <v>283</v>
          </cell>
          <cell r="BA571">
            <v>29</v>
          </cell>
          <cell r="BB571">
            <v>9.7586206896551726</v>
          </cell>
          <cell r="BC571">
            <v>94</v>
          </cell>
          <cell r="BD571">
            <v>530</v>
          </cell>
          <cell r="BE571">
            <v>54</v>
          </cell>
          <cell r="BF571">
            <v>9.8148148148148149</v>
          </cell>
          <cell r="BG571">
            <v>228</v>
          </cell>
          <cell r="BH571">
            <v>24</v>
          </cell>
          <cell r="BI571">
            <v>9.5</v>
          </cell>
          <cell r="BJ571">
            <v>91.5</v>
          </cell>
          <cell r="BK571">
            <v>290</v>
          </cell>
          <cell r="BL571">
            <v>29</v>
          </cell>
          <cell r="BM571">
            <v>10</v>
          </cell>
          <cell r="BN571">
            <v>92</v>
          </cell>
          <cell r="BO571">
            <v>518</v>
          </cell>
          <cell r="BP571">
            <v>53</v>
          </cell>
          <cell r="BQ571">
            <v>9.7735849056603765</v>
          </cell>
          <cell r="BR571">
            <v>240</v>
          </cell>
          <cell r="BS571">
            <v>24</v>
          </cell>
          <cell r="BT571">
            <v>10</v>
          </cell>
          <cell r="BU571">
            <v>91.583333333333329</v>
          </cell>
          <cell r="BV571">
            <v>240</v>
          </cell>
          <cell r="BW571">
            <v>24</v>
          </cell>
          <cell r="BX571">
            <v>10</v>
          </cell>
          <cell r="BY571">
            <v>260</v>
          </cell>
          <cell r="BZ571">
            <v>26</v>
          </cell>
          <cell r="CA571">
            <v>10</v>
          </cell>
          <cell r="CB571">
            <v>2025</v>
          </cell>
          <cell r="CC571">
            <v>205</v>
          </cell>
          <cell r="CD571">
            <v>9.8780487804878057</v>
          </cell>
          <cell r="CE571">
            <v>92</v>
          </cell>
          <cell r="CF571"/>
          <cell r="CG571"/>
          <cell r="CH571"/>
          <cell r="CI571"/>
          <cell r="CJ571"/>
          <cell r="CK571"/>
          <cell r="CL571"/>
          <cell r="CM571"/>
          <cell r="CN571">
            <v>25</v>
          </cell>
          <cell r="CO571">
            <v>60</v>
          </cell>
          <cell r="CP571">
            <v>22</v>
          </cell>
          <cell r="CQ571">
            <v>50</v>
          </cell>
          <cell r="CR571">
            <v>24</v>
          </cell>
          <cell r="CS571">
            <v>0</v>
          </cell>
          <cell r="CT571">
            <v>100</v>
          </cell>
          <cell r="CU571">
            <v>13</v>
          </cell>
          <cell r="CV571">
            <v>3</v>
          </cell>
          <cell r="CW571">
            <v>82</v>
          </cell>
          <cell r="CX571">
            <v>450</v>
          </cell>
          <cell r="CY571">
            <v>45</v>
          </cell>
          <cell r="CZ571">
            <v>66.864784546805339</v>
          </cell>
          <cell r="DA571">
            <v>10</v>
          </cell>
          <cell r="DB571">
            <v>0</v>
          </cell>
          <cell r="DC571">
            <v>100</v>
          </cell>
          <cell r="DD571">
            <v>22</v>
          </cell>
          <cell r="DE571">
            <v>0</v>
          </cell>
          <cell r="DF571">
            <v>100</v>
          </cell>
          <cell r="DG571">
            <v>10</v>
          </cell>
          <cell r="DH571">
            <v>100</v>
          </cell>
          <cell r="DI571">
            <v>1139</v>
          </cell>
          <cell r="DJ571">
            <v>57</v>
          </cell>
          <cell r="DK571">
            <v>2</v>
          </cell>
          <cell r="DL571">
            <v>0</v>
          </cell>
          <cell r="DM571">
            <v>100</v>
          </cell>
          <cell r="DN571">
            <v>70</v>
          </cell>
          <cell r="DO571" t="str">
            <v>100</v>
          </cell>
          <cell r="DP571">
            <v>80</v>
          </cell>
          <cell r="DQ571" t="str">
            <v>100</v>
          </cell>
          <cell r="DR571">
            <v>75</v>
          </cell>
          <cell r="DS571">
            <v>100</v>
          </cell>
          <cell r="DT571">
            <v>65</v>
          </cell>
          <cell r="DU571">
            <v>98</v>
          </cell>
          <cell r="DV571" t="str">
            <v>Blackcurrant Labs Pvt.Ltd.</v>
          </cell>
          <cell r="DW571"/>
          <cell r="DX571"/>
          <cell r="DY571" t="str">
            <v>Placed</v>
          </cell>
          <cell r="DZ571">
            <v>5</v>
          </cell>
          <cell r="EA571" t="str">
            <v>Placement</v>
          </cell>
          <cell r="EB571" t="str">
            <v>Placement</v>
          </cell>
          <cell r="EC571"/>
          <cell r="ED571" t="str">
            <v>CAT-1</v>
          </cell>
          <cell r="EE571"/>
          <cell r="EF571"/>
          <cell r="EG571"/>
          <cell r="EH571"/>
          <cell r="EI571"/>
          <cell r="EJ571"/>
          <cell r="EK571"/>
          <cell r="EL571"/>
          <cell r="EM571"/>
          <cell r="EN571">
            <v>5</v>
          </cell>
          <cell r="EO571">
            <v>5</v>
          </cell>
          <cell r="EP571">
            <v>5</v>
          </cell>
          <cell r="EQ571">
            <v>15</v>
          </cell>
          <cell r="ER571">
            <v>100</v>
          </cell>
          <cell r="ES571" t="str">
            <v>Yes</v>
          </cell>
          <cell r="ET571" t="str">
            <v>https://drive.google.com/open?id=140pfGWBY9KI2chn0VIGqSupZYnFsLmyT</v>
          </cell>
          <cell r="EU571" t="str">
            <v>IT + Core Companies</v>
          </cell>
          <cell r="EV571" t="str">
            <v>Yes</v>
          </cell>
          <cell r="EW571" t="str">
            <v>pay_HyCnTdu1ZFP2i0</v>
          </cell>
          <cell r="EX571" t="str">
            <v>Varanasi</v>
          </cell>
          <cell r="EY571" t="str">
            <v>AB</v>
          </cell>
          <cell r="EZ571" t="str">
            <v>Golden Batch 1</v>
          </cell>
          <cell r="FA571" t="str">
            <v>19-ELEX51-23</v>
          </cell>
          <cell r="FB571" t="str">
            <v>ELEX</v>
          </cell>
          <cell r="FC571">
            <v>51</v>
          </cell>
        </row>
        <row r="572">
          <cell r="C572" t="str">
            <v>19-ELEX52-23</v>
          </cell>
          <cell r="D572">
            <v>52</v>
          </cell>
          <cell r="E572" t="str">
            <v>THAKUR VISHAL SANJIV KAVITA</v>
          </cell>
          <cell r="F572" t="str">
            <v>19-ELEX52-23</v>
          </cell>
          <cell r="G572" t="str">
            <v>Male</v>
          </cell>
          <cell r="H572">
            <v>37297</v>
          </cell>
          <cell r="I572">
            <v>7738033302</v>
          </cell>
          <cell r="J572"/>
          <cell r="K572" t="str">
            <v>vishalsanjivthakur@gmail.com</v>
          </cell>
          <cell r="L572" t="str">
            <v>1032190683@tcetmumbai.in</v>
          </cell>
          <cell r="M572" t="str">
            <v>A-13/1,P&amp;T Colony, Vakola ,Santacruz East,Vakola Masjid,Mumbai,400029</v>
          </cell>
          <cell r="N572" t="str">
            <v>Any other</v>
          </cell>
          <cell r="O572" t="str">
            <v>5 Lacs to  10Lacs</v>
          </cell>
          <cell r="P572" t="str">
            <v>Normal</v>
          </cell>
          <cell r="Q572" t="str">
            <v>Open</v>
          </cell>
          <cell r="R572">
            <v>2019</v>
          </cell>
          <cell r="S572" t="str">
            <v>FE</v>
          </cell>
          <cell r="T572" t="str">
            <v>MHT-CET 2019</v>
          </cell>
          <cell r="U572" t="str">
            <v>MHT-CET</v>
          </cell>
          <cell r="V572">
            <v>200</v>
          </cell>
          <cell r="W572">
            <v>93.460092799999998</v>
          </cell>
          <cell r="X572" t="str">
            <v>GOPENS</v>
          </cell>
          <cell r="Y572">
            <v>429</v>
          </cell>
          <cell r="Z572">
            <v>500</v>
          </cell>
          <cell r="AA572">
            <v>85.8</v>
          </cell>
          <cell r="AB572">
            <v>2017</v>
          </cell>
          <cell r="AC572" t="str">
            <v>MAHARASHTRA STATE BOARD OF SECONDARY AND HIGHER SECONDARY EDUCATION</v>
          </cell>
          <cell r="AD572" t="str">
            <v>ST ANTHONY HIGH SCHOOL</v>
          </cell>
          <cell r="AE572">
            <v>522</v>
          </cell>
          <cell r="AF572">
            <v>650</v>
          </cell>
          <cell r="AG572">
            <v>80.31</v>
          </cell>
          <cell r="AH572">
            <v>2019</v>
          </cell>
          <cell r="AI572" t="str">
            <v>MAHARASHTRA STATE BOARD OF SECONDARY AND HIGHER SECONDARY EDUCATION</v>
          </cell>
          <cell r="AJ572" t="str">
            <v>MITHIBAI COLLEGE</v>
          </cell>
          <cell r="AK572">
            <v>187</v>
          </cell>
          <cell r="AL572">
            <v>23</v>
          </cell>
          <cell r="AM572">
            <v>8.1304347826086953</v>
          </cell>
          <cell r="AN572">
            <v>75</v>
          </cell>
          <cell r="AO572">
            <v>222</v>
          </cell>
          <cell r="AP572">
            <v>25</v>
          </cell>
          <cell r="AQ572">
            <v>8.8800000000000008</v>
          </cell>
          <cell r="AR572">
            <v>98</v>
          </cell>
          <cell r="AS572">
            <v>409</v>
          </cell>
          <cell r="AT572">
            <v>48</v>
          </cell>
          <cell r="AU572">
            <v>8.5208333333333339</v>
          </cell>
          <cell r="AV572">
            <v>238</v>
          </cell>
          <cell r="AW572">
            <v>25</v>
          </cell>
          <cell r="AX572">
            <v>9.52</v>
          </cell>
          <cell r="AY572">
            <v>95</v>
          </cell>
          <cell r="AZ572">
            <v>288</v>
          </cell>
          <cell r="BA572">
            <v>29</v>
          </cell>
          <cell r="BB572">
            <v>9.931034482758621</v>
          </cell>
          <cell r="BC572">
            <v>92</v>
          </cell>
          <cell r="BD572">
            <v>526</v>
          </cell>
          <cell r="BE572">
            <v>54</v>
          </cell>
          <cell r="BF572">
            <v>9.7407407407407405</v>
          </cell>
          <cell r="BG572">
            <v>218</v>
          </cell>
          <cell r="BH572">
            <v>24</v>
          </cell>
          <cell r="BI572">
            <v>9.0833333333333339</v>
          </cell>
          <cell r="BJ572">
            <v>90</v>
          </cell>
          <cell r="BK572">
            <v>279</v>
          </cell>
          <cell r="BL572">
            <v>29</v>
          </cell>
          <cell r="BM572">
            <v>9.6206896551724146</v>
          </cell>
          <cell r="BN572">
            <v>85</v>
          </cell>
          <cell r="BO572">
            <v>497</v>
          </cell>
          <cell r="BP572">
            <v>53</v>
          </cell>
          <cell r="BQ572">
            <v>9.3773584905660385</v>
          </cell>
          <cell r="BR572">
            <v>225</v>
          </cell>
          <cell r="BS572">
            <v>24</v>
          </cell>
          <cell r="BT572">
            <v>9.375</v>
          </cell>
          <cell r="BU572">
            <v>89.166666666666671</v>
          </cell>
          <cell r="BV572">
            <v>225</v>
          </cell>
          <cell r="BW572">
            <v>24</v>
          </cell>
          <cell r="BX572">
            <v>9.375</v>
          </cell>
          <cell r="BY572">
            <v>259</v>
          </cell>
          <cell r="BZ572">
            <v>26</v>
          </cell>
          <cell r="CA572">
            <v>9.9615384615384617</v>
          </cell>
          <cell r="CB572">
            <v>1916</v>
          </cell>
          <cell r="CC572">
            <v>205</v>
          </cell>
          <cell r="CD572">
            <v>9.3463414634146336</v>
          </cell>
          <cell r="CE572">
            <v>90</v>
          </cell>
          <cell r="CF572"/>
          <cell r="CG572"/>
          <cell r="CH572"/>
          <cell r="CI572"/>
          <cell r="CJ572"/>
          <cell r="CK572"/>
          <cell r="CL572"/>
          <cell r="CM572"/>
          <cell r="CN572">
            <v>20</v>
          </cell>
          <cell r="CO572">
            <v>60</v>
          </cell>
          <cell r="CP572">
            <v>24</v>
          </cell>
          <cell r="CQ572">
            <v>50</v>
          </cell>
          <cell r="CR572">
            <v>19</v>
          </cell>
          <cell r="CS572">
            <v>5</v>
          </cell>
          <cell r="CT572">
            <v>80</v>
          </cell>
          <cell r="CU572">
            <v>9</v>
          </cell>
          <cell r="CV572">
            <v>7</v>
          </cell>
          <cell r="CW572">
            <v>57</v>
          </cell>
          <cell r="CX572">
            <v>291</v>
          </cell>
          <cell r="CY572">
            <v>41.571428571428569</v>
          </cell>
          <cell r="CZ572">
            <v>43.239227340267462</v>
          </cell>
          <cell r="DA572">
            <v>7</v>
          </cell>
          <cell r="DB572">
            <v>3</v>
          </cell>
          <cell r="DC572">
            <v>70</v>
          </cell>
          <cell r="DD572">
            <v>15</v>
          </cell>
          <cell r="DE572">
            <v>7</v>
          </cell>
          <cell r="DF572">
            <v>69</v>
          </cell>
          <cell r="DG572">
            <v>7</v>
          </cell>
          <cell r="DH572">
            <v>70</v>
          </cell>
          <cell r="DI572">
            <v>581</v>
          </cell>
          <cell r="DJ572">
            <v>30</v>
          </cell>
          <cell r="DK572">
            <v>2</v>
          </cell>
          <cell r="DL572">
            <v>0</v>
          </cell>
          <cell r="DM572">
            <v>100</v>
          </cell>
          <cell r="DN572">
            <v>0</v>
          </cell>
          <cell r="DO572" t="str">
            <v>0</v>
          </cell>
          <cell r="DP572">
            <v>0</v>
          </cell>
          <cell r="DQ572">
            <v>0</v>
          </cell>
          <cell r="DR572">
            <v>0</v>
          </cell>
          <cell r="DS572">
            <v>0</v>
          </cell>
          <cell r="DT572">
            <v>25</v>
          </cell>
          <cell r="DU572">
            <v>64</v>
          </cell>
          <cell r="DV572" t="str">
            <v>Oracle</v>
          </cell>
          <cell r="DW572"/>
          <cell r="DX572"/>
          <cell r="DY572" t="str">
            <v>Placed</v>
          </cell>
          <cell r="DZ572">
            <v>8.8000000000000007</v>
          </cell>
          <cell r="EA572" t="str">
            <v>Placement</v>
          </cell>
          <cell r="EB572" t="str">
            <v>Placement</v>
          </cell>
          <cell r="EC572"/>
          <cell r="ED572" t="str">
            <v>CAT-1</v>
          </cell>
          <cell r="EE572"/>
          <cell r="EF572"/>
          <cell r="EG572"/>
          <cell r="EH572"/>
          <cell r="EI572"/>
          <cell r="EJ572"/>
          <cell r="EK572"/>
          <cell r="EL572"/>
          <cell r="EM572"/>
          <cell r="EN572">
            <v>5</v>
          </cell>
          <cell r="EO572">
            <v>3</v>
          </cell>
          <cell r="EP572">
            <v>5</v>
          </cell>
          <cell r="EQ572">
            <v>13</v>
          </cell>
          <cell r="ER572">
            <v>86.666666666666671</v>
          </cell>
          <cell r="ES572" t="str">
            <v>Yes</v>
          </cell>
          <cell r="ET572" t="str">
            <v>https://drive.google.com/open?id=1FcCYSwf4zEhdYxrZxbqr0sly4_Otc--M</v>
          </cell>
          <cell r="EU572" t="str">
            <v>IT + Core Companies</v>
          </cell>
          <cell r="EV572" t="str">
            <v>Yes</v>
          </cell>
          <cell r="EW572" t="str">
            <v>pay_HyUfdVf0OfsCxz</v>
          </cell>
          <cell r="EX572" t="str">
            <v>Bihar</v>
          </cell>
          <cell r="EY572" t="str">
            <v>Present</v>
          </cell>
          <cell r="EZ572" t="str">
            <v>Golden Batch 1</v>
          </cell>
          <cell r="FA572" t="str">
            <v>19-ELEX52-23</v>
          </cell>
          <cell r="FB572" t="str">
            <v>ELEX</v>
          </cell>
          <cell r="FC572">
            <v>52</v>
          </cell>
        </row>
        <row r="573">
          <cell r="C573" t="str">
            <v>19-ELEX53-23</v>
          </cell>
          <cell r="D573">
            <v>53</v>
          </cell>
          <cell r="E573" t="str">
            <v>TIWARI SACHIN SHIVAKANT NISHA</v>
          </cell>
          <cell r="F573" t="str">
            <v>19-ELEX53-23</v>
          </cell>
          <cell r="G573" t="str">
            <v>Male</v>
          </cell>
          <cell r="H573">
            <v>37249</v>
          </cell>
          <cell r="I573">
            <v>9167869741</v>
          </cell>
          <cell r="J573" t="str">
            <v>8828724864</v>
          </cell>
          <cell r="K573" t="str">
            <v>tiwari123sachin2@gmail.com</v>
          </cell>
          <cell r="L573" t="str">
            <v>1032190684@tcetmumbai.in</v>
          </cell>
          <cell r="M573" t="str">
            <v>Room no-4,J. V. L. R,Mumbai,Mumbai,400060</v>
          </cell>
          <cell r="N573" t="str">
            <v>Self-employed</v>
          </cell>
          <cell r="O573" t="str">
            <v>Below  5 Lacs</v>
          </cell>
          <cell r="P573" t="str">
            <v>Normal</v>
          </cell>
          <cell r="Q573" t="str">
            <v>Open</v>
          </cell>
          <cell r="R573">
            <v>2019</v>
          </cell>
          <cell r="S573" t="str">
            <v>FE</v>
          </cell>
          <cell r="T573" t="str">
            <v>MHT-CET 2019</v>
          </cell>
          <cell r="U573" t="str">
            <v>MHT-CET</v>
          </cell>
          <cell r="V573">
            <v>200</v>
          </cell>
          <cell r="W573">
            <v>26.455465199999999</v>
          </cell>
          <cell r="X573" t="str">
            <v>MI</v>
          </cell>
          <cell r="Y573">
            <v>450</v>
          </cell>
          <cell r="Z573">
            <v>500</v>
          </cell>
          <cell r="AA573">
            <v>90</v>
          </cell>
          <cell r="AB573">
            <v>2017</v>
          </cell>
          <cell r="AC573" t="str">
            <v>MAHARASHTRA STATE BOARD OF SECONDARY AND HIGHER SECONDARY EDUCATION</v>
          </cell>
          <cell r="AD573" t="str">
            <v>ST.XAVIER'S HIGH SCHOOL</v>
          </cell>
          <cell r="AE573">
            <v>481</v>
          </cell>
          <cell r="AF573">
            <v>650</v>
          </cell>
          <cell r="AG573">
            <v>74</v>
          </cell>
          <cell r="AH573">
            <v>2019</v>
          </cell>
          <cell r="AI573" t="str">
            <v>MAHARASHTRA STATE BOARD OF SECONDARY AND HIGHER SECONDARY EDUCATION</v>
          </cell>
          <cell r="AJ573" t="str">
            <v>MITHIBAI COLLEGE</v>
          </cell>
          <cell r="AK573">
            <v>219</v>
          </cell>
          <cell r="AL573">
            <v>23</v>
          </cell>
          <cell r="AM573">
            <v>9.5217391304347831</v>
          </cell>
          <cell r="AN573">
            <v>75</v>
          </cell>
          <cell r="AO573">
            <v>238</v>
          </cell>
          <cell r="AP573">
            <v>25</v>
          </cell>
          <cell r="AQ573">
            <v>9.52</v>
          </cell>
          <cell r="AR573">
            <v>98</v>
          </cell>
          <cell r="AS573">
            <v>457</v>
          </cell>
          <cell r="AT573">
            <v>48</v>
          </cell>
          <cell r="AU573">
            <v>9.5208333333333339</v>
          </cell>
          <cell r="AV573">
            <v>239</v>
          </cell>
          <cell r="AW573">
            <v>25</v>
          </cell>
          <cell r="AX573">
            <v>9.56</v>
          </cell>
          <cell r="AY573">
            <v>93</v>
          </cell>
          <cell r="AZ573">
            <v>282</v>
          </cell>
          <cell r="BA573">
            <v>29</v>
          </cell>
          <cell r="BB573">
            <v>9.7241379310344822</v>
          </cell>
          <cell r="BC573">
            <v>92</v>
          </cell>
          <cell r="BD573">
            <v>521</v>
          </cell>
          <cell r="BE573">
            <v>54</v>
          </cell>
          <cell r="BF573">
            <v>9.6481481481481488</v>
          </cell>
          <cell r="BG573">
            <v>220</v>
          </cell>
          <cell r="BH573">
            <v>24</v>
          </cell>
          <cell r="BI573">
            <v>9.1666666666666661</v>
          </cell>
          <cell r="BJ573">
            <v>89.5</v>
          </cell>
          <cell r="BK573">
            <v>285</v>
          </cell>
          <cell r="BL573">
            <v>29</v>
          </cell>
          <cell r="BM573">
            <v>9.8275862068965516</v>
          </cell>
          <cell r="BN573">
            <v>87</v>
          </cell>
          <cell r="BO573">
            <v>505</v>
          </cell>
          <cell r="BP573">
            <v>53</v>
          </cell>
          <cell r="BQ573">
            <v>9.5283018867924536</v>
          </cell>
          <cell r="BR573">
            <v>226</v>
          </cell>
          <cell r="BS573">
            <v>24</v>
          </cell>
          <cell r="BT573">
            <v>9.4166666666666661</v>
          </cell>
          <cell r="BU573">
            <v>89.083333333333329</v>
          </cell>
          <cell r="BV573">
            <v>226</v>
          </cell>
          <cell r="BW573">
            <v>24</v>
          </cell>
          <cell r="BX573">
            <v>9.4166666666666661</v>
          </cell>
          <cell r="BY573">
            <v>257</v>
          </cell>
          <cell r="BZ573">
            <v>26</v>
          </cell>
          <cell r="CA573">
            <v>9.884615384615385</v>
          </cell>
          <cell r="CB573">
            <v>1966</v>
          </cell>
          <cell r="CC573">
            <v>205</v>
          </cell>
          <cell r="CD573">
            <v>9.590243902439024</v>
          </cell>
          <cell r="CE573">
            <v>90</v>
          </cell>
          <cell r="CF573"/>
          <cell r="CG573"/>
          <cell r="CH573"/>
          <cell r="CI573"/>
          <cell r="CJ573"/>
          <cell r="CK573"/>
          <cell r="CL573"/>
          <cell r="CM573"/>
          <cell r="CN573">
            <v>17</v>
          </cell>
          <cell r="CO573">
            <v>60</v>
          </cell>
          <cell r="CP573">
            <v>20</v>
          </cell>
          <cell r="CQ573">
            <v>50</v>
          </cell>
          <cell r="CR573">
            <v>24</v>
          </cell>
          <cell r="CS573">
            <v>0</v>
          </cell>
          <cell r="CT573">
            <v>100</v>
          </cell>
          <cell r="CU573">
            <v>12</v>
          </cell>
          <cell r="CV573">
            <v>4</v>
          </cell>
          <cell r="CW573">
            <v>75</v>
          </cell>
          <cell r="CX573">
            <v>621</v>
          </cell>
          <cell r="CY573">
            <v>62.1</v>
          </cell>
          <cell r="CZ573">
            <v>92.273402674591381</v>
          </cell>
          <cell r="DA573">
            <v>10</v>
          </cell>
          <cell r="DB573">
            <v>0</v>
          </cell>
          <cell r="DC573">
            <v>100</v>
          </cell>
          <cell r="DD573">
            <v>12</v>
          </cell>
          <cell r="DE573">
            <v>10</v>
          </cell>
          <cell r="DF573">
            <v>55</v>
          </cell>
          <cell r="DG573">
            <v>10</v>
          </cell>
          <cell r="DH573">
            <v>100</v>
          </cell>
          <cell r="DI573">
            <v>727</v>
          </cell>
          <cell r="DJ573">
            <v>37</v>
          </cell>
          <cell r="DK573">
            <v>2</v>
          </cell>
          <cell r="DL573">
            <v>0</v>
          </cell>
          <cell r="DM573">
            <v>100</v>
          </cell>
          <cell r="DN573">
            <v>50</v>
          </cell>
          <cell r="DO573" t="str">
            <v>100</v>
          </cell>
          <cell r="DP573">
            <v>80</v>
          </cell>
          <cell r="DQ573" t="str">
            <v>100</v>
          </cell>
          <cell r="DR573">
            <v>65</v>
          </cell>
          <cell r="DS573">
            <v>100</v>
          </cell>
          <cell r="DT573">
            <v>60</v>
          </cell>
          <cell r="DU573">
            <v>90</v>
          </cell>
          <cell r="DV573"/>
          <cell r="DW573"/>
          <cell r="DX573"/>
          <cell r="DY573"/>
          <cell r="DZ573"/>
          <cell r="EA573" t="str">
            <v>Placement</v>
          </cell>
          <cell r="EB573" t="str">
            <v>Placement</v>
          </cell>
          <cell r="EC573"/>
          <cell r="ED573" t="str">
            <v>CAT-1</v>
          </cell>
          <cell r="EE573"/>
          <cell r="EF573"/>
          <cell r="EG573"/>
          <cell r="EH573"/>
          <cell r="EI573"/>
          <cell r="EJ573"/>
          <cell r="EK573"/>
          <cell r="EL573"/>
          <cell r="EM573"/>
          <cell r="EN573">
            <v>5</v>
          </cell>
          <cell r="EO573">
            <v>5</v>
          </cell>
          <cell r="EP573">
            <v>5</v>
          </cell>
          <cell r="EQ573">
            <v>15</v>
          </cell>
          <cell r="ER573">
            <v>100</v>
          </cell>
          <cell r="ES573" t="str">
            <v>Yes</v>
          </cell>
          <cell r="ET573" t="str">
            <v>https://drive.google.com/open?id=1GhZH3U5QwjaAm6iSpBegEUERl5HWSGH2</v>
          </cell>
          <cell r="EU573" t="str">
            <v>IT + Core Companies</v>
          </cell>
          <cell r="EV573" t="str">
            <v>Yes</v>
          </cell>
          <cell r="EW573" t="str">
            <v>pay_HyDaEHL2uxpOJl</v>
          </cell>
          <cell r="EX573" t="str">
            <v>Uttarpradesh</v>
          </cell>
          <cell r="EY573" t="str">
            <v>Present</v>
          </cell>
          <cell r="EZ573" t="str">
            <v>Batch 4</v>
          </cell>
          <cell r="FA573" t="str">
            <v>19-ELEX53-23</v>
          </cell>
          <cell r="FB573" t="str">
            <v>ELEX</v>
          </cell>
          <cell r="FC573">
            <v>53</v>
          </cell>
        </row>
        <row r="574">
          <cell r="C574" t="str">
            <v>19-ELEX54-23</v>
          </cell>
          <cell r="D574">
            <v>54</v>
          </cell>
          <cell r="E574" t="str">
            <v>TIWARI VIVEK BRAHMANAND SANTOSHMA</v>
          </cell>
          <cell r="F574" t="str">
            <v>19-ELEX54-23</v>
          </cell>
          <cell r="G574" t="str">
            <v>Male</v>
          </cell>
          <cell r="H574">
            <v>37105</v>
          </cell>
          <cell r="I574">
            <v>9136196074</v>
          </cell>
          <cell r="J574" t="str">
            <v>9082527870</v>
          </cell>
          <cell r="K574" t="str">
            <v>tiwarivivek020801@gmail.com</v>
          </cell>
          <cell r="L574" t="str">
            <v>1032190685@tcetmumbai.in</v>
          </cell>
          <cell r="M574" t="str">
            <v>E/602,Gokul residency,Dattani park road,thakur village,Gokul r,Chhangapur,Near Oberoi gardens,Mumbai,400101</v>
          </cell>
          <cell r="N574" t="str">
            <v>Family Business</v>
          </cell>
          <cell r="O574" t="str">
            <v>Below  5 Lacs</v>
          </cell>
          <cell r="P574" t="str">
            <v>Normal</v>
          </cell>
          <cell r="Q574" t="str">
            <v>Open</v>
          </cell>
          <cell r="R574">
            <v>2019</v>
          </cell>
          <cell r="S574" t="str">
            <v>FE</v>
          </cell>
          <cell r="T574" t="str">
            <v xml:space="preserve">JEE(Main)-2019 </v>
          </cell>
          <cell r="U574" t="str">
            <v>JEE-Main</v>
          </cell>
          <cell r="V574">
            <v>360</v>
          </cell>
          <cell r="W574">
            <v>90.256799999999998</v>
          </cell>
          <cell r="X574" t="str">
            <v>AI</v>
          </cell>
          <cell r="Y574">
            <v>443</v>
          </cell>
          <cell r="Z574">
            <v>500</v>
          </cell>
          <cell r="AA574">
            <v>88.6</v>
          </cell>
          <cell r="AB574">
            <v>2017</v>
          </cell>
          <cell r="AC574" t="str">
            <v>MAHARASHTRA STATE BOARD OF SECONDARY AND HIGHER SECONDARY EDUCATION</v>
          </cell>
          <cell r="AD574" t="str">
            <v>CHILDREN'S ACADEMY</v>
          </cell>
          <cell r="AE574">
            <v>393</v>
          </cell>
          <cell r="AF574">
            <v>650</v>
          </cell>
          <cell r="AG574">
            <v>60.46</v>
          </cell>
          <cell r="AH574">
            <v>2019</v>
          </cell>
          <cell r="AI574" t="str">
            <v>MAHARASHTRA STATE BOARD OF SECONDARY AND HIGHER SECONDARY EDUCATION</v>
          </cell>
          <cell r="AJ574" t="str">
            <v>THAKUR COLLEGE OF SCIENCE AND COMMERCE</v>
          </cell>
          <cell r="AK574">
            <v>176</v>
          </cell>
          <cell r="AL574">
            <v>23</v>
          </cell>
          <cell r="AM574">
            <v>7.6521739130434785</v>
          </cell>
          <cell r="AN574">
            <v>97</v>
          </cell>
          <cell r="AO574">
            <v>213</v>
          </cell>
          <cell r="AP574">
            <v>25</v>
          </cell>
          <cell r="AQ574">
            <v>8.52</v>
          </cell>
          <cell r="AR574">
            <v>93</v>
          </cell>
          <cell r="AS574">
            <v>389</v>
          </cell>
          <cell r="AT574">
            <v>48</v>
          </cell>
          <cell r="AU574">
            <v>8.1041666666666661</v>
          </cell>
          <cell r="AV574">
            <v>244</v>
          </cell>
          <cell r="AW574">
            <v>25</v>
          </cell>
          <cell r="AX574">
            <v>9.76</v>
          </cell>
          <cell r="AY574">
            <v>99</v>
          </cell>
          <cell r="AZ574">
            <v>283</v>
          </cell>
          <cell r="BA574">
            <v>29</v>
          </cell>
          <cell r="BB574">
            <v>9.7586206896551726</v>
          </cell>
          <cell r="BC574">
            <v>94</v>
          </cell>
          <cell r="BD574">
            <v>527</v>
          </cell>
          <cell r="BE574">
            <v>54</v>
          </cell>
          <cell r="BF574">
            <v>9.7592592592592595</v>
          </cell>
          <cell r="BG574">
            <v>223</v>
          </cell>
          <cell r="BH574">
            <v>24</v>
          </cell>
          <cell r="BI574">
            <v>9.2916666666666661</v>
          </cell>
          <cell r="BJ574">
            <v>95.75</v>
          </cell>
          <cell r="BK574">
            <v>252</v>
          </cell>
          <cell r="BL574">
            <v>29</v>
          </cell>
          <cell r="BM574">
            <v>8.6896551724137936</v>
          </cell>
          <cell r="BN574">
            <v>93</v>
          </cell>
          <cell r="BO574">
            <v>475</v>
          </cell>
          <cell r="BP574">
            <v>53</v>
          </cell>
          <cell r="BQ574">
            <v>8.9622641509433958</v>
          </cell>
          <cell r="BR574">
            <v>231</v>
          </cell>
          <cell r="BS574">
            <v>24</v>
          </cell>
          <cell r="BT574">
            <v>9.625</v>
          </cell>
          <cell r="BU574">
            <v>95.291666666666671</v>
          </cell>
          <cell r="BV574">
            <v>231</v>
          </cell>
          <cell r="BW574">
            <v>24</v>
          </cell>
          <cell r="BX574">
            <v>9.625</v>
          </cell>
          <cell r="BY574">
            <v>245</v>
          </cell>
          <cell r="BZ574">
            <v>26</v>
          </cell>
          <cell r="CA574">
            <v>9.4230769230769234</v>
          </cell>
          <cell r="CB574">
            <v>1867</v>
          </cell>
          <cell r="CC574">
            <v>205</v>
          </cell>
          <cell r="CD574">
            <v>9.1073170731707318</v>
          </cell>
          <cell r="CE574">
            <v>96</v>
          </cell>
          <cell r="CF574"/>
          <cell r="CG574"/>
          <cell r="CH574"/>
          <cell r="CI574"/>
          <cell r="CJ574"/>
          <cell r="CK574"/>
          <cell r="CL574"/>
          <cell r="CM574"/>
          <cell r="CN574">
            <v>22</v>
          </cell>
          <cell r="CO574">
            <v>60</v>
          </cell>
          <cell r="CP574">
            <v>24</v>
          </cell>
          <cell r="CQ574">
            <v>50</v>
          </cell>
          <cell r="CR574">
            <v>15</v>
          </cell>
          <cell r="CS574">
            <v>9</v>
          </cell>
          <cell r="CT574">
            <v>63</v>
          </cell>
          <cell r="CU574">
            <v>1</v>
          </cell>
          <cell r="CV574">
            <v>15</v>
          </cell>
          <cell r="CW574">
            <v>7</v>
          </cell>
          <cell r="CX574">
            <v>71</v>
          </cell>
          <cell r="CY574">
            <v>71</v>
          </cell>
          <cell r="CZ574">
            <v>10.549777117384844</v>
          </cell>
          <cell r="DA574">
            <v>1</v>
          </cell>
          <cell r="DB574">
            <v>9</v>
          </cell>
          <cell r="DC574">
            <v>10</v>
          </cell>
          <cell r="DD574">
            <v>0</v>
          </cell>
          <cell r="DE574">
            <v>22</v>
          </cell>
          <cell r="DF574">
            <v>0</v>
          </cell>
          <cell r="DG574">
            <v>0</v>
          </cell>
          <cell r="DH574">
            <v>0</v>
          </cell>
          <cell r="DI574">
            <v>0</v>
          </cell>
          <cell r="DJ574">
            <v>0</v>
          </cell>
          <cell r="DK574">
            <v>1</v>
          </cell>
          <cell r="DL574">
            <v>1</v>
          </cell>
          <cell r="DM574">
            <v>50</v>
          </cell>
          <cell r="DN574">
            <v>50</v>
          </cell>
          <cell r="DO574" t="str">
            <v>100</v>
          </cell>
          <cell r="DP574">
            <v>0</v>
          </cell>
          <cell r="DQ574">
            <v>0</v>
          </cell>
          <cell r="DR574">
            <v>25</v>
          </cell>
          <cell r="DS574">
            <v>50</v>
          </cell>
          <cell r="DT574">
            <v>21</v>
          </cell>
          <cell r="DU574">
            <v>26</v>
          </cell>
          <cell r="DV574"/>
          <cell r="DW574"/>
          <cell r="DX574"/>
          <cell r="DY574"/>
          <cell r="DZ574"/>
          <cell r="EA574" t="str">
            <v>Higher Studies</v>
          </cell>
          <cell r="EB574" t="str">
            <v>Higher Studies</v>
          </cell>
          <cell r="EC574">
            <v>44746</v>
          </cell>
          <cell r="ED574" t="str">
            <v>CAT-3</v>
          </cell>
          <cell r="EE574"/>
          <cell r="EF574"/>
          <cell r="EG574"/>
          <cell r="EH574"/>
          <cell r="EI574"/>
          <cell r="EJ574"/>
          <cell r="EK574"/>
          <cell r="EL574"/>
          <cell r="EM574"/>
          <cell r="EN574">
            <v>5</v>
          </cell>
          <cell r="EO574">
            <v>1</v>
          </cell>
          <cell r="EP574">
            <v>5</v>
          </cell>
          <cell r="EQ574">
            <v>11</v>
          </cell>
          <cell r="ER574">
            <v>73.333333333333329</v>
          </cell>
          <cell r="ES574" t="str">
            <v>Yes</v>
          </cell>
          <cell r="ET574" t="str">
            <v>https://drive.google.com/open?id=1f4C4HlVE4hV83yL02ITZlvFQJFY0wYkA</v>
          </cell>
          <cell r="EU574" t="str">
            <v>IT + Core Companies</v>
          </cell>
          <cell r="EV574" t="str">
            <v>Yes</v>
          </cell>
          <cell r="EW574" t="str">
            <v>pay_HyNwltdqP5cDIN</v>
          </cell>
          <cell r="EX574" t="str">
            <v>Mumbai</v>
          </cell>
          <cell r="EY574" t="str">
            <v>Present</v>
          </cell>
          <cell r="EZ574" t="str">
            <v>Batch 4</v>
          </cell>
          <cell r="FA574" t="str">
            <v>19-ELEX54-23</v>
          </cell>
          <cell r="FB574" t="str">
            <v>ELEX</v>
          </cell>
          <cell r="FC574">
            <v>54</v>
          </cell>
        </row>
        <row r="575">
          <cell r="C575" t="str">
            <v>19-ELEX55-23</v>
          </cell>
          <cell r="D575">
            <v>55</v>
          </cell>
          <cell r="E575" t="str">
            <v>VERMA TEERTHRAJ RAKESH SANGEETA</v>
          </cell>
          <cell r="F575" t="str">
            <v>19-ELEX55-23</v>
          </cell>
          <cell r="G575" t="str">
            <v>Male</v>
          </cell>
          <cell r="H575">
            <v>37182</v>
          </cell>
          <cell r="I575">
            <v>7666533076</v>
          </cell>
          <cell r="J575"/>
          <cell r="K575" t="str">
            <v>teerthrajverma1818@gmail.com</v>
          </cell>
          <cell r="L575" t="str">
            <v>1032190686@tcetmumbai.in</v>
          </cell>
          <cell r="M575" t="str">
            <v>C-12 B , SHAMBHAV  DARSHAN APARTMENT,STATION ROAD,VIRAR (WEST),NEAR SANJEEVANI HOSPITAL,VIRAR,401303</v>
          </cell>
          <cell r="N575" t="str">
            <v>Family Business</v>
          </cell>
          <cell r="O575" t="str">
            <v>Below  5 Lacs</v>
          </cell>
          <cell r="P575" t="str">
            <v>Normal</v>
          </cell>
          <cell r="Q575" t="str">
            <v>Open</v>
          </cell>
          <cell r="R575">
            <v>2019</v>
          </cell>
          <cell r="S575" t="str">
            <v>FE</v>
          </cell>
          <cell r="T575" t="str">
            <v>MHT-CET 2019</v>
          </cell>
          <cell r="U575" t="str">
            <v>MHT-CET</v>
          </cell>
          <cell r="V575">
            <v>200</v>
          </cell>
          <cell r="W575">
            <v>96.101257899999993</v>
          </cell>
          <cell r="X575" t="str">
            <v>TFWS</v>
          </cell>
          <cell r="Y575">
            <v>464</v>
          </cell>
          <cell r="Z575">
            <v>500</v>
          </cell>
          <cell r="AA575">
            <v>92.8</v>
          </cell>
          <cell r="AB575">
            <v>2017</v>
          </cell>
          <cell r="AC575" t="str">
            <v>MAHARASHTRA STATE BOARD OF SECONDARY AND HIGHER SECONDARY EDUCATION</v>
          </cell>
          <cell r="AD575" t="str">
            <v>VIDYA VIHAR ENGLISH HIGH SCHOOL AND  JR.COLLEGE</v>
          </cell>
          <cell r="AE575">
            <v>535</v>
          </cell>
          <cell r="AF575">
            <v>650</v>
          </cell>
          <cell r="AG575">
            <v>82.31</v>
          </cell>
          <cell r="AH575">
            <v>2019</v>
          </cell>
          <cell r="AI575" t="str">
            <v>MAHARASHTRA STATE BOARD OF SECONDARY AND HIGHER SECONDARY EDUCATION</v>
          </cell>
          <cell r="AJ575" t="str">
            <v>KAI.PANDURANG RAGHUNATH PATIL UTKARSHA MADHYAMIK VIDYALAYA AND JR. COLLEGE</v>
          </cell>
          <cell r="AK575">
            <v>225</v>
          </cell>
          <cell r="AL575">
            <v>23</v>
          </cell>
          <cell r="AM575">
            <v>9.7826086956521738</v>
          </cell>
          <cell r="AN575">
            <v>75</v>
          </cell>
          <cell r="AO575">
            <v>239</v>
          </cell>
          <cell r="AP575">
            <v>25</v>
          </cell>
          <cell r="AQ575">
            <v>9.56</v>
          </cell>
          <cell r="AR575">
            <v>97</v>
          </cell>
          <cell r="AS575">
            <v>464</v>
          </cell>
          <cell r="AT575">
            <v>48</v>
          </cell>
          <cell r="AU575">
            <v>9.6666666666666661</v>
          </cell>
          <cell r="AV575">
            <v>228</v>
          </cell>
          <cell r="AW575">
            <v>25</v>
          </cell>
          <cell r="AX575">
            <v>9.1199999999999992</v>
          </cell>
          <cell r="AY575">
            <v>94</v>
          </cell>
          <cell r="AZ575">
            <v>272</v>
          </cell>
          <cell r="BA575">
            <v>29</v>
          </cell>
          <cell r="BB575">
            <v>9.3793103448275854</v>
          </cell>
          <cell r="BC575">
            <v>98</v>
          </cell>
          <cell r="BD575">
            <v>500</v>
          </cell>
          <cell r="BE575">
            <v>54</v>
          </cell>
          <cell r="BF575">
            <v>9.2592592592592595</v>
          </cell>
          <cell r="BG575">
            <v>203</v>
          </cell>
          <cell r="BH575">
            <v>24</v>
          </cell>
          <cell r="BI575">
            <v>8.4583333333333339</v>
          </cell>
          <cell r="BJ575">
            <v>91</v>
          </cell>
          <cell r="BK575">
            <v>272</v>
          </cell>
          <cell r="BL575">
            <v>29</v>
          </cell>
          <cell r="BM575">
            <v>9.3793103448275854</v>
          </cell>
          <cell r="BN575">
            <v>91</v>
          </cell>
          <cell r="BO575">
            <v>475</v>
          </cell>
          <cell r="BP575">
            <v>53</v>
          </cell>
          <cell r="BQ575">
            <v>8.9622641509433958</v>
          </cell>
          <cell r="BR575">
            <v>197</v>
          </cell>
          <cell r="BS575">
            <v>24</v>
          </cell>
          <cell r="BT575">
            <v>8.2083333333333339</v>
          </cell>
          <cell r="BU575">
            <v>91</v>
          </cell>
          <cell r="BV575">
            <v>197</v>
          </cell>
          <cell r="BW575">
            <v>24</v>
          </cell>
          <cell r="BX575">
            <v>8.2083333333333339</v>
          </cell>
          <cell r="BY575">
            <v>220</v>
          </cell>
          <cell r="BZ575">
            <v>26</v>
          </cell>
          <cell r="CA575">
            <v>8.4615384615384617</v>
          </cell>
          <cell r="CB575">
            <v>1856</v>
          </cell>
          <cell r="CC575">
            <v>205</v>
          </cell>
          <cell r="CD575">
            <v>9.053658536585365</v>
          </cell>
          <cell r="CE575">
            <v>91</v>
          </cell>
          <cell r="CF575"/>
          <cell r="CG575"/>
          <cell r="CH575"/>
          <cell r="CI575"/>
          <cell r="CJ575"/>
          <cell r="CK575"/>
          <cell r="CL575"/>
          <cell r="CM575"/>
          <cell r="CN575"/>
          <cell r="CO575"/>
          <cell r="CP575"/>
          <cell r="CQ575"/>
          <cell r="CR575"/>
          <cell r="CS575"/>
          <cell r="CT575"/>
          <cell r="CU575"/>
          <cell r="CV575"/>
          <cell r="CW575"/>
          <cell r="CX575"/>
          <cell r="CY575"/>
          <cell r="CZ575"/>
          <cell r="DA575"/>
          <cell r="DB575"/>
          <cell r="DC575"/>
          <cell r="DD575"/>
          <cell r="DE575"/>
          <cell r="DF575"/>
          <cell r="DG575"/>
          <cell r="DH575"/>
          <cell r="DI575"/>
          <cell r="DJ575">
            <v>0</v>
          </cell>
          <cell r="DK575">
            <v>0</v>
          </cell>
          <cell r="DL575">
            <v>2</v>
          </cell>
          <cell r="DM575">
            <v>0</v>
          </cell>
          <cell r="DN575">
            <v>0</v>
          </cell>
          <cell r="DO575">
            <v>0</v>
          </cell>
          <cell r="DP575">
            <v>0</v>
          </cell>
          <cell r="DQ575">
            <v>0</v>
          </cell>
          <cell r="DR575">
            <v>0</v>
          </cell>
          <cell r="DS575">
            <v>0</v>
          </cell>
          <cell r="DT575">
            <v>0</v>
          </cell>
          <cell r="DU575">
            <v>0</v>
          </cell>
          <cell r="DV575" t="str">
            <v>Hexaware (New)</v>
          </cell>
          <cell r="DW575"/>
          <cell r="DX575"/>
          <cell r="DY575" t="str">
            <v>Placed</v>
          </cell>
          <cell r="DZ575">
            <v>6</v>
          </cell>
          <cell r="EA575" t="str">
            <v>Placement</v>
          </cell>
          <cell r="EB575" t="str">
            <v>Placement</v>
          </cell>
          <cell r="EC575">
            <v>44903</v>
          </cell>
          <cell r="ED575" t="str">
            <v>CAT-3</v>
          </cell>
          <cell r="EE575"/>
          <cell r="EF575"/>
          <cell r="EG575"/>
          <cell r="EH575"/>
          <cell r="EI575"/>
          <cell r="EJ575"/>
          <cell r="EK575"/>
          <cell r="EL575"/>
          <cell r="EM575"/>
          <cell r="EN575">
            <v>5</v>
          </cell>
          <cell r="EO575">
            <v>0</v>
          </cell>
          <cell r="EP575">
            <v>5</v>
          </cell>
          <cell r="EQ575">
            <v>10</v>
          </cell>
          <cell r="ER575">
            <v>66.666666666666657</v>
          </cell>
          <cell r="ES575" t="str">
            <v>Yes</v>
          </cell>
          <cell r="ET575" t="str">
            <v>https://drive.google.com/open?id=1UDPKXYrvA8MEfLsXWDY2ItPvRfujhDFE</v>
          </cell>
          <cell r="EU575" t="str">
            <v>IT + Core Companies</v>
          </cell>
          <cell r="EV575" t="str">
            <v>No</v>
          </cell>
          <cell r="EW575"/>
          <cell r="EX575" t="str">
            <v>ROHANI</v>
          </cell>
          <cell r="EY575" t="str">
            <v>AB</v>
          </cell>
          <cell r="EZ575"/>
          <cell r="FA575" t="str">
            <v>19-ELEX55-23</v>
          </cell>
          <cell r="FB575" t="str">
            <v>ELEX</v>
          </cell>
          <cell r="FC575">
            <v>55</v>
          </cell>
        </row>
        <row r="576">
          <cell r="C576" t="str">
            <v>19-ELEX56-23</v>
          </cell>
          <cell r="D576">
            <v>56</v>
          </cell>
          <cell r="E576" t="str">
            <v>VINAMRA NEHA VINAY RATNA</v>
          </cell>
          <cell r="F576" t="str">
            <v>19-ELEX56-23</v>
          </cell>
          <cell r="G576" t="str">
            <v>Female</v>
          </cell>
          <cell r="H576">
            <v>37186</v>
          </cell>
          <cell r="I576">
            <v>9082751387</v>
          </cell>
          <cell r="J576" t="str">
            <v>8097084179</v>
          </cell>
          <cell r="K576" t="str">
            <v>vinamraneha@gmail.com</v>
          </cell>
          <cell r="L576" t="str">
            <v>1032190687@tcetmumbai.in</v>
          </cell>
          <cell r="M576" t="str">
            <v>28/C,204, Sankalp Siddhi,New Mhada Complex, Film City Road,Goregaon east,Opposite Mantri Park,Mumbai,400097</v>
          </cell>
          <cell r="N576" t="str">
            <v>Service</v>
          </cell>
          <cell r="O576" t="str">
            <v>5 Lacs to  10Lacs</v>
          </cell>
          <cell r="P576" t="str">
            <v>Normal</v>
          </cell>
          <cell r="Q576" t="str">
            <v>Open</v>
          </cell>
          <cell r="R576">
            <v>2019</v>
          </cell>
          <cell r="S576" t="str">
            <v>FE</v>
          </cell>
          <cell r="T576" t="str">
            <v>MHT-CET 2019</v>
          </cell>
          <cell r="U576" t="str">
            <v>MHT-CET</v>
          </cell>
          <cell r="V576">
            <v>200</v>
          </cell>
          <cell r="W576">
            <v>24.680445800000001</v>
          </cell>
          <cell r="X576" t="str">
            <v>MI</v>
          </cell>
          <cell r="Y576">
            <v>441</v>
          </cell>
          <cell r="Z576">
            <v>500</v>
          </cell>
          <cell r="AA576">
            <v>88.2</v>
          </cell>
          <cell r="AB576">
            <v>2017</v>
          </cell>
          <cell r="AC576" t="str">
            <v>COUNCIL FOR THE INDIAN SCHOOL CERTIFICATE EXAMINATIONS</v>
          </cell>
          <cell r="AD576" t="str">
            <v>RYAN INTERNATIONAL SCHOOL</v>
          </cell>
          <cell r="AE576">
            <v>423</v>
          </cell>
          <cell r="AF576">
            <v>650</v>
          </cell>
          <cell r="AG576">
            <v>65.08</v>
          </cell>
          <cell r="AH576">
            <v>2019</v>
          </cell>
          <cell r="AI576" t="str">
            <v>MAHARASHTRA STATE BOARD OF SECONDARY AND HIGHER SECONDARY EDUCATION</v>
          </cell>
          <cell r="AJ576" t="str">
            <v>THAKUR COLLEGE OF SCIENCE AND COMMERCE</v>
          </cell>
          <cell r="AK576">
            <v>189</v>
          </cell>
          <cell r="AL576">
            <v>23</v>
          </cell>
          <cell r="AM576">
            <v>8.2173913043478262</v>
          </cell>
          <cell r="AN576">
            <v>90</v>
          </cell>
          <cell r="AO576">
            <v>223</v>
          </cell>
          <cell r="AP576">
            <v>25</v>
          </cell>
          <cell r="AQ576">
            <v>8.92</v>
          </cell>
          <cell r="AR576">
            <v>97</v>
          </cell>
          <cell r="AS576">
            <v>412</v>
          </cell>
          <cell r="AT576">
            <v>48</v>
          </cell>
          <cell r="AU576">
            <v>8.5833333333333339</v>
          </cell>
          <cell r="AV576">
            <v>241</v>
          </cell>
          <cell r="AW576">
            <v>25</v>
          </cell>
          <cell r="AX576">
            <v>9.64</v>
          </cell>
          <cell r="AY576">
            <v>99</v>
          </cell>
          <cell r="AZ576">
            <v>279</v>
          </cell>
          <cell r="BA576">
            <v>29</v>
          </cell>
          <cell r="BB576">
            <v>9.6206896551724146</v>
          </cell>
          <cell r="BC576">
            <v>99</v>
          </cell>
          <cell r="BD576">
            <v>520</v>
          </cell>
          <cell r="BE576">
            <v>54</v>
          </cell>
          <cell r="BF576">
            <v>9.6296296296296298</v>
          </cell>
          <cell r="BG576">
            <v>220</v>
          </cell>
          <cell r="BH576">
            <v>24</v>
          </cell>
          <cell r="BI576">
            <v>9.1666666666666661</v>
          </cell>
          <cell r="BJ576">
            <v>96.25</v>
          </cell>
          <cell r="BK576">
            <v>278</v>
          </cell>
          <cell r="BL576">
            <v>29</v>
          </cell>
          <cell r="BM576">
            <v>9.5862068965517242</v>
          </cell>
          <cell r="BN576">
            <v>92</v>
          </cell>
          <cell r="BO576">
            <v>498</v>
          </cell>
          <cell r="BP576">
            <v>53</v>
          </cell>
          <cell r="BQ576">
            <v>9.3962264150943398</v>
          </cell>
          <cell r="BR576">
            <v>196</v>
          </cell>
          <cell r="BS576">
            <v>24</v>
          </cell>
          <cell r="BT576">
            <v>8.1666666666666661</v>
          </cell>
          <cell r="BU576">
            <v>95.541666666666671</v>
          </cell>
          <cell r="BV576">
            <v>196</v>
          </cell>
          <cell r="BW576">
            <v>24</v>
          </cell>
          <cell r="BX576">
            <v>8.1666666666666661</v>
          </cell>
          <cell r="BY576">
            <v>244</v>
          </cell>
          <cell r="BZ576">
            <v>26</v>
          </cell>
          <cell r="CA576">
            <v>9.384615384615385</v>
          </cell>
          <cell r="CB576">
            <v>1870</v>
          </cell>
          <cell r="CC576">
            <v>205</v>
          </cell>
          <cell r="CD576">
            <v>9.1219512195121943</v>
          </cell>
          <cell r="CE576">
            <v>97</v>
          </cell>
          <cell r="CF576"/>
          <cell r="CG576"/>
          <cell r="CH576"/>
          <cell r="CI576"/>
          <cell r="CJ576"/>
          <cell r="CK576"/>
          <cell r="CL576"/>
          <cell r="CM576"/>
          <cell r="CN576">
            <v>17</v>
          </cell>
          <cell r="CO576">
            <v>60</v>
          </cell>
          <cell r="CP576">
            <v>17</v>
          </cell>
          <cell r="CQ576">
            <v>50</v>
          </cell>
          <cell r="CR576">
            <v>22</v>
          </cell>
          <cell r="CS576">
            <v>2</v>
          </cell>
          <cell r="CT576">
            <v>92</v>
          </cell>
          <cell r="CU576">
            <v>2</v>
          </cell>
          <cell r="CV576">
            <v>14</v>
          </cell>
          <cell r="CW576">
            <v>13</v>
          </cell>
          <cell r="CX576">
            <v>230</v>
          </cell>
          <cell r="CY576">
            <v>32.857142857142854</v>
          </cell>
          <cell r="CZ576">
            <v>34.175334323922733</v>
          </cell>
          <cell r="DA576">
            <v>7</v>
          </cell>
          <cell r="DB576">
            <v>3</v>
          </cell>
          <cell r="DC576">
            <v>70</v>
          </cell>
          <cell r="DD576">
            <v>10</v>
          </cell>
          <cell r="DE576">
            <v>12</v>
          </cell>
          <cell r="DF576">
            <v>46</v>
          </cell>
          <cell r="DG576">
            <v>8</v>
          </cell>
          <cell r="DH576">
            <v>80</v>
          </cell>
          <cell r="DI576">
            <v>490</v>
          </cell>
          <cell r="DJ576">
            <v>25</v>
          </cell>
          <cell r="DK576">
            <v>2</v>
          </cell>
          <cell r="DL576">
            <v>0</v>
          </cell>
          <cell r="DM576">
            <v>100</v>
          </cell>
          <cell r="DN576">
            <v>50</v>
          </cell>
          <cell r="DO576" t="str">
            <v>100</v>
          </cell>
          <cell r="DP576">
            <v>0</v>
          </cell>
          <cell r="DQ576">
            <v>0</v>
          </cell>
          <cell r="DR576">
            <v>25</v>
          </cell>
          <cell r="DS576">
            <v>50</v>
          </cell>
          <cell r="DT576">
            <v>37</v>
          </cell>
          <cell r="DU576">
            <v>65</v>
          </cell>
          <cell r="DV576" t="str">
            <v>Capgemini/DXC.Technology/Paid Fine Rs.5000/ Date30/11/2022</v>
          </cell>
          <cell r="DW576"/>
          <cell r="DX576"/>
          <cell r="DY576" t="str">
            <v>Placed</v>
          </cell>
          <cell r="DZ576" t="str">
            <v>4.25/4.20</v>
          </cell>
          <cell r="EA576" t="str">
            <v>Placement</v>
          </cell>
          <cell r="EB576" t="str">
            <v>Placement</v>
          </cell>
          <cell r="EC576"/>
          <cell r="ED576" t="str">
            <v>CAT-2</v>
          </cell>
          <cell r="EE576"/>
          <cell r="EF576"/>
          <cell r="EG576"/>
          <cell r="EH576"/>
          <cell r="EI576"/>
          <cell r="EJ576"/>
          <cell r="EK576"/>
          <cell r="EL576"/>
          <cell r="EM576"/>
          <cell r="EN576">
            <v>5</v>
          </cell>
          <cell r="EO576">
            <v>3</v>
          </cell>
          <cell r="EP576">
            <v>5</v>
          </cell>
          <cell r="EQ576">
            <v>13</v>
          </cell>
          <cell r="ER576">
            <v>86.666666666666671</v>
          </cell>
          <cell r="ES576" t="str">
            <v>Yes</v>
          </cell>
          <cell r="ET576" t="str">
            <v>https://drive.google.com/open?id=1px35UUahVVzPOMzw8zAhOs0AFF6_EBl5</v>
          </cell>
          <cell r="EU576" t="str">
            <v>IT + Core Companies</v>
          </cell>
          <cell r="EV576" t="str">
            <v>Yes</v>
          </cell>
          <cell r="EW576" t="str">
            <v>pay_HyVDRF0AQ2eKpW</v>
          </cell>
          <cell r="EX576" t="str">
            <v>Mumbai</v>
          </cell>
          <cell r="EY576" t="str">
            <v>AB</v>
          </cell>
          <cell r="EZ576" t="str">
            <v>Batch 4</v>
          </cell>
          <cell r="FA576" t="str">
            <v>19-ELEX56-23</v>
          </cell>
          <cell r="FB576" t="str">
            <v>ELEX</v>
          </cell>
          <cell r="FC576">
            <v>56</v>
          </cell>
        </row>
        <row r="577">
          <cell r="C577" t="str">
            <v>19-ELEX57-23</v>
          </cell>
          <cell r="D577">
            <v>57</v>
          </cell>
          <cell r="E577" t="str">
            <v>VISHWAKARMA GAURANG DEVPRASAD NEENA</v>
          </cell>
          <cell r="F577" t="str">
            <v>19-ELEX57-23</v>
          </cell>
          <cell r="G577" t="str">
            <v>Male</v>
          </cell>
          <cell r="H577">
            <v>37074</v>
          </cell>
          <cell r="I577">
            <v>7666804868</v>
          </cell>
          <cell r="J577">
            <v>9833475241</v>
          </cell>
          <cell r="K577" t="str">
            <v>gaurangvishwakarma619@gmail.com</v>
          </cell>
          <cell r="L577" t="str">
            <v>1032190688@tcetmumbai.in</v>
          </cell>
          <cell r="M577" t="str">
            <v>B-1101, Riviera, Siddheshwar Garden,Dhokali Naka, Kolshet Road,Mahindra Service Center,Thane,400607</v>
          </cell>
          <cell r="N577" t="str">
            <v>Service</v>
          </cell>
          <cell r="O577" t="str">
            <v>Below  5 Lacs</v>
          </cell>
          <cell r="P577" t="str">
            <v>Normal</v>
          </cell>
          <cell r="Q577" t="str">
            <v>Open</v>
          </cell>
          <cell r="R577">
            <v>2019</v>
          </cell>
          <cell r="S577" t="str">
            <v>FE</v>
          </cell>
          <cell r="T577" t="str">
            <v>MHT-CET 2019</v>
          </cell>
          <cell r="U577" t="str">
            <v>MHT-CET</v>
          </cell>
          <cell r="V577">
            <v>200</v>
          </cell>
          <cell r="W577">
            <v>22.961552099999999</v>
          </cell>
          <cell r="X577" t="str">
            <v>MI</v>
          </cell>
          <cell r="Y577" t="str">
            <v>A</v>
          </cell>
          <cell r="Z577">
            <v>9.1999999999999993</v>
          </cell>
          <cell r="AA577">
            <v>87.4</v>
          </cell>
          <cell r="AB577">
            <v>2017</v>
          </cell>
          <cell r="AC577" t="str">
            <v>CENTRAL BOARD OF SECONDARY EDUCATION</v>
          </cell>
          <cell r="AD577" t="str">
            <v>LOK PURAM PUBLIC SCHOOL</v>
          </cell>
          <cell r="AE577">
            <v>409</v>
          </cell>
          <cell r="AF577">
            <v>650</v>
          </cell>
          <cell r="AG577">
            <v>62.92</v>
          </cell>
          <cell r="AH577">
            <v>2019</v>
          </cell>
          <cell r="AI577" t="str">
            <v>MAHARASHTRA STATE BOARD OF SECONDARY AND HIGHER SECONDARY EDUCATION</v>
          </cell>
          <cell r="AJ577" t="str">
            <v>SHUBHAM RAJE JUNIOR COLLEGE</v>
          </cell>
          <cell r="AK577">
            <v>172.96</v>
          </cell>
          <cell r="AL577">
            <v>23</v>
          </cell>
          <cell r="AM577">
            <v>7.5200000000000005</v>
          </cell>
          <cell r="AN577">
            <v>75</v>
          </cell>
          <cell r="AO577">
            <v>185</v>
          </cell>
          <cell r="AP577">
            <v>25</v>
          </cell>
          <cell r="AQ577">
            <v>7.4</v>
          </cell>
          <cell r="AR577">
            <v>76</v>
          </cell>
          <cell r="AS577">
            <v>357.96000000000004</v>
          </cell>
          <cell r="AT577">
            <v>48</v>
          </cell>
          <cell r="AU577">
            <v>7.4575000000000005</v>
          </cell>
          <cell r="AV577">
            <v>215</v>
          </cell>
          <cell r="AW577">
            <v>25</v>
          </cell>
          <cell r="AX577">
            <v>8.6</v>
          </cell>
          <cell r="AY577">
            <v>80</v>
          </cell>
          <cell r="AZ577">
            <v>265</v>
          </cell>
          <cell r="BA577">
            <v>29</v>
          </cell>
          <cell r="BB577">
            <v>9.137931034482758</v>
          </cell>
          <cell r="BC577">
            <v>97</v>
          </cell>
          <cell r="BD577">
            <v>480</v>
          </cell>
          <cell r="BE577">
            <v>54</v>
          </cell>
          <cell r="BF577">
            <v>8.8888888888888893</v>
          </cell>
          <cell r="BG577">
            <v>212</v>
          </cell>
          <cell r="BH577">
            <v>24</v>
          </cell>
          <cell r="BI577">
            <v>8.8333333333333339</v>
          </cell>
          <cell r="BJ577">
            <v>82</v>
          </cell>
          <cell r="BK577">
            <v>240</v>
          </cell>
          <cell r="BL577">
            <v>29</v>
          </cell>
          <cell r="BM577">
            <v>8.2758620689655178</v>
          </cell>
          <cell r="BN577">
            <v>75</v>
          </cell>
          <cell r="BO577">
            <v>452</v>
          </cell>
          <cell r="BP577">
            <v>53</v>
          </cell>
          <cell r="BQ577">
            <v>8.5283018867924536</v>
          </cell>
          <cell r="BR577">
            <v>167</v>
          </cell>
          <cell r="BS577">
            <v>24</v>
          </cell>
          <cell r="BT577">
            <v>6.958333333333333</v>
          </cell>
          <cell r="BU577">
            <v>80.833333333333329</v>
          </cell>
          <cell r="BV577">
            <v>167</v>
          </cell>
          <cell r="BW577">
            <v>24</v>
          </cell>
          <cell r="BX577">
            <v>6.958333333333333</v>
          </cell>
          <cell r="BY577">
            <v>227</v>
          </cell>
          <cell r="BZ577">
            <v>26</v>
          </cell>
          <cell r="CA577">
            <v>8.7307692307692299</v>
          </cell>
          <cell r="CB577">
            <v>1683.96</v>
          </cell>
          <cell r="CC577">
            <v>205</v>
          </cell>
          <cell r="CD577">
            <v>8.2144390243902432</v>
          </cell>
          <cell r="CE577">
            <v>82</v>
          </cell>
          <cell r="CF577"/>
          <cell r="CG577"/>
          <cell r="CH577"/>
          <cell r="CI577"/>
          <cell r="CJ577"/>
          <cell r="CK577"/>
          <cell r="CL577"/>
          <cell r="CM577"/>
          <cell r="CN577"/>
          <cell r="CO577"/>
          <cell r="CP577"/>
          <cell r="CQ577"/>
          <cell r="CR577">
            <v>19</v>
          </cell>
          <cell r="CS577">
            <v>5</v>
          </cell>
          <cell r="CT577">
            <v>80</v>
          </cell>
          <cell r="CU577">
            <v>1</v>
          </cell>
          <cell r="CV577">
            <v>15</v>
          </cell>
          <cell r="CW577">
            <v>7</v>
          </cell>
          <cell r="CX577"/>
          <cell r="CY577"/>
          <cell r="CZ577"/>
          <cell r="DA577">
            <v>0</v>
          </cell>
          <cell r="DB577">
            <v>10</v>
          </cell>
          <cell r="DC577">
            <v>0</v>
          </cell>
          <cell r="DD577">
            <v>9</v>
          </cell>
          <cell r="DE577">
            <v>13</v>
          </cell>
          <cell r="DF577">
            <v>41</v>
          </cell>
          <cell r="DG577">
            <v>0</v>
          </cell>
          <cell r="DH577">
            <v>0</v>
          </cell>
          <cell r="DI577">
            <v>0</v>
          </cell>
          <cell r="DJ577">
            <v>0</v>
          </cell>
          <cell r="DK577">
            <v>0</v>
          </cell>
          <cell r="DL577">
            <v>2</v>
          </cell>
          <cell r="DM577">
            <v>0</v>
          </cell>
          <cell r="DN577">
            <v>0</v>
          </cell>
          <cell r="DO577" t="str">
            <v>0</v>
          </cell>
          <cell r="DP577">
            <v>0</v>
          </cell>
          <cell r="DQ577">
            <v>0</v>
          </cell>
          <cell r="DR577">
            <v>0</v>
          </cell>
          <cell r="DS577">
            <v>0</v>
          </cell>
          <cell r="DT577">
            <v>0</v>
          </cell>
          <cell r="DU577">
            <v>19</v>
          </cell>
          <cell r="DV577"/>
          <cell r="DW577"/>
          <cell r="DX577"/>
          <cell r="DY577"/>
          <cell r="DZ577"/>
          <cell r="EA577" t="str">
            <v>Not Given</v>
          </cell>
          <cell r="EB577" t="str">
            <v>Higher Studies</v>
          </cell>
          <cell r="EC577"/>
          <cell r="ED577" t="str">
            <v>CAT-3</v>
          </cell>
          <cell r="EE577"/>
          <cell r="EF577"/>
          <cell r="EG577"/>
          <cell r="EH577"/>
          <cell r="EI577"/>
          <cell r="EJ577"/>
          <cell r="EK577"/>
          <cell r="EL577"/>
          <cell r="EM577"/>
          <cell r="EN577">
            <v>5</v>
          </cell>
          <cell r="EO577">
            <v>1</v>
          </cell>
          <cell r="EP577">
            <v>5</v>
          </cell>
          <cell r="EQ577">
            <v>11</v>
          </cell>
          <cell r="ER577">
            <v>73.333333333333329</v>
          </cell>
          <cell r="ES577" t="str">
            <v>No</v>
          </cell>
          <cell r="ET577"/>
          <cell r="EU577" t="str">
            <v>IT + Core Companies</v>
          </cell>
          <cell r="EV577"/>
          <cell r="EW577"/>
          <cell r="EX577" t="str">
            <v>Thane</v>
          </cell>
          <cell r="EY577" t="str">
            <v>AB</v>
          </cell>
          <cell r="EZ577" t="str">
            <v>Batch 4</v>
          </cell>
          <cell r="FA577" t="str">
            <v>19-ELEX57-23</v>
          </cell>
          <cell r="FB577" t="str">
            <v>ELEX</v>
          </cell>
          <cell r="FC577">
            <v>57</v>
          </cell>
        </row>
        <row r="578">
          <cell r="C578" t="str">
            <v>19-ELEX58-23</v>
          </cell>
          <cell r="D578">
            <v>58</v>
          </cell>
          <cell r="E578" t="str">
            <v>VISHWAKARMA KAUSHAL MUNNILAL SUKHADEVI</v>
          </cell>
          <cell r="F578" t="str">
            <v>19-ELEX58-23</v>
          </cell>
          <cell r="G578" t="str">
            <v>Male</v>
          </cell>
          <cell r="H578">
            <v>37062</v>
          </cell>
          <cell r="I578">
            <v>8108974953</v>
          </cell>
          <cell r="J578"/>
          <cell r="K578" t="str">
            <v>vishwakarmakaushal15@gmail.com</v>
          </cell>
          <cell r="L578" t="str">
            <v>1032190689@tcetmumbai.in</v>
          </cell>
          <cell r="M578" t="str">
            <v>SAI PRAKASH BUILDING ROOM NO. 5,VIJAY NAGAR KALYAN EAST,KALYAN EAST,NEAR GAURI VINAYAK OFFICE,KALYAN,421306</v>
          </cell>
          <cell r="N578" t="str">
            <v>Self-employed</v>
          </cell>
          <cell r="O578" t="str">
            <v>Below  5 Lacs</v>
          </cell>
          <cell r="P578" t="str">
            <v>Normal</v>
          </cell>
          <cell r="Q578" t="str">
            <v>Open</v>
          </cell>
          <cell r="R578">
            <v>2019</v>
          </cell>
          <cell r="S578" t="str">
            <v>FE</v>
          </cell>
          <cell r="T578" t="str">
            <v>MHT-CET 2019</v>
          </cell>
          <cell r="U578" t="str">
            <v>MHT-CET</v>
          </cell>
          <cell r="V578">
            <v>200</v>
          </cell>
          <cell r="W578">
            <v>36.866999999999997</v>
          </cell>
          <cell r="X578" t="str">
            <v>MI</v>
          </cell>
          <cell r="Y578">
            <v>435</v>
          </cell>
          <cell r="Z578">
            <v>500</v>
          </cell>
          <cell r="AA578">
            <v>87</v>
          </cell>
          <cell r="AB578">
            <v>2017</v>
          </cell>
          <cell r="AC578" t="str">
            <v>MAHARASHTRA STATE BOARD OF SECONDARY AND HIGHER SECONDARY EDUCATION</v>
          </cell>
          <cell r="AD578" t="str">
            <v>ST THOMAS HIGH SCHOOL</v>
          </cell>
          <cell r="AE578">
            <v>450</v>
          </cell>
          <cell r="AF578">
            <v>650</v>
          </cell>
          <cell r="AG578">
            <v>69.23</v>
          </cell>
          <cell r="AH578">
            <v>2019</v>
          </cell>
          <cell r="AI578" t="str">
            <v>MAHARASHTRA STATE BOARD OF SECONDARY AND HIGHER SECONDARY EDUCATION</v>
          </cell>
          <cell r="AJ578" t="str">
            <v>BIRLA COLLEGE ARTS AND SCIENCE COMMERCE</v>
          </cell>
          <cell r="AK578">
            <v>194</v>
          </cell>
          <cell r="AL578">
            <v>23</v>
          </cell>
          <cell r="AM578">
            <v>8.4347826086956523</v>
          </cell>
          <cell r="AN578">
            <v>80</v>
          </cell>
          <cell r="AO578">
            <v>218</v>
          </cell>
          <cell r="AP578">
            <v>25</v>
          </cell>
          <cell r="AQ578">
            <v>8.7200000000000006</v>
          </cell>
          <cell r="AR578">
            <v>75</v>
          </cell>
          <cell r="AS578">
            <v>412</v>
          </cell>
          <cell r="AT578">
            <v>48</v>
          </cell>
          <cell r="AU578">
            <v>8.5833333333333339</v>
          </cell>
          <cell r="AV578">
            <v>205</v>
          </cell>
          <cell r="AW578">
            <v>25</v>
          </cell>
          <cell r="AX578">
            <v>8.1999999999999993</v>
          </cell>
          <cell r="AY578">
            <v>93</v>
          </cell>
          <cell r="AZ578">
            <v>279</v>
          </cell>
          <cell r="BA578">
            <v>29</v>
          </cell>
          <cell r="BB578">
            <v>9.6206896551724146</v>
          </cell>
          <cell r="BC578">
            <v>93</v>
          </cell>
          <cell r="BD578">
            <v>484</v>
          </cell>
          <cell r="BE578">
            <v>54</v>
          </cell>
          <cell r="BF578">
            <v>8.9629629629629637</v>
          </cell>
          <cell r="BG578">
            <v>214</v>
          </cell>
          <cell r="BH578">
            <v>24</v>
          </cell>
          <cell r="BI578">
            <v>8.9166666666666661</v>
          </cell>
          <cell r="BJ578">
            <v>85.25</v>
          </cell>
          <cell r="BK578">
            <v>235</v>
          </cell>
          <cell r="BL578">
            <v>29</v>
          </cell>
          <cell r="BM578">
            <v>8.1034482758620694</v>
          </cell>
          <cell r="BN578">
            <v>87</v>
          </cell>
          <cell r="BO578">
            <v>449</v>
          </cell>
          <cell r="BP578">
            <v>53</v>
          </cell>
          <cell r="BQ578">
            <v>8.4716981132075464</v>
          </cell>
          <cell r="BR578">
            <v>214</v>
          </cell>
          <cell r="BS578">
            <v>24</v>
          </cell>
          <cell r="BT578">
            <v>8.9166666666666661</v>
          </cell>
          <cell r="BU578">
            <v>85.541666666666671</v>
          </cell>
          <cell r="BV578">
            <v>214</v>
          </cell>
          <cell r="BW578">
            <v>24</v>
          </cell>
          <cell r="BX578">
            <v>8.9166666666666661</v>
          </cell>
          <cell r="BY578">
            <v>249</v>
          </cell>
          <cell r="BZ578">
            <v>26</v>
          </cell>
          <cell r="CA578">
            <v>9.5769230769230766</v>
          </cell>
          <cell r="CB578">
            <v>1808</v>
          </cell>
          <cell r="CC578">
            <v>205</v>
          </cell>
          <cell r="CD578">
            <v>8.8195121951219519</v>
          </cell>
          <cell r="CE578">
            <v>86</v>
          </cell>
          <cell r="CF578"/>
          <cell r="CG578"/>
          <cell r="CH578"/>
          <cell r="CI578"/>
          <cell r="CJ578"/>
          <cell r="CK578"/>
          <cell r="CL578"/>
          <cell r="CM578"/>
          <cell r="CN578">
            <v>17</v>
          </cell>
          <cell r="CO578">
            <v>60</v>
          </cell>
          <cell r="CP578">
            <v>38</v>
          </cell>
          <cell r="CQ578">
            <v>50</v>
          </cell>
          <cell r="CR578">
            <v>19</v>
          </cell>
          <cell r="CS578">
            <v>5</v>
          </cell>
          <cell r="CT578">
            <v>80</v>
          </cell>
          <cell r="CU578">
            <v>10</v>
          </cell>
          <cell r="CV578">
            <v>6</v>
          </cell>
          <cell r="CW578">
            <v>63</v>
          </cell>
          <cell r="CX578">
            <v>121</v>
          </cell>
          <cell r="CY578">
            <v>40.333333333333336</v>
          </cell>
          <cell r="CZ578">
            <v>17.979197622585438</v>
          </cell>
          <cell r="DA578">
            <v>3</v>
          </cell>
          <cell r="DB578">
            <v>7</v>
          </cell>
          <cell r="DC578">
            <v>30</v>
          </cell>
          <cell r="DD578">
            <v>19</v>
          </cell>
          <cell r="DE578">
            <v>3</v>
          </cell>
          <cell r="DF578">
            <v>87</v>
          </cell>
          <cell r="DG578">
            <v>8</v>
          </cell>
          <cell r="DH578">
            <v>80</v>
          </cell>
          <cell r="DI578">
            <v>290</v>
          </cell>
          <cell r="DJ578">
            <v>15</v>
          </cell>
          <cell r="DK578">
            <v>2</v>
          </cell>
          <cell r="DL578">
            <v>0</v>
          </cell>
          <cell r="DM578">
            <v>100</v>
          </cell>
          <cell r="DN578">
            <v>0</v>
          </cell>
          <cell r="DO578" t="str">
            <v>0</v>
          </cell>
          <cell r="DP578">
            <v>70</v>
          </cell>
          <cell r="DQ578" t="str">
            <v>100</v>
          </cell>
          <cell r="DR578">
            <v>35</v>
          </cell>
          <cell r="DS578">
            <v>50</v>
          </cell>
          <cell r="DT578">
            <v>11</v>
          </cell>
          <cell r="DU578">
            <v>70</v>
          </cell>
          <cell r="DV578" t="str">
            <v>Jio Platform</v>
          </cell>
          <cell r="DW578"/>
          <cell r="DX578"/>
          <cell r="DY578" t="str">
            <v>Placed</v>
          </cell>
          <cell r="DZ578">
            <v>5</v>
          </cell>
          <cell r="EA578" t="str">
            <v>Placement</v>
          </cell>
          <cell r="EB578" t="str">
            <v>Placement</v>
          </cell>
          <cell r="EC578"/>
          <cell r="ED578" t="str">
            <v>CAT-2</v>
          </cell>
          <cell r="EE578"/>
          <cell r="EF578"/>
          <cell r="EG578"/>
          <cell r="EH578"/>
          <cell r="EI578"/>
          <cell r="EJ578"/>
          <cell r="EK578"/>
          <cell r="EL578"/>
          <cell r="EM578"/>
          <cell r="EN578">
            <v>5</v>
          </cell>
          <cell r="EO578">
            <v>3</v>
          </cell>
          <cell r="EP578">
            <v>5</v>
          </cell>
          <cell r="EQ578">
            <v>13</v>
          </cell>
          <cell r="ER578">
            <v>86.666666666666671</v>
          </cell>
          <cell r="ES578" t="str">
            <v>Yes</v>
          </cell>
          <cell r="ET578" t="str">
            <v>https://drive.google.com/open?id=1xpLlcPybfiClZ9McQfom84A18NjP3hTg</v>
          </cell>
          <cell r="EU578" t="str">
            <v>IT + Core Companies</v>
          </cell>
          <cell r="EV578" t="str">
            <v>Yes</v>
          </cell>
          <cell r="EW578" t="str">
            <v>Payment Id- pay_HyTQT1DgG4pr14</v>
          </cell>
          <cell r="EX578" t="str">
            <v>UTTAR PRADESH</v>
          </cell>
          <cell r="EY578" t="str">
            <v>AB</v>
          </cell>
          <cell r="EZ578" t="str">
            <v>Batch 3</v>
          </cell>
          <cell r="FA578" t="str">
            <v>19-ELEX58-23</v>
          </cell>
          <cell r="FB578" t="str">
            <v>ELEX</v>
          </cell>
          <cell r="FC578">
            <v>58</v>
          </cell>
        </row>
        <row r="579">
          <cell r="C579" t="str">
            <v>19-ELEX59-23</v>
          </cell>
          <cell r="D579">
            <v>59</v>
          </cell>
          <cell r="E579" t="str">
            <v>YADAV ANIKET VIJAY BAHADUR LALSA</v>
          </cell>
          <cell r="F579" t="str">
            <v>19-ELEX59-23</v>
          </cell>
          <cell r="G579" t="str">
            <v>Male</v>
          </cell>
          <cell r="H579">
            <v>36814</v>
          </cell>
          <cell r="I579">
            <v>7977723284</v>
          </cell>
          <cell r="J579"/>
          <cell r="K579" t="str">
            <v>aniketyadav2710@gmail.com</v>
          </cell>
          <cell r="L579" t="str">
            <v>1032190690@tcetmumbai.in</v>
          </cell>
          <cell r="M579" t="str">
            <v>Bungalow-93,near tarzan point,Sector-8,,Charkop kandivali west,Opposite to tim vella,Mumbai,400067</v>
          </cell>
          <cell r="N579" t="str">
            <v>Service</v>
          </cell>
          <cell r="O579" t="str">
            <v>Below  5 Lacs</v>
          </cell>
          <cell r="P579" t="str">
            <v>Normal</v>
          </cell>
          <cell r="Q579" t="str">
            <v>Open</v>
          </cell>
          <cell r="R579">
            <v>2019</v>
          </cell>
          <cell r="S579" t="str">
            <v>FE</v>
          </cell>
          <cell r="T579" t="str">
            <v xml:space="preserve">JEE(Main)-2019 </v>
          </cell>
          <cell r="U579" t="str">
            <v>JEE-Main</v>
          </cell>
          <cell r="V579">
            <v>360</v>
          </cell>
          <cell r="W579">
            <v>24.031333100000001</v>
          </cell>
          <cell r="X579" t="str">
            <v>ACAP</v>
          </cell>
          <cell r="Y579">
            <v>394</v>
          </cell>
          <cell r="Z579">
            <v>500</v>
          </cell>
          <cell r="AA579">
            <v>78.8</v>
          </cell>
          <cell r="AB579">
            <v>2016</v>
          </cell>
          <cell r="AC579" t="str">
            <v>MAHARASHTRA STATE BOARD OF SECONDARY AND HIGHER SECONDARY EDUCATION</v>
          </cell>
          <cell r="AD579" t="str">
            <v>OXFORD PUBLIC SCHOOL</v>
          </cell>
          <cell r="AE579">
            <v>394</v>
          </cell>
          <cell r="AF579">
            <v>650</v>
          </cell>
          <cell r="AG579">
            <v>60.62</v>
          </cell>
          <cell r="AH579">
            <v>2018</v>
          </cell>
          <cell r="AI579" t="str">
            <v>MAHARASHTRA STATE BOARD OF SECONDARY AND HIGHER SECONDARY EDUCATION</v>
          </cell>
          <cell r="AJ579" t="str">
            <v>THAKUR COLLEGE OF SCIENCE AND COMMERCE</v>
          </cell>
          <cell r="AK579">
            <v>164.91</v>
          </cell>
          <cell r="AL579">
            <v>23</v>
          </cell>
          <cell r="AM579">
            <v>7.17</v>
          </cell>
          <cell r="AN579">
            <v>75</v>
          </cell>
          <cell r="AO579">
            <v>179</v>
          </cell>
          <cell r="AP579">
            <v>25</v>
          </cell>
          <cell r="AQ579">
            <v>7.16</v>
          </cell>
          <cell r="AR579">
            <v>85</v>
          </cell>
          <cell r="AS579">
            <v>343.90999999999997</v>
          </cell>
          <cell r="AT579">
            <v>48</v>
          </cell>
          <cell r="AU579">
            <v>7.164791666666666</v>
          </cell>
          <cell r="AV579">
            <v>169</v>
          </cell>
          <cell r="AW579">
            <v>25</v>
          </cell>
          <cell r="AX579">
            <v>6.76</v>
          </cell>
          <cell r="AY579">
            <v>75</v>
          </cell>
          <cell r="AZ579">
            <v>213</v>
          </cell>
          <cell r="BA579">
            <v>29</v>
          </cell>
          <cell r="BB579">
            <v>7.3448275862068968</v>
          </cell>
          <cell r="BC579">
            <v>78</v>
          </cell>
          <cell r="BD579">
            <v>382</v>
          </cell>
          <cell r="BE579">
            <v>54</v>
          </cell>
          <cell r="BF579">
            <v>7.0740740740740744</v>
          </cell>
          <cell r="BG579">
            <v>186</v>
          </cell>
          <cell r="BH579">
            <v>24</v>
          </cell>
          <cell r="BI579">
            <v>7.75</v>
          </cell>
          <cell r="BJ579">
            <v>76.5</v>
          </cell>
          <cell r="BK579">
            <v>219</v>
          </cell>
          <cell r="BL579">
            <v>29</v>
          </cell>
          <cell r="BM579">
            <v>7.5517241379310347</v>
          </cell>
          <cell r="BN579">
            <v>90</v>
          </cell>
          <cell r="BO579">
            <v>405</v>
          </cell>
          <cell r="BP579">
            <v>53</v>
          </cell>
          <cell r="BQ579">
            <v>7.6415094339622645</v>
          </cell>
          <cell r="BR579">
            <v>170</v>
          </cell>
          <cell r="BS579">
            <v>24</v>
          </cell>
          <cell r="BT579">
            <v>7.083333333333333</v>
          </cell>
          <cell r="BU579">
            <v>79.916666666666671</v>
          </cell>
          <cell r="BV579">
            <v>170</v>
          </cell>
          <cell r="BW579">
            <v>24</v>
          </cell>
          <cell r="BX579">
            <v>7.083333333333333</v>
          </cell>
          <cell r="BY579">
            <v>225</v>
          </cell>
          <cell r="BZ579">
            <v>26</v>
          </cell>
          <cell r="CA579">
            <v>8.6538461538461533</v>
          </cell>
          <cell r="CB579">
            <v>1525.9099999999999</v>
          </cell>
          <cell r="CC579">
            <v>205</v>
          </cell>
          <cell r="CD579">
            <v>7.4434634146341461</v>
          </cell>
          <cell r="CE579">
            <v>78</v>
          </cell>
          <cell r="CF579"/>
          <cell r="CG579"/>
          <cell r="CH579"/>
          <cell r="CI579"/>
          <cell r="CJ579"/>
          <cell r="CK579"/>
          <cell r="CL579"/>
          <cell r="CM579"/>
          <cell r="CN579"/>
          <cell r="CO579"/>
          <cell r="CP579"/>
          <cell r="CQ579"/>
          <cell r="CR579"/>
          <cell r="CS579"/>
          <cell r="CT579"/>
          <cell r="CU579"/>
          <cell r="CV579"/>
          <cell r="CW579"/>
          <cell r="CX579"/>
          <cell r="CY579"/>
          <cell r="CZ579"/>
          <cell r="DA579"/>
          <cell r="DB579"/>
          <cell r="DC579"/>
          <cell r="DD579"/>
          <cell r="DE579"/>
          <cell r="DF579"/>
          <cell r="DG579"/>
          <cell r="DH579"/>
          <cell r="DI579"/>
          <cell r="DJ579">
            <v>0</v>
          </cell>
          <cell r="DK579">
            <v>0</v>
          </cell>
          <cell r="DL579">
            <v>2</v>
          </cell>
          <cell r="DM579">
            <v>0</v>
          </cell>
          <cell r="DN579">
            <v>0</v>
          </cell>
          <cell r="DO579">
            <v>0</v>
          </cell>
          <cell r="DP579">
            <v>0</v>
          </cell>
          <cell r="DQ579">
            <v>0</v>
          </cell>
          <cell r="DR579">
            <v>0</v>
          </cell>
          <cell r="DS579">
            <v>0</v>
          </cell>
          <cell r="DT579">
            <v>0</v>
          </cell>
          <cell r="DU579">
            <v>0</v>
          </cell>
          <cell r="DV579"/>
          <cell r="DW579"/>
          <cell r="DX579"/>
          <cell r="DY579"/>
          <cell r="DZ579"/>
          <cell r="EA579" t="str">
            <v>Placement</v>
          </cell>
          <cell r="EB579" t="str">
            <v>Placement</v>
          </cell>
          <cell r="EC579">
            <v>44903</v>
          </cell>
          <cell r="ED579" t="str">
            <v>CAT-3</v>
          </cell>
          <cell r="EE579"/>
          <cell r="EF579"/>
          <cell r="EG579"/>
          <cell r="EH579"/>
          <cell r="EI579"/>
          <cell r="EJ579"/>
          <cell r="EK579"/>
          <cell r="EL579"/>
          <cell r="EM579"/>
          <cell r="EN579">
            <v>4</v>
          </cell>
          <cell r="EO579">
            <v>0</v>
          </cell>
          <cell r="EP579">
            <v>4</v>
          </cell>
          <cell r="EQ579">
            <v>8</v>
          </cell>
          <cell r="ER579">
            <v>53.333333333333336</v>
          </cell>
          <cell r="ES579" t="str">
            <v>No</v>
          </cell>
          <cell r="ET579"/>
          <cell r="EU579" t="str">
            <v>IT + Core Companies</v>
          </cell>
          <cell r="EV579"/>
          <cell r="EW579"/>
          <cell r="EX579" t="str">
            <v>Mumbai</v>
          </cell>
          <cell r="EY579" t="str">
            <v>AB</v>
          </cell>
          <cell r="EZ579"/>
          <cell r="FA579" t="str">
            <v>19-ELEX59-23</v>
          </cell>
          <cell r="FB579" t="str">
            <v>ELEX</v>
          </cell>
          <cell r="FC579">
            <v>59</v>
          </cell>
        </row>
        <row r="580">
          <cell r="C580" t="str">
            <v>19-ITA01-23</v>
          </cell>
          <cell r="D580">
            <v>1</v>
          </cell>
          <cell r="E580" t="str">
            <v>ANCHAN MANWITHA DEVDAS YAMINI</v>
          </cell>
          <cell r="F580" t="str">
            <v>19-ITA01-23</v>
          </cell>
          <cell r="G580" t="str">
            <v>Female</v>
          </cell>
          <cell r="H580">
            <v>36904</v>
          </cell>
          <cell r="I580">
            <v>9987907399</v>
          </cell>
          <cell r="J580"/>
          <cell r="K580" t="str">
            <v>manwithaa@gmail.com</v>
          </cell>
          <cell r="L580" t="str">
            <v>1032190269@tcetmumbai.in</v>
          </cell>
          <cell r="M580" t="str">
            <v>F-303, KOYNA, SHANTIVAN ,SANT JNANESHWAR MARG,BORIVALI EAST,NEAR NATIONAL PARK,MUMBAI,400066</v>
          </cell>
          <cell r="N580" t="str">
            <v>Home Maker</v>
          </cell>
          <cell r="O580" t="str">
            <v>Below  5 Lacs</v>
          </cell>
          <cell r="P580" t="str">
            <v>Normal</v>
          </cell>
          <cell r="Q580" t="str">
            <v>Open</v>
          </cell>
          <cell r="R580">
            <v>2019</v>
          </cell>
          <cell r="S580" t="str">
            <v>FE</v>
          </cell>
          <cell r="T580" t="str">
            <v>MHT-CET 2019</v>
          </cell>
          <cell r="U580" t="str">
            <v>MHT-CET</v>
          </cell>
          <cell r="V580">
            <v>200</v>
          </cell>
          <cell r="W580">
            <v>62.9516305</v>
          </cell>
          <cell r="X580" t="str">
            <v>IL</v>
          </cell>
          <cell r="Y580">
            <v>468</v>
          </cell>
          <cell r="Z580">
            <v>500</v>
          </cell>
          <cell r="AA580">
            <v>93.6</v>
          </cell>
          <cell r="AB580">
            <v>2017</v>
          </cell>
          <cell r="AC580" t="str">
            <v>MAHARASHTRA STATE BOARD OF SECONDARY AND HIGHER SECONDARY EDUCATION</v>
          </cell>
          <cell r="AD580" t="str">
            <v>ST XAVIER'S HIGH SCHOOL RATAN NAGAR BORIVALI EAST</v>
          </cell>
          <cell r="AE580">
            <v>444</v>
          </cell>
          <cell r="AF580">
            <v>650</v>
          </cell>
          <cell r="AG580">
            <v>68.31</v>
          </cell>
          <cell r="AH580">
            <v>2019</v>
          </cell>
          <cell r="AI580" t="str">
            <v>MAHARASHTRA STATE BOARD OF SECONDARY AND HIGHER SECONDARY EDUCATION</v>
          </cell>
          <cell r="AJ580" t="str">
            <v>NIRMALA MEMORIAL FOUNDATION JR COLLEGE OF COMMERCE AND SCIENCE</v>
          </cell>
          <cell r="AK580">
            <v>213</v>
          </cell>
          <cell r="AL580">
            <v>22</v>
          </cell>
          <cell r="AM580">
            <v>9.6818181818181817</v>
          </cell>
          <cell r="AN580">
            <v>86</v>
          </cell>
          <cell r="AO580">
            <v>245</v>
          </cell>
          <cell r="AP580">
            <v>26</v>
          </cell>
          <cell r="AQ580">
            <v>9.4230769230769234</v>
          </cell>
          <cell r="AR580">
            <v>97</v>
          </cell>
          <cell r="AS580">
            <v>458</v>
          </cell>
          <cell r="AT580">
            <v>48</v>
          </cell>
          <cell r="AU580">
            <v>9.5416666666666661</v>
          </cell>
          <cell r="AV580">
            <v>244</v>
          </cell>
          <cell r="AW580">
            <v>25</v>
          </cell>
          <cell r="AX580">
            <v>9.76</v>
          </cell>
          <cell r="AY580">
            <v>94</v>
          </cell>
          <cell r="AZ580">
            <v>287</v>
          </cell>
          <cell r="BA580">
            <v>29</v>
          </cell>
          <cell r="BB580">
            <v>9.8965517241379306</v>
          </cell>
          <cell r="BC580">
            <v>98</v>
          </cell>
          <cell r="BD580">
            <v>531</v>
          </cell>
          <cell r="BE580">
            <v>54</v>
          </cell>
          <cell r="BF580">
            <v>9.8333333333333339</v>
          </cell>
          <cell r="BG580">
            <v>231</v>
          </cell>
          <cell r="BH580">
            <v>24</v>
          </cell>
          <cell r="BI580">
            <v>9.625</v>
          </cell>
          <cell r="BJ580">
            <v>93.75</v>
          </cell>
          <cell r="BK580">
            <v>275</v>
          </cell>
          <cell r="BL580">
            <v>29</v>
          </cell>
          <cell r="BM580">
            <v>9.4827586206896548</v>
          </cell>
          <cell r="BN580">
            <v>90</v>
          </cell>
          <cell r="BO580">
            <v>506</v>
          </cell>
          <cell r="BP580">
            <v>53</v>
          </cell>
          <cell r="BQ580">
            <v>9.5471698113207548</v>
          </cell>
          <cell r="BR580">
            <v>216</v>
          </cell>
          <cell r="BS580">
            <v>24</v>
          </cell>
          <cell r="BT580">
            <v>9</v>
          </cell>
          <cell r="BU580">
            <v>93.125</v>
          </cell>
          <cell r="BV580">
            <v>216</v>
          </cell>
          <cell r="BW580">
            <v>24</v>
          </cell>
          <cell r="BX580">
            <v>9</v>
          </cell>
          <cell r="BY580">
            <v>248</v>
          </cell>
          <cell r="BZ580">
            <v>26</v>
          </cell>
          <cell r="CA580">
            <v>9.5384615384615383</v>
          </cell>
          <cell r="CB580">
            <v>1959</v>
          </cell>
          <cell r="CC580">
            <v>205</v>
          </cell>
          <cell r="CD580">
            <v>9.5560975609756103</v>
          </cell>
          <cell r="CE580">
            <v>94</v>
          </cell>
          <cell r="CF580"/>
          <cell r="CG580"/>
          <cell r="CH580"/>
          <cell r="CI580"/>
          <cell r="CJ580"/>
          <cell r="CK580"/>
          <cell r="CL580"/>
          <cell r="CM580"/>
          <cell r="CN580">
            <v>45</v>
          </cell>
          <cell r="CO580">
            <v>60</v>
          </cell>
          <cell r="CP580">
            <v>37</v>
          </cell>
          <cell r="CQ580">
            <v>50</v>
          </cell>
          <cell r="CR580">
            <v>22</v>
          </cell>
          <cell r="CS580">
            <v>2</v>
          </cell>
          <cell r="CT580">
            <v>92</v>
          </cell>
          <cell r="CU580">
            <v>16</v>
          </cell>
          <cell r="CV580">
            <v>0</v>
          </cell>
          <cell r="CW580">
            <v>100</v>
          </cell>
          <cell r="CX580">
            <v>648</v>
          </cell>
          <cell r="CY580">
            <v>64.8</v>
          </cell>
          <cell r="CZ580">
            <v>96.285289747399702</v>
          </cell>
          <cell r="DA580">
            <v>10</v>
          </cell>
          <cell r="DB580">
            <v>0</v>
          </cell>
          <cell r="DC580">
            <v>100</v>
          </cell>
          <cell r="DD580">
            <v>22</v>
          </cell>
          <cell r="DE580">
            <v>0</v>
          </cell>
          <cell r="DF580">
            <v>100</v>
          </cell>
          <cell r="DG580">
            <v>8</v>
          </cell>
          <cell r="DH580">
            <v>80</v>
          </cell>
          <cell r="DI580">
            <v>651</v>
          </cell>
          <cell r="DJ580">
            <v>33</v>
          </cell>
          <cell r="DK580">
            <v>2</v>
          </cell>
          <cell r="DL580">
            <v>0</v>
          </cell>
          <cell r="DM580">
            <v>100</v>
          </cell>
          <cell r="DN580">
            <v>90</v>
          </cell>
          <cell r="DO580" t="str">
            <v>100</v>
          </cell>
          <cell r="DP580">
            <v>60</v>
          </cell>
          <cell r="DQ580" t="str">
            <v>100</v>
          </cell>
          <cell r="DR580">
            <v>75</v>
          </cell>
          <cell r="DS580">
            <v>100</v>
          </cell>
          <cell r="DT580">
            <v>74</v>
          </cell>
          <cell r="DU580">
            <v>96</v>
          </cell>
          <cell r="DV580" t="str">
            <v>J.P. Morgan</v>
          </cell>
          <cell r="DW580"/>
          <cell r="DX580"/>
          <cell r="DY580" t="str">
            <v>Placed</v>
          </cell>
          <cell r="DZ580">
            <v>17.75</v>
          </cell>
          <cell r="EA580" t="str">
            <v>Placement</v>
          </cell>
          <cell r="EB580" t="str">
            <v>Placement</v>
          </cell>
          <cell r="EC580"/>
          <cell r="ED580" t="str">
            <v>CAT-1</v>
          </cell>
          <cell r="EE580"/>
          <cell r="EF580"/>
          <cell r="EG580"/>
          <cell r="EH580"/>
          <cell r="EI580"/>
          <cell r="EJ580"/>
          <cell r="EK580"/>
          <cell r="EL580"/>
          <cell r="EM580"/>
          <cell r="EN580">
            <v>5</v>
          </cell>
          <cell r="EO580">
            <v>5</v>
          </cell>
          <cell r="EP580">
            <v>5</v>
          </cell>
          <cell r="EQ580">
            <v>15</v>
          </cell>
          <cell r="ER580">
            <v>100</v>
          </cell>
          <cell r="ES580" t="str">
            <v>Yes</v>
          </cell>
          <cell r="ET580" t="str">
            <v>https://drive.google.com/open?id=1Nm8pnwokGKaAq9Lh_VUn0JMm9gbO1xnu</v>
          </cell>
          <cell r="EU580" t="str">
            <v>IT + Core Companies</v>
          </cell>
          <cell r="EV580" t="str">
            <v>Yes</v>
          </cell>
          <cell r="EW580" t="str">
            <v>pay_HyPoPhmp6Pw7Gy</v>
          </cell>
          <cell r="EX580" t="str">
            <v>KARNATAKA</v>
          </cell>
          <cell r="EY580" t="str">
            <v>AB</v>
          </cell>
          <cell r="EZ580" t="str">
            <v>Golden Batch 2</v>
          </cell>
          <cell r="FA580" t="str">
            <v>19-ITA01-23</v>
          </cell>
          <cell r="FB580" t="str">
            <v>IT-A</v>
          </cell>
          <cell r="FC580">
            <v>1</v>
          </cell>
        </row>
        <row r="581">
          <cell r="C581" t="str">
            <v>19-ITA02-23</v>
          </cell>
          <cell r="D581">
            <v>2</v>
          </cell>
          <cell r="E581" t="str">
            <v>ANSARI ZOYA MOHAMMED SHAHEEN</v>
          </cell>
          <cell r="F581" t="str">
            <v>19-ITA02-23</v>
          </cell>
          <cell r="G581" t="str">
            <v>Female</v>
          </cell>
          <cell r="H581">
            <v>37404</v>
          </cell>
          <cell r="I581">
            <v>9820713661</v>
          </cell>
          <cell r="J581"/>
          <cell r="K581" t="str">
            <v>zoyansari@icloud.com</v>
          </cell>
          <cell r="L581" t="str">
            <v>1032190270@tcetmumbai.in</v>
          </cell>
          <cell r="M581" t="str">
            <v>A/404 sugra park,Pathanwadi ,Malad east,Opposite to malika hotel,Mumbai,400097</v>
          </cell>
          <cell r="N581" t="str">
            <v>Self-employed</v>
          </cell>
          <cell r="O581" t="str">
            <v>Below  5 Lacs</v>
          </cell>
          <cell r="P581" t="str">
            <v>Normal</v>
          </cell>
          <cell r="Q581" t="str">
            <v>Open</v>
          </cell>
          <cell r="R581">
            <v>2019</v>
          </cell>
          <cell r="S581" t="str">
            <v>FE</v>
          </cell>
          <cell r="T581" t="str">
            <v>MHT-CET 2019</v>
          </cell>
          <cell r="U581" t="str">
            <v>MHT-CET</v>
          </cell>
          <cell r="V581">
            <v>200</v>
          </cell>
          <cell r="W581">
            <v>26.487692200000001</v>
          </cell>
          <cell r="X581" t="str">
            <v>IL</v>
          </cell>
          <cell r="Y581">
            <v>441</v>
          </cell>
          <cell r="Z581">
            <v>500</v>
          </cell>
          <cell r="AA581">
            <v>88.2</v>
          </cell>
          <cell r="AB581">
            <v>2017</v>
          </cell>
          <cell r="AC581" t="str">
            <v>MAHARASHTRA STATE BOARD OF SECONDARY AND HIGHER SECONDARY EDUCATION</v>
          </cell>
          <cell r="AD581" t="str">
            <v>ST. FRANCIS ENGLISH HIGH SCHOOL</v>
          </cell>
          <cell r="AE581">
            <v>408</v>
          </cell>
          <cell r="AF581">
            <v>650</v>
          </cell>
          <cell r="AG581">
            <v>62.77</v>
          </cell>
          <cell r="AH581">
            <v>2019</v>
          </cell>
          <cell r="AI581" t="str">
            <v>MAHARASHTRA STATE BOARD OF SECONDARY AND HIGHER SECONDARY EDUCATION</v>
          </cell>
          <cell r="AJ581" t="str">
            <v>THAKUR COLLEGE OF SCIENCE AND COMMERCE</v>
          </cell>
          <cell r="AK581">
            <v>168</v>
          </cell>
          <cell r="AL581">
            <v>22</v>
          </cell>
          <cell r="AM581">
            <v>7.6363636363636367</v>
          </cell>
          <cell r="AN581">
            <v>90</v>
          </cell>
          <cell r="AO581">
            <v>197</v>
          </cell>
          <cell r="AP581">
            <v>26</v>
          </cell>
          <cell r="AQ581">
            <v>7.5769230769230766</v>
          </cell>
          <cell r="AR581">
            <v>89</v>
          </cell>
          <cell r="AS581">
            <v>365</v>
          </cell>
          <cell r="AT581">
            <v>48</v>
          </cell>
          <cell r="AU581">
            <v>7.604166666666667</v>
          </cell>
          <cell r="AV581">
            <v>231</v>
          </cell>
          <cell r="AW581">
            <v>25</v>
          </cell>
          <cell r="AX581">
            <v>9.24</v>
          </cell>
          <cell r="AY581">
            <v>78</v>
          </cell>
          <cell r="AZ581">
            <v>258</v>
          </cell>
          <cell r="BA581">
            <v>29</v>
          </cell>
          <cell r="BB581">
            <v>8.8965517241379306</v>
          </cell>
          <cell r="BC581">
            <v>84</v>
          </cell>
          <cell r="BD581">
            <v>489</v>
          </cell>
          <cell r="BE581">
            <v>54</v>
          </cell>
          <cell r="BF581">
            <v>9.0555555555555554</v>
          </cell>
          <cell r="BG581">
            <v>212</v>
          </cell>
          <cell r="BH581">
            <v>24</v>
          </cell>
          <cell r="BI581">
            <v>8.8333333333333339</v>
          </cell>
          <cell r="BJ581">
            <v>85.25</v>
          </cell>
          <cell r="BK581">
            <v>246</v>
          </cell>
          <cell r="BL581">
            <v>29</v>
          </cell>
          <cell r="BM581">
            <v>8.4827586206896548</v>
          </cell>
          <cell r="BN581">
            <v>75</v>
          </cell>
          <cell r="BO581">
            <v>458</v>
          </cell>
          <cell r="BP581">
            <v>53</v>
          </cell>
          <cell r="BQ581">
            <v>8.6415094339622645</v>
          </cell>
          <cell r="BR581">
            <v>165</v>
          </cell>
          <cell r="BS581">
            <v>24</v>
          </cell>
          <cell r="BT581">
            <v>6.875</v>
          </cell>
          <cell r="BU581">
            <v>83.541666666666671</v>
          </cell>
          <cell r="BV581">
            <v>165</v>
          </cell>
          <cell r="BW581">
            <v>24</v>
          </cell>
          <cell r="BX581">
            <v>6.875</v>
          </cell>
          <cell r="BY581">
            <v>215</v>
          </cell>
          <cell r="BZ581">
            <v>26</v>
          </cell>
          <cell r="CA581">
            <v>8.2692307692307701</v>
          </cell>
          <cell r="CB581">
            <v>1692</v>
          </cell>
          <cell r="CC581">
            <v>205</v>
          </cell>
          <cell r="CD581">
            <v>8.2536585365853661</v>
          </cell>
          <cell r="CE581">
            <v>86</v>
          </cell>
          <cell r="CF581"/>
          <cell r="CG581"/>
          <cell r="CH581"/>
          <cell r="CI581"/>
          <cell r="CJ581"/>
          <cell r="CK581"/>
          <cell r="CL581"/>
          <cell r="CM581"/>
          <cell r="CN581"/>
          <cell r="CO581"/>
          <cell r="CP581"/>
          <cell r="CQ581"/>
          <cell r="CR581"/>
          <cell r="CS581"/>
          <cell r="CT581"/>
          <cell r="CU581"/>
          <cell r="CV581"/>
          <cell r="CW581"/>
          <cell r="CX581"/>
          <cell r="CY581"/>
          <cell r="CZ581"/>
          <cell r="DA581"/>
          <cell r="DB581"/>
          <cell r="DC581"/>
          <cell r="DD581"/>
          <cell r="DE581"/>
          <cell r="DF581"/>
          <cell r="DG581"/>
          <cell r="DH581"/>
          <cell r="DI581"/>
          <cell r="DJ581">
            <v>0</v>
          </cell>
          <cell r="DK581">
            <v>0</v>
          </cell>
          <cell r="DL581">
            <v>2</v>
          </cell>
          <cell r="DM581">
            <v>0</v>
          </cell>
          <cell r="DN581">
            <v>0</v>
          </cell>
          <cell r="DO581">
            <v>0</v>
          </cell>
          <cell r="DP581">
            <v>0</v>
          </cell>
          <cell r="DQ581">
            <v>0</v>
          </cell>
          <cell r="DR581">
            <v>0</v>
          </cell>
          <cell r="DS581">
            <v>0</v>
          </cell>
          <cell r="DT581">
            <v>0</v>
          </cell>
          <cell r="DU581">
            <v>0</v>
          </cell>
          <cell r="DV581"/>
          <cell r="DW581"/>
          <cell r="DX581" t="str">
            <v>Black listed  by Zahir Sir In Acevin Solutions</v>
          </cell>
          <cell r="DY581"/>
          <cell r="DZ581"/>
          <cell r="EA581" t="str">
            <v>Placement</v>
          </cell>
          <cell r="EB581" t="str">
            <v>Placement</v>
          </cell>
          <cell r="EC581">
            <v>44746</v>
          </cell>
          <cell r="ED581" t="str">
            <v>CAT-3</v>
          </cell>
          <cell r="EE581"/>
          <cell r="EF581"/>
          <cell r="EG581"/>
          <cell r="EH581"/>
          <cell r="EI581"/>
          <cell r="EJ581"/>
          <cell r="EK581"/>
          <cell r="EL581"/>
          <cell r="EM581"/>
          <cell r="EN581">
            <v>5</v>
          </cell>
          <cell r="EO581">
            <v>0</v>
          </cell>
          <cell r="EP581">
            <v>5</v>
          </cell>
          <cell r="EQ581">
            <v>10</v>
          </cell>
          <cell r="ER581">
            <v>66.666666666666657</v>
          </cell>
          <cell r="ES581" t="str">
            <v>Yes</v>
          </cell>
          <cell r="ET581" t="str">
            <v>https://drive.google.com/open?id=144XG5tZXINE_QqnAdGpixAdGfnKUtgvS</v>
          </cell>
          <cell r="EU581" t="str">
            <v>IT + Core Companies</v>
          </cell>
          <cell r="EV581" t="str">
            <v>No</v>
          </cell>
          <cell r="EW581"/>
          <cell r="EX581" t="str">
            <v>Mumbai</v>
          </cell>
          <cell r="EY581" t="str">
            <v>AB</v>
          </cell>
          <cell r="EZ581"/>
          <cell r="FA581" t="str">
            <v>19-ITA02-23</v>
          </cell>
          <cell r="FB581" t="str">
            <v>IT-A</v>
          </cell>
          <cell r="FC581">
            <v>2</v>
          </cell>
        </row>
        <row r="582">
          <cell r="C582" t="str">
            <v>19-ITA03-23</v>
          </cell>
          <cell r="D582">
            <v>3</v>
          </cell>
          <cell r="E582" t="str">
            <v>AWATI PRATHAMESH TATYASO VAISHALI</v>
          </cell>
          <cell r="F582" t="str">
            <v>19-ITA03-23</v>
          </cell>
          <cell r="G582" t="str">
            <v>Male</v>
          </cell>
          <cell r="H582">
            <v>37111</v>
          </cell>
          <cell r="I582">
            <v>9403298653</v>
          </cell>
          <cell r="J582"/>
          <cell r="K582" t="str">
            <v>awatiprathamesh8@gmail.com</v>
          </cell>
          <cell r="L582" t="str">
            <v>1032190271@tcetmumbai.in</v>
          </cell>
          <cell r="M582" t="str">
            <v>Siddhi nivas,Parvati housing society,Jaysingpur,Near Siddhivinayak temple,Jaysingpur,416101</v>
          </cell>
          <cell r="N582" t="str">
            <v>Service</v>
          </cell>
          <cell r="O582" t="str">
            <v>5 Lacs to  10Lacs</v>
          </cell>
          <cell r="P582" t="str">
            <v>Normal</v>
          </cell>
          <cell r="Q582" t="str">
            <v>Open</v>
          </cell>
          <cell r="R582">
            <v>2019</v>
          </cell>
          <cell r="S582" t="str">
            <v>FE</v>
          </cell>
          <cell r="T582" t="str">
            <v>MHT-CET 2019</v>
          </cell>
          <cell r="U582" t="str">
            <v>MHT-CET</v>
          </cell>
          <cell r="V582">
            <v>200</v>
          </cell>
          <cell r="W582">
            <v>95.581642900000006</v>
          </cell>
          <cell r="X582" t="str">
            <v>GOPENS</v>
          </cell>
          <cell r="Y582">
            <v>469</v>
          </cell>
          <cell r="Z582">
            <v>500</v>
          </cell>
          <cell r="AA582">
            <v>93.8</v>
          </cell>
          <cell r="AB582">
            <v>2017</v>
          </cell>
          <cell r="AC582" t="str">
            <v>MAHARASHTRA STATE BOARD OF SECONDARY AND HIGHER SECONDARY EDUCATION</v>
          </cell>
          <cell r="AD582" t="str">
            <v>LAXMINARAYAN MALU HIGHSCHOOL</v>
          </cell>
          <cell r="AE582">
            <v>487</v>
          </cell>
          <cell r="AF582">
            <v>650</v>
          </cell>
          <cell r="AG582">
            <v>74.92</v>
          </cell>
          <cell r="AH582">
            <v>2019</v>
          </cell>
          <cell r="AI582" t="str">
            <v>MAHARASHTRA STATE BOARD OF SECONDARY AND HIGHER SECONDARY EDUCATION</v>
          </cell>
          <cell r="AJ582" t="str">
            <v>SHRI BALAJI MADHYAMIK VIDYALAYA AND JUNIOR COLLGE</v>
          </cell>
          <cell r="AK582">
            <v>189</v>
          </cell>
          <cell r="AL582">
            <v>22</v>
          </cell>
          <cell r="AM582">
            <v>8.5909090909090917</v>
          </cell>
          <cell r="AN582">
            <v>94</v>
          </cell>
          <cell r="AO582">
            <v>206</v>
          </cell>
          <cell r="AP582">
            <v>26</v>
          </cell>
          <cell r="AQ582">
            <v>7.9230769230769234</v>
          </cell>
          <cell r="AR582">
            <v>81</v>
          </cell>
          <cell r="AS582">
            <v>395</v>
          </cell>
          <cell r="AT582">
            <v>48</v>
          </cell>
          <cell r="AU582">
            <v>8.2291666666666661</v>
          </cell>
          <cell r="AV582">
            <v>216</v>
          </cell>
          <cell r="AW582">
            <v>25</v>
          </cell>
          <cell r="AX582">
            <v>8.64</v>
          </cell>
          <cell r="AY582">
            <v>97</v>
          </cell>
          <cell r="AZ582">
            <v>288</v>
          </cell>
          <cell r="BA582">
            <v>29</v>
          </cell>
          <cell r="BB582">
            <v>9.931034482758621</v>
          </cell>
          <cell r="BC582">
            <v>98</v>
          </cell>
          <cell r="BD582">
            <v>504</v>
          </cell>
          <cell r="BE582">
            <v>54</v>
          </cell>
          <cell r="BF582">
            <v>9.3333333333333339</v>
          </cell>
          <cell r="BG582">
            <v>216</v>
          </cell>
          <cell r="BH582">
            <v>24</v>
          </cell>
          <cell r="BI582">
            <v>9</v>
          </cell>
          <cell r="BJ582">
            <v>92.5</v>
          </cell>
          <cell r="BK582">
            <v>286</v>
          </cell>
          <cell r="BL582">
            <v>29</v>
          </cell>
          <cell r="BM582">
            <v>9.862068965517242</v>
          </cell>
          <cell r="BN582">
            <v>98</v>
          </cell>
          <cell r="BO582">
            <v>502</v>
          </cell>
          <cell r="BP582">
            <v>53</v>
          </cell>
          <cell r="BQ582">
            <v>9.4716981132075464</v>
          </cell>
          <cell r="BR582">
            <v>195</v>
          </cell>
          <cell r="BS582">
            <v>24</v>
          </cell>
          <cell r="BT582">
            <v>8.125</v>
          </cell>
          <cell r="BU582">
            <v>93.416666666666671</v>
          </cell>
          <cell r="BV582">
            <v>195</v>
          </cell>
          <cell r="BW582">
            <v>24</v>
          </cell>
          <cell r="BX582">
            <v>8.125</v>
          </cell>
          <cell r="BY582">
            <v>228</v>
          </cell>
          <cell r="BZ582">
            <v>26</v>
          </cell>
          <cell r="CA582">
            <v>8.7692307692307701</v>
          </cell>
          <cell r="CB582">
            <v>1824</v>
          </cell>
          <cell r="CC582">
            <v>205</v>
          </cell>
          <cell r="CD582">
            <v>8.8975609756097569</v>
          </cell>
          <cell r="CE582">
            <v>93</v>
          </cell>
          <cell r="CF582"/>
          <cell r="CG582"/>
          <cell r="CH582"/>
          <cell r="CI582"/>
          <cell r="CJ582"/>
          <cell r="CK582"/>
          <cell r="CL582"/>
          <cell r="CM582"/>
          <cell r="CN582"/>
          <cell r="CO582"/>
          <cell r="CP582"/>
          <cell r="CQ582"/>
          <cell r="CR582"/>
          <cell r="CS582"/>
          <cell r="CT582"/>
          <cell r="CU582"/>
          <cell r="CV582"/>
          <cell r="CW582"/>
          <cell r="CX582"/>
          <cell r="CY582"/>
          <cell r="CZ582"/>
          <cell r="DA582"/>
          <cell r="DB582"/>
          <cell r="DC582"/>
          <cell r="DD582"/>
          <cell r="DE582"/>
          <cell r="DF582"/>
          <cell r="DG582"/>
          <cell r="DH582"/>
          <cell r="DI582"/>
          <cell r="DJ582">
            <v>0</v>
          </cell>
          <cell r="DK582">
            <v>0</v>
          </cell>
          <cell r="DL582">
            <v>2</v>
          </cell>
          <cell r="DM582">
            <v>0</v>
          </cell>
          <cell r="DN582">
            <v>0</v>
          </cell>
          <cell r="DO582">
            <v>0</v>
          </cell>
          <cell r="DP582">
            <v>0</v>
          </cell>
          <cell r="DQ582">
            <v>0</v>
          </cell>
          <cell r="DR582">
            <v>0</v>
          </cell>
          <cell r="DS582">
            <v>0</v>
          </cell>
          <cell r="DT582">
            <v>0</v>
          </cell>
          <cell r="DU582">
            <v>0</v>
          </cell>
          <cell r="DV582"/>
          <cell r="DW582"/>
          <cell r="DX582"/>
          <cell r="DY582"/>
          <cell r="DZ582"/>
          <cell r="EA582" t="str">
            <v>Higher Studies</v>
          </cell>
          <cell r="EB582" t="str">
            <v>Higher Studies</v>
          </cell>
          <cell r="EC582"/>
          <cell r="ED582" t="str">
            <v>CAT-3</v>
          </cell>
          <cell r="EE582"/>
          <cell r="EF582"/>
          <cell r="EG582"/>
          <cell r="EH582"/>
          <cell r="EI582"/>
          <cell r="EJ582"/>
          <cell r="EK582"/>
          <cell r="EL582"/>
          <cell r="EM582"/>
          <cell r="EN582">
            <v>5</v>
          </cell>
          <cell r="EO582">
            <v>0</v>
          </cell>
          <cell r="EP582">
            <v>5</v>
          </cell>
          <cell r="EQ582">
            <v>10</v>
          </cell>
          <cell r="ER582">
            <v>66.666666666666657</v>
          </cell>
          <cell r="ES582" t="str">
            <v>Yes</v>
          </cell>
          <cell r="ET582" t="str">
            <v>https://drive.google.com/open?id=1JiyBJ_7ImFut9_zOYkfxaJp6EQ4z37nd</v>
          </cell>
          <cell r="EU582" t="str">
            <v>NA</v>
          </cell>
          <cell r="EV582" t="str">
            <v>No</v>
          </cell>
          <cell r="EW582"/>
          <cell r="EX582" t="str">
            <v>ISLAMPUR</v>
          </cell>
          <cell r="EY582" t="str">
            <v>Present</v>
          </cell>
          <cell r="EZ582"/>
          <cell r="FA582" t="str">
            <v>19-ITA03-23</v>
          </cell>
          <cell r="FB582" t="str">
            <v>IT-A</v>
          </cell>
          <cell r="FC582">
            <v>3</v>
          </cell>
        </row>
        <row r="583">
          <cell r="C583" t="str">
            <v>19-ITA04-23</v>
          </cell>
          <cell r="D583">
            <v>4</v>
          </cell>
          <cell r="E583" t="str">
            <v>BHANDARI KRUTISH PRAVIN VANITA</v>
          </cell>
          <cell r="F583" t="str">
            <v>19-ITA04-23</v>
          </cell>
          <cell r="G583" t="str">
            <v>Male</v>
          </cell>
          <cell r="H583">
            <v>37119</v>
          </cell>
          <cell r="I583">
            <v>7738400133</v>
          </cell>
          <cell r="J583">
            <v>9867579916</v>
          </cell>
          <cell r="K583" t="str">
            <v>bkrutish@gmail.com</v>
          </cell>
          <cell r="L583" t="str">
            <v>1032190272@tcetmumbai.in</v>
          </cell>
          <cell r="M583" t="str">
            <v>Narayan House,L.T. Road, Vazira Naka,Borivali West,Near Ganesh Temple,Mumbai,400092</v>
          </cell>
          <cell r="N583" t="str">
            <v>Self-employed</v>
          </cell>
          <cell r="O583" t="str">
            <v>Below  5 Lacs</v>
          </cell>
          <cell r="P583" t="str">
            <v>Normal</v>
          </cell>
          <cell r="Q583" t="str">
            <v>Open</v>
          </cell>
          <cell r="R583">
            <v>2019</v>
          </cell>
          <cell r="S583" t="str">
            <v>FE</v>
          </cell>
          <cell r="T583" t="str">
            <v xml:space="preserve">JEE(Main)-2019 </v>
          </cell>
          <cell r="U583" t="str">
            <v>JEE-Main</v>
          </cell>
          <cell r="V583">
            <v>360</v>
          </cell>
          <cell r="W583">
            <v>49.946445699999998</v>
          </cell>
          <cell r="X583" t="str">
            <v>ACAP</v>
          </cell>
          <cell r="Y583">
            <v>443</v>
          </cell>
          <cell r="Z583">
            <v>500</v>
          </cell>
          <cell r="AA583">
            <v>88.6</v>
          </cell>
          <cell r="AB583">
            <v>2017</v>
          </cell>
          <cell r="AC583" t="str">
            <v>MAHARASHTRA STATE BOARD OF SECONDARY AND HIGHER SECONDARY EDUCATION</v>
          </cell>
          <cell r="AD583" t="str">
            <v>DON BOSCO HIGH SCHOOL BORIVALI</v>
          </cell>
          <cell r="AE583">
            <v>449</v>
          </cell>
          <cell r="AF583">
            <v>650</v>
          </cell>
          <cell r="AG583">
            <v>69.08</v>
          </cell>
          <cell r="AH583">
            <v>2019</v>
          </cell>
          <cell r="AI583" t="str">
            <v>MAHARASHTRA STATE BOARD OF SECONDARY AND HIGHER SECONDARY EDUCATION</v>
          </cell>
          <cell r="AJ583" t="str">
            <v>THAKUR COLLEGE OF SCIENCE AND COMMERCE</v>
          </cell>
          <cell r="AK583">
            <v>196</v>
          </cell>
          <cell r="AL583">
            <v>22</v>
          </cell>
          <cell r="AM583">
            <v>8.9090909090909083</v>
          </cell>
          <cell r="AN583">
            <v>75</v>
          </cell>
          <cell r="AO583">
            <v>232</v>
          </cell>
          <cell r="AP583">
            <v>26</v>
          </cell>
          <cell r="AQ583">
            <v>8.9230769230769234</v>
          </cell>
          <cell r="AR583">
            <v>86</v>
          </cell>
          <cell r="AS583">
            <v>428</v>
          </cell>
          <cell r="AT583">
            <v>48</v>
          </cell>
          <cell r="AU583">
            <v>8.9166666666666661</v>
          </cell>
          <cell r="AV583">
            <v>244</v>
          </cell>
          <cell r="AW583">
            <v>25</v>
          </cell>
          <cell r="AX583">
            <v>9.76</v>
          </cell>
          <cell r="AY583">
            <v>100</v>
          </cell>
          <cell r="AZ583">
            <v>284</v>
          </cell>
          <cell r="BA583">
            <v>29</v>
          </cell>
          <cell r="BB583">
            <v>9.7931034482758612</v>
          </cell>
          <cell r="BC583">
            <v>96</v>
          </cell>
          <cell r="BD583">
            <v>528</v>
          </cell>
          <cell r="BE583">
            <v>54</v>
          </cell>
          <cell r="BF583">
            <v>9.7777777777777786</v>
          </cell>
          <cell r="BG583">
            <v>231</v>
          </cell>
          <cell r="BH583">
            <v>24</v>
          </cell>
          <cell r="BI583">
            <v>9.625</v>
          </cell>
          <cell r="BJ583">
            <v>89.25</v>
          </cell>
          <cell r="BK583">
            <v>281</v>
          </cell>
          <cell r="BL583">
            <v>29</v>
          </cell>
          <cell r="BM583">
            <v>9.6896551724137936</v>
          </cell>
          <cell r="BN583">
            <v>96</v>
          </cell>
          <cell r="BO583">
            <v>512</v>
          </cell>
          <cell r="BP583">
            <v>53</v>
          </cell>
          <cell r="BQ583">
            <v>9.6603773584905657</v>
          </cell>
          <cell r="BR583">
            <v>214</v>
          </cell>
          <cell r="BS583">
            <v>24</v>
          </cell>
          <cell r="BT583">
            <v>8.9166666666666661</v>
          </cell>
          <cell r="BU583">
            <v>90.375</v>
          </cell>
          <cell r="BV583">
            <v>214</v>
          </cell>
          <cell r="BW583">
            <v>24</v>
          </cell>
          <cell r="BX583">
            <v>8.9166666666666661</v>
          </cell>
          <cell r="BY583">
            <v>260</v>
          </cell>
          <cell r="BZ583">
            <v>26</v>
          </cell>
          <cell r="CA583">
            <v>10</v>
          </cell>
          <cell r="CB583">
            <v>1942</v>
          </cell>
          <cell r="CC583">
            <v>205</v>
          </cell>
          <cell r="CD583">
            <v>9.4731707317073166</v>
          </cell>
          <cell r="CE583">
            <v>90</v>
          </cell>
          <cell r="CF583"/>
          <cell r="CG583"/>
          <cell r="CH583"/>
          <cell r="CI583"/>
          <cell r="CJ583"/>
          <cell r="CK583"/>
          <cell r="CL583"/>
          <cell r="CM583"/>
          <cell r="CN583">
            <v>47</v>
          </cell>
          <cell r="CO583">
            <v>60</v>
          </cell>
          <cell r="CP583">
            <v>37</v>
          </cell>
          <cell r="CQ583">
            <v>50</v>
          </cell>
          <cell r="CR583">
            <v>24</v>
          </cell>
          <cell r="CS583">
            <v>0</v>
          </cell>
          <cell r="CT583">
            <v>100</v>
          </cell>
          <cell r="CU583">
            <v>13</v>
          </cell>
          <cell r="CV583">
            <v>3</v>
          </cell>
          <cell r="CW583">
            <v>82</v>
          </cell>
          <cell r="CX583">
            <v>556</v>
          </cell>
          <cell r="CY583">
            <v>61.777777777777779</v>
          </cell>
          <cell r="CZ583">
            <v>82.6151560178306</v>
          </cell>
          <cell r="DA583">
            <v>9</v>
          </cell>
          <cell r="DB583">
            <v>1</v>
          </cell>
          <cell r="DC583">
            <v>90</v>
          </cell>
          <cell r="DD583">
            <v>22</v>
          </cell>
          <cell r="DE583">
            <v>0</v>
          </cell>
          <cell r="DF583">
            <v>100</v>
          </cell>
          <cell r="DG583">
            <v>7</v>
          </cell>
          <cell r="DH583">
            <v>70</v>
          </cell>
          <cell r="DI583">
            <v>596</v>
          </cell>
          <cell r="DJ583">
            <v>30</v>
          </cell>
          <cell r="DK583">
            <v>2</v>
          </cell>
          <cell r="DL583">
            <v>0</v>
          </cell>
          <cell r="DM583">
            <v>100</v>
          </cell>
          <cell r="DN583">
            <v>60</v>
          </cell>
          <cell r="DO583" t="str">
            <v>100</v>
          </cell>
          <cell r="DP583">
            <v>90</v>
          </cell>
          <cell r="DQ583" t="str">
            <v>100</v>
          </cell>
          <cell r="DR583">
            <v>75</v>
          </cell>
          <cell r="DS583">
            <v>100</v>
          </cell>
          <cell r="DT583">
            <v>58</v>
          </cell>
          <cell r="DU583">
            <v>92</v>
          </cell>
          <cell r="DV583" t="str">
            <v>ARCON</v>
          </cell>
          <cell r="DW583"/>
          <cell r="DX583"/>
          <cell r="DY583" t="str">
            <v>Placed</v>
          </cell>
          <cell r="DZ583">
            <v>4</v>
          </cell>
          <cell r="EA583" t="str">
            <v>Placement</v>
          </cell>
          <cell r="EB583" t="str">
            <v>Placement</v>
          </cell>
          <cell r="EC583"/>
          <cell r="ED583" t="str">
            <v>CAT-1</v>
          </cell>
          <cell r="EE583"/>
          <cell r="EF583"/>
          <cell r="EG583"/>
          <cell r="EH583"/>
          <cell r="EI583"/>
          <cell r="EJ583"/>
          <cell r="EK583"/>
          <cell r="EL583"/>
          <cell r="EM583"/>
          <cell r="EN583">
            <v>5</v>
          </cell>
          <cell r="EO583">
            <v>5</v>
          </cell>
          <cell r="EP583">
            <v>5</v>
          </cell>
          <cell r="EQ583">
            <v>15</v>
          </cell>
          <cell r="ER583">
            <v>100</v>
          </cell>
          <cell r="ES583" t="str">
            <v>Yes</v>
          </cell>
          <cell r="ET583" t="str">
            <v>https://drive.google.com/open?id=1b03Hvq5rwYeOlQBaTmljRvxO3qpBQOAk</v>
          </cell>
          <cell r="EU583" t="str">
            <v>IT + Core Companies</v>
          </cell>
          <cell r="EV583" t="str">
            <v>Yes</v>
          </cell>
          <cell r="EW583" t="str">
            <v>pay_HyDQqfWDuiG7Wv</v>
          </cell>
          <cell r="EX583" t="str">
            <v>Mumbai</v>
          </cell>
          <cell r="EY583" t="str">
            <v>Present</v>
          </cell>
          <cell r="EZ583" t="str">
            <v>Golden Batch 2</v>
          </cell>
          <cell r="FA583" t="str">
            <v>19-ITA04-23</v>
          </cell>
          <cell r="FB583" t="str">
            <v>IT-A</v>
          </cell>
          <cell r="FC583">
            <v>4</v>
          </cell>
        </row>
        <row r="584">
          <cell r="C584" t="str">
            <v>19-ITA05-23</v>
          </cell>
          <cell r="D584">
            <v>5</v>
          </cell>
          <cell r="E584" t="str">
            <v>BHARATI NIKITA NILESH NEHA</v>
          </cell>
          <cell r="F584" t="str">
            <v>19-ITA05-23</v>
          </cell>
          <cell r="G584" t="str">
            <v>Female</v>
          </cell>
          <cell r="H584">
            <v>37149</v>
          </cell>
          <cell r="I584">
            <v>9860296068</v>
          </cell>
          <cell r="J584"/>
          <cell r="K584" t="str">
            <v>nikitabharati29@gmail.com</v>
          </cell>
          <cell r="L584" t="str">
            <v>1032190273@tcetmumbai.in</v>
          </cell>
          <cell r="M584" t="str">
            <v>F/304,OMKAR NAGAR,AGASHI VIRAR ( W ),OPP. AGASHI GRAMPANCHAYAT,virar,401301</v>
          </cell>
          <cell r="N584" t="str">
            <v>Self-employed</v>
          </cell>
          <cell r="O584" t="str">
            <v>Below  5 Lacs</v>
          </cell>
          <cell r="P584" t="str">
            <v>Normal</v>
          </cell>
          <cell r="Q584" t="str">
            <v>Open</v>
          </cell>
          <cell r="R584">
            <v>2019</v>
          </cell>
          <cell r="S584" t="str">
            <v>FE</v>
          </cell>
          <cell r="T584" t="str">
            <v>MHT-CET 2019</v>
          </cell>
          <cell r="U584" t="str">
            <v>MHT-CET</v>
          </cell>
          <cell r="V584">
            <v>200</v>
          </cell>
          <cell r="W584">
            <v>95.798903600000003</v>
          </cell>
          <cell r="X584" t="str">
            <v>LOPENS</v>
          </cell>
          <cell r="Y584">
            <v>434</v>
          </cell>
          <cell r="Z584">
            <v>500</v>
          </cell>
          <cell r="AA584">
            <v>86.8</v>
          </cell>
          <cell r="AB584">
            <v>2017</v>
          </cell>
          <cell r="AC584" t="str">
            <v>MAHARASHTRA STATE BOARD OF SECONDARY AND HIGHER SECONDARY EDUCATION</v>
          </cell>
          <cell r="AD584" t="str">
            <v>JOHN XXIII HIGH SCHOOL</v>
          </cell>
          <cell r="AE584">
            <v>490</v>
          </cell>
          <cell r="AF584">
            <v>650</v>
          </cell>
          <cell r="AG584">
            <v>75.38</v>
          </cell>
          <cell r="AH584">
            <v>2019</v>
          </cell>
          <cell r="AI584" t="str">
            <v>MAHARASHTRA STATE BOARD OF SECONDARY AND HIGHER SECONDARY EDUCATION</v>
          </cell>
          <cell r="AJ584" t="str">
            <v>VIDYAVARDHINI ANNASAHEB VARTAK COLLEGE</v>
          </cell>
          <cell r="AK584">
            <v>206</v>
          </cell>
          <cell r="AL584">
            <v>22</v>
          </cell>
          <cell r="AM584">
            <v>9.3636363636363633</v>
          </cell>
          <cell r="AN584">
            <v>84</v>
          </cell>
          <cell r="AO584">
            <v>256</v>
          </cell>
          <cell r="AP584">
            <v>26</v>
          </cell>
          <cell r="AQ584">
            <v>9.8461538461538467</v>
          </cell>
          <cell r="AR584">
            <v>95</v>
          </cell>
          <cell r="AS584">
            <v>462</v>
          </cell>
          <cell r="AT584">
            <v>48</v>
          </cell>
          <cell r="AU584">
            <v>9.625</v>
          </cell>
          <cell r="AV584">
            <v>223</v>
          </cell>
          <cell r="AW584">
            <v>25</v>
          </cell>
          <cell r="AX584">
            <v>8.92</v>
          </cell>
          <cell r="AY584">
            <v>100</v>
          </cell>
          <cell r="AZ584">
            <v>267</v>
          </cell>
          <cell r="BA584">
            <v>29</v>
          </cell>
          <cell r="BB584">
            <v>9.2068965517241388</v>
          </cell>
          <cell r="BC584">
            <v>93</v>
          </cell>
          <cell r="BD584">
            <v>490</v>
          </cell>
          <cell r="BE584">
            <v>54</v>
          </cell>
          <cell r="BF584">
            <v>9.0740740740740744</v>
          </cell>
          <cell r="BG584">
            <v>223</v>
          </cell>
          <cell r="BH584">
            <v>24</v>
          </cell>
          <cell r="BI584">
            <v>9.2916666666666661</v>
          </cell>
          <cell r="BJ584">
            <v>93</v>
          </cell>
          <cell r="BK584">
            <v>276</v>
          </cell>
          <cell r="BL584">
            <v>29</v>
          </cell>
          <cell r="BM584">
            <v>9.5172413793103452</v>
          </cell>
          <cell r="BN584">
            <v>79</v>
          </cell>
          <cell r="BO584">
            <v>499</v>
          </cell>
          <cell r="BP584">
            <v>53</v>
          </cell>
          <cell r="BQ584">
            <v>9.415094339622641</v>
          </cell>
          <cell r="BR584">
            <v>223</v>
          </cell>
          <cell r="BS584">
            <v>24</v>
          </cell>
          <cell r="BT584">
            <v>9.2916666666666661</v>
          </cell>
          <cell r="BU584">
            <v>90.666666666666671</v>
          </cell>
          <cell r="BV584">
            <v>223</v>
          </cell>
          <cell r="BW584">
            <v>24</v>
          </cell>
          <cell r="BX584">
            <v>9.2916666666666661</v>
          </cell>
          <cell r="BY584">
            <v>252</v>
          </cell>
          <cell r="BZ584">
            <v>26</v>
          </cell>
          <cell r="CA584">
            <v>9.6923076923076916</v>
          </cell>
          <cell r="CB584">
            <v>1926</v>
          </cell>
          <cell r="CC584">
            <v>205</v>
          </cell>
          <cell r="CD584">
            <v>9.3951219512195117</v>
          </cell>
          <cell r="CE584">
            <v>93</v>
          </cell>
          <cell r="CF584"/>
          <cell r="CG584"/>
          <cell r="CH584"/>
          <cell r="CI584"/>
          <cell r="CJ584"/>
          <cell r="CK584"/>
          <cell r="CL584"/>
          <cell r="CM584"/>
          <cell r="CN584">
            <v>13</v>
          </cell>
          <cell r="CO584">
            <v>60</v>
          </cell>
          <cell r="CP584">
            <v>9</v>
          </cell>
          <cell r="CQ584">
            <v>50</v>
          </cell>
          <cell r="CR584">
            <v>20</v>
          </cell>
          <cell r="CS584">
            <v>4</v>
          </cell>
          <cell r="CT584">
            <v>84</v>
          </cell>
          <cell r="CU584">
            <v>10</v>
          </cell>
          <cell r="CV584">
            <v>6</v>
          </cell>
          <cell r="CW584">
            <v>63</v>
          </cell>
          <cell r="CX584">
            <v>435</v>
          </cell>
          <cell r="CY584">
            <v>43.5</v>
          </cell>
          <cell r="CZ584">
            <v>64.635958395245169</v>
          </cell>
          <cell r="DA584">
            <v>10</v>
          </cell>
          <cell r="DB584">
            <v>0</v>
          </cell>
          <cell r="DC584">
            <v>100</v>
          </cell>
          <cell r="DD584">
            <v>11</v>
          </cell>
          <cell r="DE584">
            <v>11</v>
          </cell>
          <cell r="DF584">
            <v>50</v>
          </cell>
          <cell r="DG584">
            <v>9</v>
          </cell>
          <cell r="DH584">
            <v>90</v>
          </cell>
          <cell r="DI584">
            <v>519</v>
          </cell>
          <cell r="DJ584">
            <v>26</v>
          </cell>
          <cell r="DK584">
            <v>1</v>
          </cell>
          <cell r="DL584">
            <v>1</v>
          </cell>
          <cell r="DM584">
            <v>50</v>
          </cell>
          <cell r="DN584">
            <v>50</v>
          </cell>
          <cell r="DO584" t="str">
            <v>100</v>
          </cell>
          <cell r="DP584">
            <v>100</v>
          </cell>
          <cell r="DQ584" t="str">
            <v>100</v>
          </cell>
          <cell r="DR584">
            <v>75</v>
          </cell>
          <cell r="DS584">
            <v>100</v>
          </cell>
          <cell r="DT584">
            <v>47</v>
          </cell>
          <cell r="DU584">
            <v>77</v>
          </cell>
          <cell r="DV584" t="str">
            <v>Jio Platform</v>
          </cell>
          <cell r="DW584"/>
          <cell r="DX584"/>
          <cell r="DY584" t="str">
            <v>Placed</v>
          </cell>
          <cell r="DZ584">
            <v>5</v>
          </cell>
          <cell r="EA584" t="str">
            <v>Placement</v>
          </cell>
          <cell r="EB584" t="str">
            <v>Placement</v>
          </cell>
          <cell r="EC584"/>
          <cell r="ED584" t="str">
            <v>CAT-2</v>
          </cell>
          <cell r="EE584"/>
          <cell r="EF584"/>
          <cell r="EG584"/>
          <cell r="EH584"/>
          <cell r="EI584"/>
          <cell r="EJ584"/>
          <cell r="EK584"/>
          <cell r="EL584"/>
          <cell r="EM584"/>
          <cell r="EN584">
            <v>5</v>
          </cell>
          <cell r="EO584">
            <v>4</v>
          </cell>
          <cell r="EP584">
            <v>5</v>
          </cell>
          <cell r="EQ584">
            <v>14</v>
          </cell>
          <cell r="ER584">
            <v>93.333333333333329</v>
          </cell>
          <cell r="ES584" t="str">
            <v>Yes</v>
          </cell>
          <cell r="ET584" t="str">
            <v>https://drive.google.com/open?id=1-2MbNZ-_T96rDjYEW2dsosNIgSSLfQLN</v>
          </cell>
          <cell r="EU584" t="str">
            <v>IT + Core Companies</v>
          </cell>
          <cell r="EV584" t="str">
            <v>Yes</v>
          </cell>
          <cell r="EW584" t="str">
            <v>pay_HyDhkZXrWvmYaH</v>
          </cell>
          <cell r="EX584" t="str">
            <v>VIRAR</v>
          </cell>
          <cell r="EY584" t="str">
            <v>AB</v>
          </cell>
          <cell r="EZ584" t="str">
            <v>Batch 2</v>
          </cell>
          <cell r="FA584" t="str">
            <v>19-ITA05-23</v>
          </cell>
          <cell r="FB584" t="str">
            <v>IT-A</v>
          </cell>
          <cell r="FC584">
            <v>5</v>
          </cell>
        </row>
        <row r="585">
          <cell r="C585" t="str">
            <v>19-ITA06-23</v>
          </cell>
          <cell r="D585">
            <v>6</v>
          </cell>
          <cell r="E585" t="str">
            <v>BOSAMIA KUNJ MEHUL DIVYA</v>
          </cell>
          <cell r="F585" t="str">
            <v>19-ITA06-23</v>
          </cell>
          <cell r="G585" t="str">
            <v>Male</v>
          </cell>
          <cell r="H585">
            <v>37145</v>
          </cell>
          <cell r="I585">
            <v>8779618716</v>
          </cell>
          <cell r="J585" t="str">
            <v>8779618716</v>
          </cell>
          <cell r="K585" t="str">
            <v>kunjbosamia@gmail.com</v>
          </cell>
          <cell r="L585" t="str">
            <v>1032190274@tcetmumbai.in</v>
          </cell>
          <cell r="M585" t="str">
            <v>401 Jagmagia Apt.,Nahar Nagar, Mamlatdar Wadi,Malad West,Behind Navy Colony,Mumbai,400064</v>
          </cell>
          <cell r="N585" t="str">
            <v>Service</v>
          </cell>
          <cell r="O585" t="str">
            <v>5 Lacs to  10Lacs</v>
          </cell>
          <cell r="P585" t="str">
            <v>Normal</v>
          </cell>
          <cell r="Q585" t="str">
            <v>Open</v>
          </cell>
          <cell r="R585">
            <v>2019</v>
          </cell>
          <cell r="S585" t="str">
            <v>FE</v>
          </cell>
          <cell r="T585" t="str">
            <v>MHT-CET 2019</v>
          </cell>
          <cell r="U585" t="str">
            <v>MHT-CET</v>
          </cell>
          <cell r="V585">
            <v>200</v>
          </cell>
          <cell r="W585">
            <v>95.470839999999995</v>
          </cell>
          <cell r="X585" t="str">
            <v>GOPENS</v>
          </cell>
          <cell r="Y585">
            <v>552</v>
          </cell>
          <cell r="Z585">
            <v>600</v>
          </cell>
          <cell r="AA585">
            <v>92</v>
          </cell>
          <cell r="AB585">
            <v>2017</v>
          </cell>
          <cell r="AC585" t="str">
            <v>COUNCIL FOR THE INDIAN SCHOOL CERTIFICATE EXAMINATIONS</v>
          </cell>
          <cell r="AD585" t="str">
            <v>CHILDREN'S ACADEMY</v>
          </cell>
          <cell r="AE585">
            <v>466</v>
          </cell>
          <cell r="AF585">
            <v>650</v>
          </cell>
          <cell r="AG585">
            <v>71.69</v>
          </cell>
          <cell r="AH585">
            <v>2019</v>
          </cell>
          <cell r="AI585" t="str">
            <v>MAHARASHTRA STATE BOARD OF SECONDARY AND HIGHER SECONDARY EDUCATION</v>
          </cell>
          <cell r="AJ585" t="str">
            <v>SMT SHANTIDEVI SHUKLA JUNIOR COLLEGE OF SCIENCE</v>
          </cell>
          <cell r="AK585">
            <v>212</v>
          </cell>
          <cell r="AL585">
            <v>22</v>
          </cell>
          <cell r="AM585">
            <v>9.6363636363636367</v>
          </cell>
          <cell r="AN585">
            <v>82</v>
          </cell>
          <cell r="AO585">
            <v>254</v>
          </cell>
          <cell r="AP585">
            <v>26</v>
          </cell>
          <cell r="AQ585">
            <v>9.7692307692307701</v>
          </cell>
          <cell r="AR585">
            <v>95</v>
          </cell>
          <cell r="AS585">
            <v>466</v>
          </cell>
          <cell r="AT585">
            <v>48</v>
          </cell>
          <cell r="AU585">
            <v>9.7083333333333339</v>
          </cell>
          <cell r="AV585">
            <v>236</v>
          </cell>
          <cell r="AW585">
            <v>25</v>
          </cell>
          <cell r="AX585">
            <v>9.44</v>
          </cell>
          <cell r="AY585">
            <v>96</v>
          </cell>
          <cell r="AZ585">
            <v>255</v>
          </cell>
          <cell r="BA585">
            <v>29</v>
          </cell>
          <cell r="BB585">
            <v>8.7931034482758612</v>
          </cell>
          <cell r="BC585">
            <v>96</v>
          </cell>
          <cell r="BD585">
            <v>491</v>
          </cell>
          <cell r="BE585">
            <v>54</v>
          </cell>
          <cell r="BF585">
            <v>9.0925925925925934</v>
          </cell>
          <cell r="BG585">
            <v>225</v>
          </cell>
          <cell r="BH585">
            <v>24</v>
          </cell>
          <cell r="BI585">
            <v>9.375</v>
          </cell>
          <cell r="BJ585">
            <v>92.25</v>
          </cell>
          <cell r="BK585">
            <v>278</v>
          </cell>
          <cell r="BL585">
            <v>29</v>
          </cell>
          <cell r="BM585">
            <v>9.5862068965517242</v>
          </cell>
          <cell r="BN585">
            <v>96</v>
          </cell>
          <cell r="BO585">
            <v>503</v>
          </cell>
          <cell r="BP585">
            <v>53</v>
          </cell>
          <cell r="BQ585">
            <v>9.4905660377358494</v>
          </cell>
          <cell r="BR585">
            <v>202</v>
          </cell>
          <cell r="BS585">
            <v>24</v>
          </cell>
          <cell r="BT585">
            <v>8.4166666666666661</v>
          </cell>
          <cell r="BU585">
            <v>92.875</v>
          </cell>
          <cell r="BV585">
            <v>202</v>
          </cell>
          <cell r="BW585">
            <v>24</v>
          </cell>
          <cell r="BX585">
            <v>8.4166666666666661</v>
          </cell>
          <cell r="BY585">
            <v>251</v>
          </cell>
          <cell r="BZ585">
            <v>26</v>
          </cell>
          <cell r="CA585">
            <v>9.6538461538461533</v>
          </cell>
          <cell r="CB585">
            <v>1913</v>
          </cell>
          <cell r="CC585">
            <v>205</v>
          </cell>
          <cell r="CD585">
            <v>9.331707317073171</v>
          </cell>
          <cell r="CE585">
            <v>93</v>
          </cell>
          <cell r="CF585"/>
          <cell r="CG585"/>
          <cell r="CH585"/>
          <cell r="CI585"/>
          <cell r="CJ585"/>
          <cell r="CK585"/>
          <cell r="CL585"/>
          <cell r="CM585"/>
          <cell r="CN585">
            <v>13</v>
          </cell>
          <cell r="CO585">
            <v>60</v>
          </cell>
          <cell r="CP585">
            <v>23</v>
          </cell>
          <cell r="CQ585">
            <v>50</v>
          </cell>
          <cell r="CR585">
            <v>19</v>
          </cell>
          <cell r="CS585">
            <v>5</v>
          </cell>
          <cell r="CT585">
            <v>80</v>
          </cell>
          <cell r="CU585">
            <v>15</v>
          </cell>
          <cell r="CV585">
            <v>1</v>
          </cell>
          <cell r="CW585">
            <v>94</v>
          </cell>
          <cell r="CX585">
            <v>367</v>
          </cell>
          <cell r="CY585">
            <v>40.777777777777779</v>
          </cell>
          <cell r="CZ585">
            <v>54.531946508172361</v>
          </cell>
          <cell r="DA585">
            <v>9</v>
          </cell>
          <cell r="DB585">
            <v>1</v>
          </cell>
          <cell r="DC585">
            <v>90</v>
          </cell>
          <cell r="DD585">
            <v>22</v>
          </cell>
          <cell r="DE585">
            <v>0</v>
          </cell>
          <cell r="DF585">
            <v>100</v>
          </cell>
          <cell r="DG585">
            <v>10</v>
          </cell>
          <cell r="DH585">
            <v>100</v>
          </cell>
          <cell r="DI585">
            <v>1130</v>
          </cell>
          <cell r="DJ585">
            <v>57</v>
          </cell>
          <cell r="DK585">
            <v>2</v>
          </cell>
          <cell r="DL585">
            <v>0</v>
          </cell>
          <cell r="DM585">
            <v>100</v>
          </cell>
          <cell r="DN585">
            <v>90</v>
          </cell>
          <cell r="DO585" t="str">
            <v>100</v>
          </cell>
          <cell r="DP585">
            <v>100</v>
          </cell>
          <cell r="DQ585" t="str">
            <v>100</v>
          </cell>
          <cell r="DR585">
            <v>95</v>
          </cell>
          <cell r="DS585">
            <v>100</v>
          </cell>
          <cell r="DT585">
            <v>68</v>
          </cell>
          <cell r="DU585">
            <v>95</v>
          </cell>
          <cell r="DV585" t="str">
            <v xml:space="preserve">Falkonry/ Hexaview/HWI (DSE) </v>
          </cell>
          <cell r="DW585"/>
          <cell r="DX585"/>
          <cell r="DY585" t="str">
            <v>Placed</v>
          </cell>
          <cell r="DZ585" t="str">
            <v>10.00/7.5/6.25</v>
          </cell>
          <cell r="EA585" t="str">
            <v>Placement</v>
          </cell>
          <cell r="EB585" t="str">
            <v>Placement</v>
          </cell>
          <cell r="EC585"/>
          <cell r="ED585" t="str">
            <v>CAT-1</v>
          </cell>
          <cell r="EE585"/>
          <cell r="EF585"/>
          <cell r="EG585"/>
          <cell r="EH585"/>
          <cell r="EI585"/>
          <cell r="EJ585"/>
          <cell r="EK585"/>
          <cell r="EL585"/>
          <cell r="EM585"/>
          <cell r="EN585">
            <v>5</v>
          </cell>
          <cell r="EO585">
            <v>5</v>
          </cell>
          <cell r="EP585">
            <v>5</v>
          </cell>
          <cell r="EQ585">
            <v>15</v>
          </cell>
          <cell r="ER585">
            <v>100</v>
          </cell>
          <cell r="ES585" t="str">
            <v>Yes</v>
          </cell>
          <cell r="ET585" t="str">
            <v>https://drive.google.com/open?id=1ws1eugrmJ-G2CBqM7kABwMmTg11XtVq6</v>
          </cell>
          <cell r="EU585" t="str">
            <v>IT + Core Companies</v>
          </cell>
          <cell r="EV585" t="str">
            <v>Yes</v>
          </cell>
          <cell r="EW585">
            <v>126040363294</v>
          </cell>
          <cell r="EX585" t="str">
            <v>Mumbai</v>
          </cell>
          <cell r="EY585" t="str">
            <v>Present</v>
          </cell>
          <cell r="EZ585" t="str">
            <v>Batch 1</v>
          </cell>
          <cell r="FA585" t="str">
            <v>19-ITA06-23</v>
          </cell>
          <cell r="FB585" t="str">
            <v>IT-A</v>
          </cell>
          <cell r="FC585">
            <v>6</v>
          </cell>
        </row>
        <row r="586">
          <cell r="C586" t="str">
            <v>19-ITA07-23</v>
          </cell>
          <cell r="D586">
            <v>7</v>
          </cell>
          <cell r="E586" t="str">
            <v>CHAUBEY HARSHIT CHANDER SHEKHAR BEENA</v>
          </cell>
          <cell r="F586" t="str">
            <v>19-ITA07-23</v>
          </cell>
          <cell r="G586" t="str">
            <v>Male</v>
          </cell>
          <cell r="H586">
            <v>36874</v>
          </cell>
          <cell r="I586">
            <v>8076744306</v>
          </cell>
          <cell r="J586"/>
          <cell r="K586" t="str">
            <v>harshitchaubey23@gmail.com</v>
          </cell>
          <cell r="L586" t="str">
            <v>1032190275@tcetmumbai.in</v>
          </cell>
          <cell r="M586" t="str">
            <v>Village Suei Khes Khande,Post Office Galchaura,Near Shiv Mandir,Lohaghat,262524</v>
          </cell>
          <cell r="N586" t="str">
            <v>Service</v>
          </cell>
          <cell r="O586" t="str">
            <v>5 Lacs to  10Lacs</v>
          </cell>
          <cell r="P586" t="str">
            <v>Normal</v>
          </cell>
          <cell r="Q586" t="str">
            <v>Open</v>
          </cell>
          <cell r="R586">
            <v>2019</v>
          </cell>
          <cell r="S586" t="str">
            <v>FE</v>
          </cell>
          <cell r="T586" t="str">
            <v xml:space="preserve">JEE(Main)-2019 </v>
          </cell>
          <cell r="U586" t="str">
            <v>JEE-Main</v>
          </cell>
          <cell r="V586">
            <v>360</v>
          </cell>
          <cell r="W586">
            <v>46.0833151</v>
          </cell>
          <cell r="X586" t="str">
            <v>ACAP</v>
          </cell>
          <cell r="Y586"/>
          <cell r="Z586"/>
          <cell r="AA586">
            <v>76</v>
          </cell>
          <cell r="AB586">
            <v>2017</v>
          </cell>
          <cell r="AC586" t="str">
            <v>CENTRAL BOARD OF SECONDARY EDUCATION</v>
          </cell>
          <cell r="AD586" t="str">
            <v>BAL BHARATI PUBLIC SCHOOL BRIJ VIHAR</v>
          </cell>
          <cell r="AE586">
            <v>416</v>
          </cell>
          <cell r="AF586">
            <v>500</v>
          </cell>
          <cell r="AG586">
            <v>83.2</v>
          </cell>
          <cell r="AH586">
            <v>2019</v>
          </cell>
          <cell r="AI586" t="str">
            <v>CENTRAL BOARD OF SECONDARY EDUCATION</v>
          </cell>
          <cell r="AJ586" t="str">
            <v>RYAN INTERNATIONAL SCHOOL KANDIVALI</v>
          </cell>
          <cell r="AK586">
            <v>213</v>
          </cell>
          <cell r="AL586">
            <v>22</v>
          </cell>
          <cell r="AM586">
            <v>9.6818181818181817</v>
          </cell>
          <cell r="AN586">
            <v>75</v>
          </cell>
          <cell r="AO586">
            <v>258</v>
          </cell>
          <cell r="AP586">
            <v>26</v>
          </cell>
          <cell r="AQ586">
            <v>9.9230769230769234</v>
          </cell>
          <cell r="AR586">
            <v>97</v>
          </cell>
          <cell r="AS586">
            <v>471</v>
          </cell>
          <cell r="AT586">
            <v>48</v>
          </cell>
          <cell r="AU586">
            <v>9.8125</v>
          </cell>
          <cell r="AV586">
            <v>234</v>
          </cell>
          <cell r="AW586">
            <v>25</v>
          </cell>
          <cell r="AX586">
            <v>9.36</v>
          </cell>
          <cell r="AY586">
            <v>100</v>
          </cell>
          <cell r="AZ586">
            <v>286</v>
          </cell>
          <cell r="BA586">
            <v>29</v>
          </cell>
          <cell r="BB586">
            <v>9.862068965517242</v>
          </cell>
          <cell r="BC586">
            <v>98</v>
          </cell>
          <cell r="BD586">
            <v>520</v>
          </cell>
          <cell r="BE586">
            <v>54</v>
          </cell>
          <cell r="BF586">
            <v>9.6296296296296298</v>
          </cell>
          <cell r="BG586">
            <v>215</v>
          </cell>
          <cell r="BH586">
            <v>24</v>
          </cell>
          <cell r="BI586">
            <v>8.9583333333333339</v>
          </cell>
          <cell r="BJ586">
            <v>92.5</v>
          </cell>
          <cell r="BK586">
            <v>269</v>
          </cell>
          <cell r="BL586">
            <v>29</v>
          </cell>
          <cell r="BM586">
            <v>9.2758620689655178</v>
          </cell>
          <cell r="BN586">
            <v>100</v>
          </cell>
          <cell r="BO586">
            <v>484</v>
          </cell>
          <cell r="BP586">
            <v>53</v>
          </cell>
          <cell r="BQ586">
            <v>9.1320754716981138</v>
          </cell>
          <cell r="BR586">
            <v>214</v>
          </cell>
          <cell r="BS586">
            <v>24</v>
          </cell>
          <cell r="BT586">
            <v>8.9166666666666661</v>
          </cell>
          <cell r="BU586">
            <v>93.75</v>
          </cell>
          <cell r="BV586">
            <v>214</v>
          </cell>
          <cell r="BW586">
            <v>24</v>
          </cell>
          <cell r="BX586">
            <v>8.9166666666666661</v>
          </cell>
          <cell r="BY586">
            <v>228</v>
          </cell>
          <cell r="BZ586">
            <v>26</v>
          </cell>
          <cell r="CA586">
            <v>8.7692307692307701</v>
          </cell>
          <cell r="CB586">
            <v>1917</v>
          </cell>
          <cell r="CC586">
            <v>205</v>
          </cell>
          <cell r="CD586">
            <v>9.3512195121951223</v>
          </cell>
          <cell r="CE586">
            <v>93</v>
          </cell>
          <cell r="CF586"/>
          <cell r="CG586"/>
          <cell r="CH586"/>
          <cell r="CI586"/>
          <cell r="CJ586"/>
          <cell r="CK586"/>
          <cell r="CL586"/>
          <cell r="CM586"/>
          <cell r="CN586">
            <v>17</v>
          </cell>
          <cell r="CO586">
            <v>60</v>
          </cell>
          <cell r="CP586">
            <v>16</v>
          </cell>
          <cell r="CQ586">
            <v>50</v>
          </cell>
          <cell r="CR586">
            <v>23</v>
          </cell>
          <cell r="CS586">
            <v>1</v>
          </cell>
          <cell r="CT586">
            <v>96</v>
          </cell>
          <cell r="CU586">
            <v>15</v>
          </cell>
          <cell r="CV586">
            <v>1</v>
          </cell>
          <cell r="CW586">
            <v>94</v>
          </cell>
          <cell r="CX586">
            <v>631</v>
          </cell>
          <cell r="CY586">
            <v>63.1</v>
          </cell>
          <cell r="CZ586">
            <v>93.759286775631494</v>
          </cell>
          <cell r="DA586">
            <v>10</v>
          </cell>
          <cell r="DB586">
            <v>0</v>
          </cell>
          <cell r="DC586">
            <v>100</v>
          </cell>
          <cell r="DD586">
            <v>21</v>
          </cell>
          <cell r="DE586">
            <v>1</v>
          </cell>
          <cell r="DF586">
            <v>96</v>
          </cell>
          <cell r="DG586">
            <v>10</v>
          </cell>
          <cell r="DH586">
            <v>100</v>
          </cell>
          <cell r="DI586">
            <v>1503</v>
          </cell>
          <cell r="DJ586">
            <v>76</v>
          </cell>
          <cell r="DK586">
            <v>2</v>
          </cell>
          <cell r="DL586">
            <v>0</v>
          </cell>
          <cell r="DM586">
            <v>100</v>
          </cell>
          <cell r="DN586">
            <v>50</v>
          </cell>
          <cell r="DO586" t="str">
            <v>100</v>
          </cell>
          <cell r="DP586">
            <v>80</v>
          </cell>
          <cell r="DQ586" t="str">
            <v>100</v>
          </cell>
          <cell r="DR586">
            <v>65</v>
          </cell>
          <cell r="DS586">
            <v>100</v>
          </cell>
          <cell r="DT586">
            <v>74</v>
          </cell>
          <cell r="DU586">
            <v>98</v>
          </cell>
          <cell r="DV586" t="str">
            <v>Kotak Life Insurance/LTI</v>
          </cell>
          <cell r="DW586"/>
          <cell r="DX586"/>
          <cell r="DY586" t="str">
            <v>Placed</v>
          </cell>
          <cell r="DZ586" t="str">
            <v>5.25/4</v>
          </cell>
          <cell r="EA586" t="str">
            <v>Placement</v>
          </cell>
          <cell r="EB586" t="str">
            <v>Placement</v>
          </cell>
          <cell r="EC586"/>
          <cell r="ED586" t="str">
            <v>CAT-1</v>
          </cell>
          <cell r="EE586"/>
          <cell r="EF586"/>
          <cell r="EG586"/>
          <cell r="EH586"/>
          <cell r="EI586"/>
          <cell r="EJ586"/>
          <cell r="EK586"/>
          <cell r="EL586"/>
          <cell r="EM586"/>
          <cell r="EN586">
            <v>5</v>
          </cell>
          <cell r="EO586">
            <v>5</v>
          </cell>
          <cell r="EP586">
            <v>5</v>
          </cell>
          <cell r="EQ586">
            <v>15</v>
          </cell>
          <cell r="ER586">
            <v>100</v>
          </cell>
          <cell r="ES586" t="str">
            <v>Yes</v>
          </cell>
          <cell r="ET586" t="str">
            <v>https://drive.google.com/open?id=12XBSkyetCDnq4nblKcC8ymyvJBnyhWMU</v>
          </cell>
          <cell r="EU586" t="str">
            <v>IT + Core Companies</v>
          </cell>
          <cell r="EV586" t="str">
            <v>Yes</v>
          </cell>
          <cell r="EW586" t="str">
            <v>Payment ID: pay_HyCX5d1UFykxAr</v>
          </cell>
          <cell r="EX586" t="str">
            <v>Lohaghat</v>
          </cell>
          <cell r="EY586" t="str">
            <v>Present</v>
          </cell>
          <cell r="EZ586" t="str">
            <v>Batch 2</v>
          </cell>
          <cell r="FA586" t="str">
            <v>19-ITA07-23</v>
          </cell>
          <cell r="FB586" t="str">
            <v>IT-A</v>
          </cell>
          <cell r="FC586">
            <v>7</v>
          </cell>
        </row>
        <row r="587">
          <cell r="C587" t="str">
            <v>19-ITA08-23</v>
          </cell>
          <cell r="D587">
            <v>8</v>
          </cell>
          <cell r="E587" t="str">
            <v>CHAUDHARY BHUSHAN ANIL REKHA</v>
          </cell>
          <cell r="F587" t="str">
            <v>19-ITA08-23</v>
          </cell>
          <cell r="G587" t="str">
            <v>Male</v>
          </cell>
          <cell r="H587">
            <v>37241</v>
          </cell>
          <cell r="I587">
            <v>9082367697</v>
          </cell>
          <cell r="J587" t="str">
            <v>9082367697</v>
          </cell>
          <cell r="K587" t="str">
            <v>Bhushanchaudhary3333@gmail.com</v>
          </cell>
          <cell r="L587" t="str">
            <v>1032190276@tcetmumbai.in</v>
          </cell>
          <cell r="M587" t="str">
            <v>Prem nagar, near ganesh store,S.v road, ,Vile parle-(w),MAHARASHTRA,Mumbai,400102</v>
          </cell>
          <cell r="N587" t="str">
            <v>Family Business</v>
          </cell>
          <cell r="O587" t="str">
            <v>Below  5 Lacs</v>
          </cell>
          <cell r="P587" t="str">
            <v>Normal</v>
          </cell>
          <cell r="Q587" t="str">
            <v>Open</v>
          </cell>
          <cell r="R587">
            <v>2019</v>
          </cell>
          <cell r="S587" t="str">
            <v>FE</v>
          </cell>
          <cell r="T587" t="str">
            <v>MHT-CET 2019</v>
          </cell>
          <cell r="U587" t="str">
            <v>MHT-CET</v>
          </cell>
          <cell r="V587">
            <v>200</v>
          </cell>
          <cell r="W587">
            <v>82.416372800000005</v>
          </cell>
          <cell r="X587" t="str">
            <v>MI</v>
          </cell>
          <cell r="Y587">
            <v>414</v>
          </cell>
          <cell r="Z587">
            <v>500</v>
          </cell>
          <cell r="AA587">
            <v>82.8</v>
          </cell>
          <cell r="AB587">
            <v>2017</v>
          </cell>
          <cell r="AC587" t="str">
            <v>MAHARASHTRA STATE BOARD OF SECONDARY AND HIGHER SECONDARY EDUCATION</v>
          </cell>
          <cell r="AD587" t="str">
            <v>HUSSAIN ALLAMA ENGLISH SCHOOL</v>
          </cell>
          <cell r="AE587">
            <v>471</v>
          </cell>
          <cell r="AF587">
            <v>650</v>
          </cell>
          <cell r="AG587">
            <v>72.459999999999994</v>
          </cell>
          <cell r="AH587">
            <v>2019</v>
          </cell>
          <cell r="AI587" t="str">
            <v>MAHARASHTRA STATE BOARD OF SECONDARY AND HIGHER SECONDARY EDUCATION</v>
          </cell>
          <cell r="AJ587" t="str">
            <v>MITHIBAI</v>
          </cell>
          <cell r="AK587">
            <v>215</v>
          </cell>
          <cell r="AL587">
            <v>22</v>
          </cell>
          <cell r="AM587">
            <v>9.7727272727272734</v>
          </cell>
          <cell r="AN587">
            <v>94</v>
          </cell>
          <cell r="AO587">
            <v>233</v>
          </cell>
          <cell r="AP587">
            <v>26</v>
          </cell>
          <cell r="AQ587">
            <v>8.9615384615384617</v>
          </cell>
          <cell r="AR587">
            <v>93</v>
          </cell>
          <cell r="AS587">
            <v>448</v>
          </cell>
          <cell r="AT587">
            <v>48</v>
          </cell>
          <cell r="AU587">
            <v>9.3333333333333339</v>
          </cell>
          <cell r="AV587">
            <v>244</v>
          </cell>
          <cell r="AW587">
            <v>25</v>
          </cell>
          <cell r="AX587">
            <v>9.76</v>
          </cell>
          <cell r="AY587">
            <v>91</v>
          </cell>
          <cell r="AZ587">
            <v>287</v>
          </cell>
          <cell r="BA587">
            <v>29</v>
          </cell>
          <cell r="BB587">
            <v>9.8965517241379306</v>
          </cell>
          <cell r="BC587">
            <v>100</v>
          </cell>
          <cell r="BD587">
            <v>531</v>
          </cell>
          <cell r="BE587">
            <v>54</v>
          </cell>
          <cell r="BF587">
            <v>9.8333333333333339</v>
          </cell>
          <cell r="BG587">
            <v>226</v>
          </cell>
          <cell r="BH587">
            <v>24</v>
          </cell>
          <cell r="BI587">
            <v>9.4166666666666661</v>
          </cell>
          <cell r="BJ587">
            <v>94.5</v>
          </cell>
          <cell r="BK587">
            <v>284</v>
          </cell>
          <cell r="BL587">
            <v>29</v>
          </cell>
          <cell r="BM587">
            <v>9.7931034482758612</v>
          </cell>
          <cell r="BN587">
            <v>94</v>
          </cell>
          <cell r="BO587">
            <v>510</v>
          </cell>
          <cell r="BP587">
            <v>53</v>
          </cell>
          <cell r="BQ587">
            <v>9.6226415094339615</v>
          </cell>
          <cell r="BR587">
            <v>222</v>
          </cell>
          <cell r="BS587">
            <v>24</v>
          </cell>
          <cell r="BT587">
            <v>9.25</v>
          </cell>
          <cell r="BU587">
            <v>94.416666666666671</v>
          </cell>
          <cell r="BV587">
            <v>222</v>
          </cell>
          <cell r="BW587">
            <v>24</v>
          </cell>
          <cell r="BX587">
            <v>9.25</v>
          </cell>
          <cell r="BY587">
            <v>249</v>
          </cell>
          <cell r="BZ587">
            <v>26</v>
          </cell>
          <cell r="CA587">
            <v>9.5769230769230766</v>
          </cell>
          <cell r="CB587">
            <v>1960</v>
          </cell>
          <cell r="CC587">
            <v>205</v>
          </cell>
          <cell r="CD587">
            <v>9.5609756097560972</v>
          </cell>
          <cell r="CE587">
            <v>95</v>
          </cell>
          <cell r="CF587"/>
          <cell r="CG587"/>
          <cell r="CH587"/>
          <cell r="CI587"/>
          <cell r="CJ587"/>
          <cell r="CK587"/>
          <cell r="CL587"/>
          <cell r="CM587"/>
          <cell r="CN587">
            <v>31</v>
          </cell>
          <cell r="CO587">
            <v>60</v>
          </cell>
          <cell r="CP587">
            <v>30</v>
          </cell>
          <cell r="CQ587">
            <v>50</v>
          </cell>
          <cell r="CR587">
            <v>19</v>
          </cell>
          <cell r="CS587">
            <v>5</v>
          </cell>
          <cell r="CT587">
            <v>80</v>
          </cell>
          <cell r="CU587">
            <v>15</v>
          </cell>
          <cell r="CV587">
            <v>1</v>
          </cell>
          <cell r="CW587">
            <v>94</v>
          </cell>
          <cell r="CX587">
            <v>644</v>
          </cell>
          <cell r="CY587">
            <v>64.400000000000006</v>
          </cell>
          <cell r="CZ587">
            <v>95.690936106983656</v>
          </cell>
          <cell r="DA587">
            <v>10</v>
          </cell>
          <cell r="DB587">
            <v>0</v>
          </cell>
          <cell r="DC587">
            <v>100</v>
          </cell>
          <cell r="DD587">
            <v>21</v>
          </cell>
          <cell r="DE587">
            <v>1</v>
          </cell>
          <cell r="DF587">
            <v>96</v>
          </cell>
          <cell r="DG587">
            <v>9</v>
          </cell>
          <cell r="DH587">
            <v>90</v>
          </cell>
          <cell r="DI587">
            <v>848</v>
          </cell>
          <cell r="DJ587">
            <v>43</v>
          </cell>
          <cell r="DK587">
            <v>2</v>
          </cell>
          <cell r="DL587">
            <v>0</v>
          </cell>
          <cell r="DM587">
            <v>100</v>
          </cell>
          <cell r="DN587">
            <v>100</v>
          </cell>
          <cell r="DO587" t="str">
            <v>100</v>
          </cell>
          <cell r="DP587">
            <v>100</v>
          </cell>
          <cell r="DQ587" t="str">
            <v>100</v>
          </cell>
          <cell r="DR587">
            <v>100</v>
          </cell>
          <cell r="DS587">
            <v>100</v>
          </cell>
          <cell r="DT587">
            <v>80</v>
          </cell>
          <cell r="DU587">
            <v>95</v>
          </cell>
          <cell r="DV587" t="str">
            <v>Blackcurrant Labs Pvt.Ltd.</v>
          </cell>
          <cell r="DW587"/>
          <cell r="DX587"/>
          <cell r="DY587" t="str">
            <v>Placed</v>
          </cell>
          <cell r="DZ587">
            <v>5</v>
          </cell>
          <cell r="EA587" t="str">
            <v>Placement</v>
          </cell>
          <cell r="EB587" t="str">
            <v>Placement</v>
          </cell>
          <cell r="EC587"/>
          <cell r="ED587" t="str">
            <v>CAT-1</v>
          </cell>
          <cell r="EE587"/>
          <cell r="EF587"/>
          <cell r="EG587"/>
          <cell r="EH587"/>
          <cell r="EI587"/>
          <cell r="EJ587"/>
          <cell r="EK587"/>
          <cell r="EL587"/>
          <cell r="EM587"/>
          <cell r="EN587">
            <v>5</v>
          </cell>
          <cell r="EO587">
            <v>5</v>
          </cell>
          <cell r="EP587">
            <v>5</v>
          </cell>
          <cell r="EQ587">
            <v>15</v>
          </cell>
          <cell r="ER587">
            <v>100</v>
          </cell>
          <cell r="ES587" t="str">
            <v>Yes</v>
          </cell>
          <cell r="ET587" t="str">
            <v>https://drive.google.com/open?id=1ec0fH8cr2I4uu-ZChsHo-dw2Z82FpeEU</v>
          </cell>
          <cell r="EU587" t="str">
            <v>IT + Core Companies</v>
          </cell>
          <cell r="EV587" t="str">
            <v>Yes</v>
          </cell>
          <cell r="EW587">
            <v>126008444128</v>
          </cell>
          <cell r="EX587" t="str">
            <v>Mumabi</v>
          </cell>
          <cell r="EY587" t="str">
            <v>Present</v>
          </cell>
          <cell r="EZ587" t="str">
            <v>Golden Batch 2</v>
          </cell>
          <cell r="FA587" t="str">
            <v>19-ITA08-23</v>
          </cell>
          <cell r="FB587" t="str">
            <v>IT-A</v>
          </cell>
          <cell r="FC587">
            <v>8</v>
          </cell>
        </row>
        <row r="588">
          <cell r="C588" t="str">
            <v>19-ITA09-23</v>
          </cell>
          <cell r="D588">
            <v>9</v>
          </cell>
          <cell r="E588" t="str">
            <v>CHAURASIA PRASHANT SUDHIR SUMAN</v>
          </cell>
          <cell r="F588" t="str">
            <v>19-ITA09-23</v>
          </cell>
          <cell r="G588" t="str">
            <v>Male</v>
          </cell>
          <cell r="H588">
            <v>37152</v>
          </cell>
          <cell r="I588">
            <v>8766529867</v>
          </cell>
          <cell r="J588"/>
          <cell r="K588" t="str">
            <v>prashant18chaurasia@gmail.com</v>
          </cell>
          <cell r="L588" t="str">
            <v>1032190277@tcetmumbai.in</v>
          </cell>
          <cell r="M588" t="str">
            <v>208/B,arihant jyot,anand nagar,vasai wes,Anand nagar,Vasai,Near sai temple,MumbI,401202</v>
          </cell>
          <cell r="N588" t="str">
            <v>Any other</v>
          </cell>
          <cell r="O588" t="str">
            <v>Below  5 Lacs</v>
          </cell>
          <cell r="P588" t="str">
            <v>Normal</v>
          </cell>
          <cell r="Q588" t="str">
            <v>Open</v>
          </cell>
          <cell r="R588">
            <v>2019</v>
          </cell>
          <cell r="S588" t="str">
            <v>FE</v>
          </cell>
          <cell r="T588" t="str">
            <v>MHT-CET 2019</v>
          </cell>
          <cell r="U588" t="str">
            <v>MHT-CET</v>
          </cell>
          <cell r="V588">
            <v>200</v>
          </cell>
          <cell r="W588">
            <v>86.591397900000004</v>
          </cell>
          <cell r="X588" t="str">
            <v>MI</v>
          </cell>
          <cell r="Y588">
            <v>396</v>
          </cell>
          <cell r="Z588">
            <v>500</v>
          </cell>
          <cell r="AA588">
            <v>79.2</v>
          </cell>
          <cell r="AB588">
            <v>2017</v>
          </cell>
          <cell r="AC588" t="str">
            <v>MAHARASHTRA STATE BOARD OF SECONDARY AND HIGHER SECONDARY EDUCATION</v>
          </cell>
          <cell r="AD588" t="str">
            <v>CARMELITE CONVENT ENGLISH HIGH SCHOOL</v>
          </cell>
          <cell r="AE588">
            <v>454</v>
          </cell>
          <cell r="AF588">
            <v>650</v>
          </cell>
          <cell r="AG588">
            <v>69.849999999999994</v>
          </cell>
          <cell r="AH588">
            <v>2019</v>
          </cell>
          <cell r="AI588" t="str">
            <v>MAHARASHTRA STATE BOARD OF SECONDARY AND HIGHER SECONDARY EDUCATION</v>
          </cell>
          <cell r="AJ588" t="str">
            <v>BKS ENGLISH HIGH SCHOOL AND JUNIOR COLLEGE</v>
          </cell>
          <cell r="AK588">
            <v>182</v>
          </cell>
          <cell r="AL588">
            <v>22</v>
          </cell>
          <cell r="AM588">
            <v>8.2727272727272734</v>
          </cell>
          <cell r="AN588">
            <v>97</v>
          </cell>
          <cell r="AO588">
            <v>231</v>
          </cell>
          <cell r="AP588">
            <v>26</v>
          </cell>
          <cell r="AQ588">
            <v>8.884615384615385</v>
          </cell>
          <cell r="AR588">
            <v>75</v>
          </cell>
          <cell r="AS588">
            <v>413</v>
          </cell>
          <cell r="AT588">
            <v>48</v>
          </cell>
          <cell r="AU588">
            <v>8.6041666666666661</v>
          </cell>
          <cell r="AV588">
            <v>234</v>
          </cell>
          <cell r="AW588">
            <v>25</v>
          </cell>
          <cell r="AX588">
            <v>9.36</v>
          </cell>
          <cell r="AY588">
            <v>90</v>
          </cell>
          <cell r="AZ588">
            <v>282</v>
          </cell>
          <cell r="BA588">
            <v>29</v>
          </cell>
          <cell r="BB588">
            <v>9.7241379310344822</v>
          </cell>
          <cell r="BC588">
            <v>98</v>
          </cell>
          <cell r="BD588">
            <v>516</v>
          </cell>
          <cell r="BE588">
            <v>54</v>
          </cell>
          <cell r="BF588">
            <v>9.5555555555555554</v>
          </cell>
          <cell r="BG588">
            <v>224</v>
          </cell>
          <cell r="BH588">
            <v>24</v>
          </cell>
          <cell r="BI588">
            <v>9.3333333333333339</v>
          </cell>
          <cell r="BJ588">
            <v>90</v>
          </cell>
          <cell r="BK588">
            <v>270</v>
          </cell>
          <cell r="BL588">
            <v>29</v>
          </cell>
          <cell r="BM588">
            <v>9.3103448275862064</v>
          </cell>
          <cell r="BN588">
            <v>97</v>
          </cell>
          <cell r="BO588">
            <v>494</v>
          </cell>
          <cell r="BP588">
            <v>53</v>
          </cell>
          <cell r="BQ588">
            <v>9.3207547169811313</v>
          </cell>
          <cell r="BR588">
            <v>178</v>
          </cell>
          <cell r="BS588">
            <v>24</v>
          </cell>
          <cell r="BT588">
            <v>7.416666666666667</v>
          </cell>
          <cell r="BU588">
            <v>91.166666666666671</v>
          </cell>
          <cell r="BV588">
            <v>178</v>
          </cell>
          <cell r="BW588">
            <v>24</v>
          </cell>
          <cell r="BX588">
            <v>7.416666666666667</v>
          </cell>
          <cell r="BY588">
            <v>236</v>
          </cell>
          <cell r="BZ588">
            <v>26</v>
          </cell>
          <cell r="CA588">
            <v>9.0769230769230766</v>
          </cell>
          <cell r="CB588">
            <v>1837</v>
          </cell>
          <cell r="CC588">
            <v>205</v>
          </cell>
          <cell r="CD588">
            <v>8.9609756097560975</v>
          </cell>
          <cell r="CE588">
            <v>90</v>
          </cell>
          <cell r="CF588"/>
          <cell r="CG588"/>
          <cell r="CH588"/>
          <cell r="CI588"/>
          <cell r="CJ588"/>
          <cell r="CK588"/>
          <cell r="CL588"/>
          <cell r="CM588"/>
          <cell r="CN588">
            <v>20</v>
          </cell>
          <cell r="CO588">
            <v>60</v>
          </cell>
          <cell r="CP588">
            <v>18</v>
          </cell>
          <cell r="CQ588">
            <v>50</v>
          </cell>
          <cell r="CR588">
            <v>24</v>
          </cell>
          <cell r="CS588">
            <v>0</v>
          </cell>
          <cell r="CT588">
            <v>100</v>
          </cell>
          <cell r="CU588">
            <v>16</v>
          </cell>
          <cell r="CV588">
            <v>0</v>
          </cell>
          <cell r="CW588">
            <v>100</v>
          </cell>
          <cell r="CX588">
            <v>656</v>
          </cell>
          <cell r="CY588">
            <v>65.599999999999994</v>
          </cell>
          <cell r="CZ588">
            <v>97.473997028231793</v>
          </cell>
          <cell r="DA588">
            <v>10</v>
          </cell>
          <cell r="DB588">
            <v>0</v>
          </cell>
          <cell r="DC588">
            <v>100</v>
          </cell>
          <cell r="DD588">
            <v>15</v>
          </cell>
          <cell r="DE588">
            <v>7</v>
          </cell>
          <cell r="DF588">
            <v>69</v>
          </cell>
          <cell r="DG588">
            <v>10</v>
          </cell>
          <cell r="DH588">
            <v>100</v>
          </cell>
          <cell r="DI588">
            <v>1036</v>
          </cell>
          <cell r="DJ588">
            <v>52</v>
          </cell>
          <cell r="DK588">
            <v>2</v>
          </cell>
          <cell r="DL588">
            <v>0</v>
          </cell>
          <cell r="DM588">
            <v>100</v>
          </cell>
          <cell r="DN588">
            <v>90</v>
          </cell>
          <cell r="DO588" t="str">
            <v>100</v>
          </cell>
          <cell r="DP588">
            <v>100</v>
          </cell>
          <cell r="DQ588" t="str">
            <v>100</v>
          </cell>
          <cell r="DR588">
            <v>95</v>
          </cell>
          <cell r="DS588">
            <v>100</v>
          </cell>
          <cell r="DT588">
            <v>80</v>
          </cell>
          <cell r="DU588">
            <v>96</v>
          </cell>
          <cell r="DV588" t="str">
            <v>Stetig Consulting Pvt.Ltd.</v>
          </cell>
          <cell r="DW588"/>
          <cell r="DX588"/>
          <cell r="DY588" t="str">
            <v>Placed</v>
          </cell>
          <cell r="DZ588">
            <v>4</v>
          </cell>
          <cell r="EA588" t="str">
            <v>Placement</v>
          </cell>
          <cell r="EB588" t="str">
            <v>Placement</v>
          </cell>
          <cell r="EC588"/>
          <cell r="ED588" t="str">
            <v>CAT-1</v>
          </cell>
          <cell r="EE588"/>
          <cell r="EF588"/>
          <cell r="EG588"/>
          <cell r="EH588"/>
          <cell r="EI588"/>
          <cell r="EJ588"/>
          <cell r="EK588"/>
          <cell r="EL588"/>
          <cell r="EM588"/>
          <cell r="EN588">
            <v>5</v>
          </cell>
          <cell r="EO588">
            <v>5</v>
          </cell>
          <cell r="EP588">
            <v>5</v>
          </cell>
          <cell r="EQ588">
            <v>15</v>
          </cell>
          <cell r="ER588">
            <v>100</v>
          </cell>
          <cell r="ES588" t="str">
            <v>Yes</v>
          </cell>
          <cell r="ET588" t="str">
            <v>https://drive.google.com/open?id=13-W4q9IZTm5tsQcUw4mkeBkR0jJxuTX0</v>
          </cell>
          <cell r="EU588" t="str">
            <v>IT + Core Companies</v>
          </cell>
          <cell r="EV588" t="str">
            <v>Yes</v>
          </cell>
          <cell r="EW588" t="str">
            <v>pay_Hy5ypdBWEulRoG</v>
          </cell>
          <cell r="EX588" t="str">
            <v>Lucknow</v>
          </cell>
          <cell r="EY588" t="str">
            <v>Present</v>
          </cell>
          <cell r="EZ588" t="str">
            <v>Batch 2</v>
          </cell>
          <cell r="FA588" t="str">
            <v>19-ITA09-23</v>
          </cell>
          <cell r="FB588" t="str">
            <v>IT-A</v>
          </cell>
          <cell r="FC588">
            <v>9</v>
          </cell>
        </row>
        <row r="589">
          <cell r="C589" t="str">
            <v>19-ITA10-23</v>
          </cell>
          <cell r="D589">
            <v>10</v>
          </cell>
          <cell r="E589" t="str">
            <v>CHHEDA RHYTHM JIGAR JIGNA</v>
          </cell>
          <cell r="F589" t="str">
            <v>19-ITA10-23</v>
          </cell>
          <cell r="G589" t="str">
            <v>Male</v>
          </cell>
          <cell r="H589">
            <v>36962</v>
          </cell>
          <cell r="I589">
            <v>9820247419</v>
          </cell>
          <cell r="J589" t="str">
            <v>9820247419</v>
          </cell>
          <cell r="K589" t="str">
            <v>rhythmchheda@gmail.com</v>
          </cell>
          <cell r="L589" t="str">
            <v>1032190278@tcetmumbai.in</v>
          </cell>
          <cell r="M589" t="str">
            <v>602 RITE MARVEL, POPULAR APT,AZAD ROAD,ANDHERI EAST,NEAR BMC OFFICE,MUMBAI,400069</v>
          </cell>
          <cell r="N589" t="str">
            <v>Service</v>
          </cell>
          <cell r="O589" t="str">
            <v>5 Lacs to  10Lacs</v>
          </cell>
          <cell r="P589" t="str">
            <v>Normal</v>
          </cell>
          <cell r="Q589" t="str">
            <v>Open</v>
          </cell>
          <cell r="R589">
            <v>2019</v>
          </cell>
          <cell r="S589" t="str">
            <v>FE</v>
          </cell>
          <cell r="T589" t="str">
            <v>MHT-CET 2019</v>
          </cell>
          <cell r="U589" t="str">
            <v>MHT-CET</v>
          </cell>
          <cell r="V589">
            <v>200</v>
          </cell>
          <cell r="W589">
            <v>89.156883899999997</v>
          </cell>
          <cell r="X589" t="str">
            <v>IL</v>
          </cell>
          <cell r="Y589">
            <v>536</v>
          </cell>
          <cell r="Z589">
            <v>600</v>
          </cell>
          <cell r="AA589">
            <v>89.33</v>
          </cell>
          <cell r="AB589">
            <v>2017</v>
          </cell>
          <cell r="AC589" t="str">
            <v>COUNCIL FOR THE INDIAN SCHOOL CERTIFICATE EXAMINATIONS</v>
          </cell>
          <cell r="AD589" t="str">
            <v>LADY RATANBAI AND SIR MATHURADAS VISSANJI ACADEMY</v>
          </cell>
          <cell r="AE589">
            <v>422</v>
          </cell>
          <cell r="AF589">
            <v>650</v>
          </cell>
          <cell r="AG589">
            <v>64.92</v>
          </cell>
          <cell r="AH589">
            <v>2019</v>
          </cell>
          <cell r="AI589" t="str">
            <v>MAHARASHTRA STATE BOARD OF SECONDARY AND HIGHER SECONDARY EDUCATION</v>
          </cell>
          <cell r="AJ589" t="str">
            <v>PRAKASH VIDYALAYA AND JUNIOR COLLEGE</v>
          </cell>
          <cell r="AK589">
            <v>188</v>
          </cell>
          <cell r="AL589">
            <v>22</v>
          </cell>
          <cell r="AM589">
            <v>8.545454545454545</v>
          </cell>
          <cell r="AN589">
            <v>91</v>
          </cell>
          <cell r="AO589">
            <v>228</v>
          </cell>
          <cell r="AP589">
            <v>26</v>
          </cell>
          <cell r="AQ589">
            <v>8.7692307692307701</v>
          </cell>
          <cell r="AR589">
            <v>99</v>
          </cell>
          <cell r="AS589">
            <v>416</v>
          </cell>
          <cell r="AT589">
            <v>48</v>
          </cell>
          <cell r="AU589">
            <v>8.6666666666666661</v>
          </cell>
          <cell r="AV589">
            <v>237</v>
          </cell>
          <cell r="AW589">
            <v>25</v>
          </cell>
          <cell r="AX589">
            <v>9.48</v>
          </cell>
          <cell r="AY589">
            <v>96</v>
          </cell>
          <cell r="AZ589">
            <v>282</v>
          </cell>
          <cell r="BA589">
            <v>29</v>
          </cell>
          <cell r="BB589">
            <v>9.7241379310344822</v>
          </cell>
          <cell r="BC589">
            <v>98</v>
          </cell>
          <cell r="BD589">
            <v>519</v>
          </cell>
          <cell r="BE589">
            <v>54</v>
          </cell>
          <cell r="BF589">
            <v>9.6111111111111107</v>
          </cell>
          <cell r="BG589">
            <v>221</v>
          </cell>
          <cell r="BH589">
            <v>24</v>
          </cell>
          <cell r="BI589">
            <v>9.2083333333333339</v>
          </cell>
          <cell r="BJ589">
            <v>96</v>
          </cell>
          <cell r="BK589">
            <v>274</v>
          </cell>
          <cell r="BL589">
            <v>29</v>
          </cell>
          <cell r="BM589">
            <v>9.4482758620689662</v>
          </cell>
          <cell r="BN589">
            <v>95</v>
          </cell>
          <cell r="BO589">
            <v>495</v>
          </cell>
          <cell r="BP589">
            <v>53</v>
          </cell>
          <cell r="BQ589">
            <v>9.3396226415094343</v>
          </cell>
          <cell r="BR589">
            <v>211</v>
          </cell>
          <cell r="BS589">
            <v>24</v>
          </cell>
          <cell r="BT589">
            <v>8.7916666666666661</v>
          </cell>
          <cell r="BU589">
            <v>95.833333333333329</v>
          </cell>
          <cell r="BV589">
            <v>211</v>
          </cell>
          <cell r="BW589">
            <v>24</v>
          </cell>
          <cell r="BX589">
            <v>8.7916666666666661</v>
          </cell>
          <cell r="BY589">
            <v>249</v>
          </cell>
          <cell r="BZ589">
            <v>26</v>
          </cell>
          <cell r="CA589">
            <v>9.5769230769230766</v>
          </cell>
          <cell r="CB589">
            <v>1890</v>
          </cell>
          <cell r="CC589">
            <v>205</v>
          </cell>
          <cell r="CD589">
            <v>9.2195121951219505</v>
          </cell>
          <cell r="CE589">
            <v>96</v>
          </cell>
          <cell r="CF589"/>
          <cell r="CG589"/>
          <cell r="CH589"/>
          <cell r="CI589"/>
          <cell r="CJ589"/>
          <cell r="CK589"/>
          <cell r="CL589"/>
          <cell r="CM589"/>
          <cell r="CN589">
            <v>30</v>
          </cell>
          <cell r="CO589">
            <v>60</v>
          </cell>
          <cell r="CP589">
            <v>26</v>
          </cell>
          <cell r="CQ589">
            <v>50</v>
          </cell>
          <cell r="CR589">
            <v>17</v>
          </cell>
          <cell r="CS589">
            <v>7</v>
          </cell>
          <cell r="CT589">
            <v>71</v>
          </cell>
          <cell r="CU589">
            <v>8</v>
          </cell>
          <cell r="CV589">
            <v>8</v>
          </cell>
          <cell r="CW589">
            <v>50</v>
          </cell>
          <cell r="CX589">
            <v>84</v>
          </cell>
          <cell r="CY589">
            <v>28</v>
          </cell>
          <cell r="CZ589">
            <v>12.481426448736999</v>
          </cell>
          <cell r="DA589">
            <v>3</v>
          </cell>
          <cell r="DB589">
            <v>7</v>
          </cell>
          <cell r="DC589">
            <v>30</v>
          </cell>
          <cell r="DD589">
            <v>11</v>
          </cell>
          <cell r="DE589">
            <v>11</v>
          </cell>
          <cell r="DF589">
            <v>50</v>
          </cell>
          <cell r="DG589">
            <v>6</v>
          </cell>
          <cell r="DH589">
            <v>60</v>
          </cell>
          <cell r="DI589">
            <v>476</v>
          </cell>
          <cell r="DJ589">
            <v>24</v>
          </cell>
          <cell r="DK589">
            <v>1</v>
          </cell>
          <cell r="DL589">
            <v>1</v>
          </cell>
          <cell r="DM589">
            <v>50</v>
          </cell>
          <cell r="DN589">
            <v>90</v>
          </cell>
          <cell r="DO589" t="str">
            <v>100</v>
          </cell>
          <cell r="DP589">
            <v>0</v>
          </cell>
          <cell r="DQ589">
            <v>0</v>
          </cell>
          <cell r="DR589">
            <v>45</v>
          </cell>
          <cell r="DS589">
            <v>50</v>
          </cell>
          <cell r="DT589">
            <v>43</v>
          </cell>
          <cell r="DU589">
            <v>52</v>
          </cell>
          <cell r="DV589"/>
          <cell r="DW589"/>
          <cell r="DX589"/>
          <cell r="DY589"/>
          <cell r="DZ589"/>
          <cell r="EA589" t="str">
            <v>Higher Studies</v>
          </cell>
          <cell r="EB589" t="str">
            <v>Higher Studies</v>
          </cell>
          <cell r="EC589">
            <v>44776</v>
          </cell>
          <cell r="ED589" t="str">
            <v>CAT-3</v>
          </cell>
          <cell r="EE589"/>
          <cell r="EF589"/>
          <cell r="EG589"/>
          <cell r="EH589"/>
          <cell r="EI589"/>
          <cell r="EJ589"/>
          <cell r="EK589"/>
          <cell r="EL589"/>
          <cell r="EM589"/>
          <cell r="EN589">
            <v>5</v>
          </cell>
          <cell r="EO589">
            <v>2</v>
          </cell>
          <cell r="EP589">
            <v>5</v>
          </cell>
          <cell r="EQ589">
            <v>12</v>
          </cell>
          <cell r="ER589">
            <v>80</v>
          </cell>
          <cell r="ES589" t="str">
            <v>Yes</v>
          </cell>
          <cell r="ET589" t="str">
            <v>https://drive.google.com/open?id=1mIB4pvJ44pb96NaBAj5Es1_wKQNwxRIi</v>
          </cell>
          <cell r="EU589" t="str">
            <v>IT + Core Companies</v>
          </cell>
          <cell r="EV589" t="str">
            <v>Yes</v>
          </cell>
          <cell r="EW589" t="str">
            <v>pay_HyYVUmR5jUHZHk</v>
          </cell>
          <cell r="EX589" t="str">
            <v>MUMBAI</v>
          </cell>
          <cell r="EY589" t="str">
            <v>Present</v>
          </cell>
          <cell r="EZ589" t="str">
            <v>Golden Batch 2</v>
          </cell>
          <cell r="FA589" t="str">
            <v>19-ITA10-23</v>
          </cell>
          <cell r="FB589" t="str">
            <v>IT-A</v>
          </cell>
          <cell r="FC589">
            <v>10</v>
          </cell>
        </row>
        <row r="590">
          <cell r="C590" t="str">
            <v>19-ITA11-23</v>
          </cell>
          <cell r="D590">
            <v>11</v>
          </cell>
          <cell r="E590" t="str">
            <v>CHIKANE RUSHAL RAJENDRA SUVARNA</v>
          </cell>
          <cell r="F590" t="str">
            <v>19-ITA11-23</v>
          </cell>
          <cell r="G590" t="str">
            <v>Male</v>
          </cell>
          <cell r="H590">
            <v>37243</v>
          </cell>
          <cell r="I590">
            <v>7977436823</v>
          </cell>
          <cell r="J590" t="str">
            <v>7977436823</v>
          </cell>
          <cell r="K590" t="str">
            <v>chikanerushal@gmail.com</v>
          </cell>
          <cell r="L590" t="str">
            <v>1032190279@tcetmumbai.in</v>
          </cell>
          <cell r="M590" t="str">
            <v>Room no 222 G ward 18,Jerbai wadia road,Parel,parel,400012</v>
          </cell>
          <cell r="N590" t="str">
            <v>Service</v>
          </cell>
          <cell r="O590" t="str">
            <v>Below  5 Lacs</v>
          </cell>
          <cell r="P590" t="str">
            <v>Normal</v>
          </cell>
          <cell r="Q590" t="str">
            <v>Open</v>
          </cell>
          <cell r="R590">
            <v>2019</v>
          </cell>
          <cell r="S590" t="str">
            <v>FE</v>
          </cell>
          <cell r="T590" t="str">
            <v>MHT-CET 2019</v>
          </cell>
          <cell r="U590" t="str">
            <v>MHT-CET</v>
          </cell>
          <cell r="V590">
            <v>200</v>
          </cell>
          <cell r="W590">
            <v>95.145300000000006</v>
          </cell>
          <cell r="X590" t="str">
            <v>GOPENS</v>
          </cell>
          <cell r="Y590">
            <v>465</v>
          </cell>
          <cell r="Z590">
            <v>500</v>
          </cell>
          <cell r="AA590">
            <v>93</v>
          </cell>
          <cell r="AB590">
            <v>2017</v>
          </cell>
          <cell r="AC590" t="str">
            <v>MAHARASHTRA STATE BOARD OF SECONDARY AND HIGHER SECONDARY EDUCATION</v>
          </cell>
          <cell r="AD590" t="str">
            <v>R.M.BHATT HIGHSCHOOL</v>
          </cell>
          <cell r="AE590">
            <v>538</v>
          </cell>
          <cell r="AF590">
            <v>650</v>
          </cell>
          <cell r="AG590">
            <v>82.3</v>
          </cell>
          <cell r="AH590">
            <v>2019</v>
          </cell>
          <cell r="AI590" t="str">
            <v>MAHARASHTRA STATE BOARD OF SECONDARY AND HIGHER SECONDARY EDUCATION</v>
          </cell>
          <cell r="AJ590" t="str">
            <v>Rua Jr.college Matunga</v>
          </cell>
          <cell r="AK590">
            <v>215</v>
          </cell>
          <cell r="AL590">
            <v>22</v>
          </cell>
          <cell r="AM590">
            <v>9.7727272727272734</v>
          </cell>
          <cell r="AN590">
            <v>89</v>
          </cell>
          <cell r="AO590">
            <v>260</v>
          </cell>
          <cell r="AP590">
            <v>26</v>
          </cell>
          <cell r="AQ590">
            <v>10</v>
          </cell>
          <cell r="AR590">
            <v>95</v>
          </cell>
          <cell r="AS590">
            <v>475</v>
          </cell>
          <cell r="AT590">
            <v>48</v>
          </cell>
          <cell r="AU590">
            <v>9.8958333333333339</v>
          </cell>
          <cell r="AV590">
            <v>243</v>
          </cell>
          <cell r="AW590">
            <v>25</v>
          </cell>
          <cell r="AX590">
            <v>9.7200000000000006</v>
          </cell>
          <cell r="AY590">
            <v>97</v>
          </cell>
          <cell r="AZ590">
            <v>281</v>
          </cell>
          <cell r="BA590">
            <v>29</v>
          </cell>
          <cell r="BB590">
            <v>9.6896551724137936</v>
          </cell>
          <cell r="BC590">
            <v>97</v>
          </cell>
          <cell r="BD590">
            <v>524</v>
          </cell>
          <cell r="BE590">
            <v>54</v>
          </cell>
          <cell r="BF590">
            <v>9.7037037037037042</v>
          </cell>
          <cell r="BG590">
            <v>225</v>
          </cell>
          <cell r="BH590">
            <v>24</v>
          </cell>
          <cell r="BI590">
            <v>9.375</v>
          </cell>
          <cell r="BJ590">
            <v>94.5</v>
          </cell>
          <cell r="BK590">
            <v>288</v>
          </cell>
          <cell r="BL590">
            <v>29</v>
          </cell>
          <cell r="BM590">
            <v>9.931034482758621</v>
          </cell>
          <cell r="BN590">
            <v>98</v>
          </cell>
          <cell r="BO590">
            <v>513</v>
          </cell>
          <cell r="BP590">
            <v>53</v>
          </cell>
          <cell r="BQ590">
            <v>9.6792452830188687</v>
          </cell>
          <cell r="BR590">
            <v>229</v>
          </cell>
          <cell r="BS590">
            <v>24</v>
          </cell>
          <cell r="BT590">
            <v>9.5416666666666661</v>
          </cell>
          <cell r="BU590">
            <v>95.083333333333329</v>
          </cell>
          <cell r="BV590">
            <v>229</v>
          </cell>
          <cell r="BW590">
            <v>24</v>
          </cell>
          <cell r="BX590">
            <v>9.5416666666666661</v>
          </cell>
          <cell r="BY590">
            <v>255</v>
          </cell>
          <cell r="BZ590">
            <v>26</v>
          </cell>
          <cell r="CA590">
            <v>9.8076923076923084</v>
          </cell>
          <cell r="CB590">
            <v>1996</v>
          </cell>
          <cell r="CC590">
            <v>205</v>
          </cell>
          <cell r="CD590">
            <v>9.7365853658536583</v>
          </cell>
          <cell r="CE590">
            <v>95</v>
          </cell>
          <cell r="CF590"/>
          <cell r="CG590"/>
          <cell r="CH590"/>
          <cell r="CI590"/>
          <cell r="CJ590"/>
          <cell r="CK590"/>
          <cell r="CL590"/>
          <cell r="CM590"/>
          <cell r="CN590">
            <v>6</v>
          </cell>
          <cell r="CO590">
            <v>60</v>
          </cell>
          <cell r="CP590">
            <v>31</v>
          </cell>
          <cell r="CQ590">
            <v>50</v>
          </cell>
          <cell r="CR590">
            <v>24</v>
          </cell>
          <cell r="CS590">
            <v>0</v>
          </cell>
          <cell r="CT590">
            <v>100</v>
          </cell>
          <cell r="CU590">
            <v>16</v>
          </cell>
          <cell r="CV590">
            <v>0</v>
          </cell>
          <cell r="CW590">
            <v>100</v>
          </cell>
          <cell r="CX590">
            <v>651</v>
          </cell>
          <cell r="CY590">
            <v>65.099999999999994</v>
          </cell>
          <cell r="CZ590">
            <v>96.731054977711736</v>
          </cell>
          <cell r="DA590">
            <v>10</v>
          </cell>
          <cell r="DB590">
            <v>0</v>
          </cell>
          <cell r="DC590">
            <v>100</v>
          </cell>
          <cell r="DD590">
            <v>21</v>
          </cell>
          <cell r="DE590">
            <v>1</v>
          </cell>
          <cell r="DF590">
            <v>96</v>
          </cell>
          <cell r="DG590">
            <v>10</v>
          </cell>
          <cell r="DH590">
            <v>100</v>
          </cell>
          <cell r="DI590">
            <v>1045</v>
          </cell>
          <cell r="DJ590">
            <v>53</v>
          </cell>
          <cell r="DK590">
            <v>2</v>
          </cell>
          <cell r="DL590">
            <v>0</v>
          </cell>
          <cell r="DM590">
            <v>100</v>
          </cell>
          <cell r="DN590">
            <v>90</v>
          </cell>
          <cell r="DO590" t="str">
            <v>100</v>
          </cell>
          <cell r="DP590">
            <v>90</v>
          </cell>
          <cell r="DQ590" t="str">
            <v>100</v>
          </cell>
          <cell r="DR590">
            <v>90</v>
          </cell>
          <cell r="DS590">
            <v>100</v>
          </cell>
          <cell r="DT590">
            <v>80</v>
          </cell>
          <cell r="DU590">
            <v>100</v>
          </cell>
          <cell r="DV590" t="str">
            <v>Allow if Eligible (Capgemini)</v>
          </cell>
          <cell r="DW590"/>
          <cell r="DX590"/>
          <cell r="DY590" t="str">
            <v>Placed</v>
          </cell>
          <cell r="DZ590">
            <v>4.25</v>
          </cell>
          <cell r="EA590" t="str">
            <v>Placement</v>
          </cell>
          <cell r="EB590" t="str">
            <v>Placement</v>
          </cell>
          <cell r="EC590"/>
          <cell r="ED590" t="str">
            <v>CAT-1</v>
          </cell>
          <cell r="EE590"/>
          <cell r="EF590"/>
          <cell r="EG590"/>
          <cell r="EH590"/>
          <cell r="EI590"/>
          <cell r="EJ590"/>
          <cell r="EK590"/>
          <cell r="EL590"/>
          <cell r="EM590"/>
          <cell r="EN590">
            <v>5</v>
          </cell>
          <cell r="EO590">
            <v>5</v>
          </cell>
          <cell r="EP590">
            <v>5</v>
          </cell>
          <cell r="EQ590">
            <v>15</v>
          </cell>
          <cell r="ER590">
            <v>100</v>
          </cell>
          <cell r="ES590" t="str">
            <v>Yes</v>
          </cell>
          <cell r="ET590" t="str">
            <v>https://drive.google.com/open?id=1m6vJSWbNyA2zY8A6OmL7Sn0cDD2Z4f_L</v>
          </cell>
          <cell r="EU590" t="str">
            <v>IT + Core Companies</v>
          </cell>
          <cell r="EV590" t="str">
            <v>Yes</v>
          </cell>
          <cell r="EW590" t="str">
            <v>pay_Hy5lIH57DhewaV</v>
          </cell>
          <cell r="EX590" t="str">
            <v>Mumbai</v>
          </cell>
          <cell r="EY590" t="str">
            <v>Present</v>
          </cell>
          <cell r="EZ590" t="str">
            <v>Golden Batch 2</v>
          </cell>
          <cell r="FA590" t="str">
            <v>19-ITA11-23</v>
          </cell>
          <cell r="FB590" t="str">
            <v>IT-A</v>
          </cell>
          <cell r="FC590">
            <v>11</v>
          </cell>
        </row>
        <row r="591">
          <cell r="C591" t="str">
            <v>19-ITA12-23</v>
          </cell>
          <cell r="D591">
            <v>12</v>
          </cell>
          <cell r="E591" t="str">
            <v>CHOUDHARY ASHUTOSH ARUN PRATIBHA</v>
          </cell>
          <cell r="F591" t="str">
            <v>19-ITA12-23</v>
          </cell>
          <cell r="G591" t="str">
            <v>Male</v>
          </cell>
          <cell r="H591">
            <v>37140</v>
          </cell>
          <cell r="I591">
            <v>9619933822</v>
          </cell>
          <cell r="J591"/>
          <cell r="K591" t="str">
            <v>ashutoshchoudhary691@gmail.com</v>
          </cell>
          <cell r="L591" t="str">
            <v>1032190280@tcetmumbai.in</v>
          </cell>
          <cell r="M591" t="str">
            <v>D404 Salpadevi sadan co.op.hsg,P.K Road,Mulund,Near Saidham,MUMBAI,400080</v>
          </cell>
          <cell r="N591" t="str">
            <v>Service</v>
          </cell>
          <cell r="O591" t="str">
            <v>Below  5 Lacs</v>
          </cell>
          <cell r="P591" t="str">
            <v>Normal</v>
          </cell>
          <cell r="Q591" t="str">
            <v>Open</v>
          </cell>
          <cell r="R591">
            <v>2019</v>
          </cell>
          <cell r="S591" t="str">
            <v>FE</v>
          </cell>
          <cell r="T591" t="str">
            <v>MHT-CET 2019</v>
          </cell>
          <cell r="U591" t="str">
            <v>MHT-CET</v>
          </cell>
          <cell r="V591">
            <v>200</v>
          </cell>
          <cell r="W591">
            <v>84.9282678</v>
          </cell>
          <cell r="X591" t="str">
            <v>MI</v>
          </cell>
          <cell r="Y591">
            <v>431</v>
          </cell>
          <cell r="Z591">
            <v>500</v>
          </cell>
          <cell r="AA591">
            <v>86.2</v>
          </cell>
          <cell r="AB591">
            <v>2017</v>
          </cell>
          <cell r="AC591" t="str">
            <v>MAHARASHTRA STATE BOARD OF SECONDARY AND HIGHER SECONDARY EDUCATION</v>
          </cell>
          <cell r="AD591" t="str">
            <v>ST.PIUS X HIGH SCHOOL</v>
          </cell>
          <cell r="AE591">
            <v>463</v>
          </cell>
          <cell r="AF591">
            <v>650</v>
          </cell>
          <cell r="AG591">
            <v>71.23</v>
          </cell>
          <cell r="AH591">
            <v>2019</v>
          </cell>
          <cell r="AI591" t="str">
            <v>MAHARASHTRA STATE BOARD OF SECONDARY AND HIGHER SECONDARY EDUCATION</v>
          </cell>
          <cell r="AJ591" t="str">
            <v>S.K SOMAIYA VINAY MANDIR JUNIOR COLLEGE</v>
          </cell>
          <cell r="AK591">
            <v>186</v>
          </cell>
          <cell r="AL591">
            <v>22</v>
          </cell>
          <cell r="AM591">
            <v>8.454545454545455</v>
          </cell>
          <cell r="AN591">
            <v>75</v>
          </cell>
          <cell r="AO591">
            <v>229</v>
          </cell>
          <cell r="AP591">
            <v>26</v>
          </cell>
          <cell r="AQ591">
            <v>8.8076923076923084</v>
          </cell>
          <cell r="AR591">
            <v>99</v>
          </cell>
          <cell r="AS591">
            <v>415</v>
          </cell>
          <cell r="AT591">
            <v>48</v>
          </cell>
          <cell r="AU591">
            <v>8.6458333333333339</v>
          </cell>
          <cell r="AV591">
            <v>241</v>
          </cell>
          <cell r="AW591">
            <v>25</v>
          </cell>
          <cell r="AX591">
            <v>9.64</v>
          </cell>
          <cell r="AY591">
            <v>97</v>
          </cell>
          <cell r="AZ591">
            <v>289</v>
          </cell>
          <cell r="BA591">
            <v>29</v>
          </cell>
          <cell r="BB591">
            <v>9.9655172413793096</v>
          </cell>
          <cell r="BC591">
            <v>100</v>
          </cell>
          <cell r="BD591">
            <v>530</v>
          </cell>
          <cell r="BE591">
            <v>54</v>
          </cell>
          <cell r="BF591">
            <v>9.8148148148148149</v>
          </cell>
          <cell r="BG591">
            <v>229</v>
          </cell>
          <cell r="BH591">
            <v>24</v>
          </cell>
          <cell r="BI591">
            <v>9.5416666666666661</v>
          </cell>
          <cell r="BJ591">
            <v>92.75</v>
          </cell>
          <cell r="BK591">
            <v>266</v>
          </cell>
          <cell r="BL591">
            <v>29</v>
          </cell>
          <cell r="BM591">
            <v>9.1724137931034484</v>
          </cell>
          <cell r="BN591">
            <v>95</v>
          </cell>
          <cell r="BO591">
            <v>495</v>
          </cell>
          <cell r="BP591">
            <v>53</v>
          </cell>
          <cell r="BQ591">
            <v>9.3396226415094343</v>
          </cell>
          <cell r="BR591">
            <v>180</v>
          </cell>
          <cell r="BS591">
            <v>24</v>
          </cell>
          <cell r="BT591">
            <v>7.5</v>
          </cell>
          <cell r="BU591">
            <v>93.125</v>
          </cell>
          <cell r="BV591">
            <v>180</v>
          </cell>
          <cell r="BW591">
            <v>24</v>
          </cell>
          <cell r="BX591">
            <v>7.5</v>
          </cell>
          <cell r="BY591">
            <v>248</v>
          </cell>
          <cell r="BZ591">
            <v>26</v>
          </cell>
          <cell r="CA591">
            <v>9.5384615384615383</v>
          </cell>
          <cell r="CB591">
            <v>1868</v>
          </cell>
          <cell r="CC591">
            <v>205</v>
          </cell>
          <cell r="CD591">
            <v>9.1121951219512187</v>
          </cell>
          <cell r="CE591">
            <v>93</v>
          </cell>
          <cell r="CF591"/>
          <cell r="CG591"/>
          <cell r="CH591"/>
          <cell r="CI591"/>
          <cell r="CJ591"/>
          <cell r="CK591"/>
          <cell r="CL591"/>
          <cell r="CM591"/>
          <cell r="CN591">
            <v>48</v>
          </cell>
          <cell r="CO591">
            <v>60</v>
          </cell>
          <cell r="CP591">
            <v>39</v>
          </cell>
          <cell r="CQ591">
            <v>50</v>
          </cell>
          <cell r="CR591">
            <v>23</v>
          </cell>
          <cell r="CS591">
            <v>1</v>
          </cell>
          <cell r="CT591">
            <v>96</v>
          </cell>
          <cell r="CU591">
            <v>8</v>
          </cell>
          <cell r="CV591">
            <v>8</v>
          </cell>
          <cell r="CW591">
            <v>50</v>
          </cell>
          <cell r="CX591">
            <v>622</v>
          </cell>
          <cell r="CY591">
            <v>62.2</v>
          </cell>
          <cell r="CZ591">
            <v>92.421991084695392</v>
          </cell>
          <cell r="DA591">
            <v>10</v>
          </cell>
          <cell r="DB591">
            <v>0</v>
          </cell>
          <cell r="DC591">
            <v>100</v>
          </cell>
          <cell r="DD591">
            <v>21</v>
          </cell>
          <cell r="DE591">
            <v>1</v>
          </cell>
          <cell r="DF591">
            <v>96</v>
          </cell>
          <cell r="DG591">
            <v>8</v>
          </cell>
          <cell r="DH591">
            <v>80</v>
          </cell>
          <cell r="DI591">
            <v>652</v>
          </cell>
          <cell r="DJ591">
            <v>33</v>
          </cell>
          <cell r="DK591">
            <v>1</v>
          </cell>
          <cell r="DL591">
            <v>1</v>
          </cell>
          <cell r="DM591">
            <v>50</v>
          </cell>
          <cell r="DN591">
            <v>90</v>
          </cell>
          <cell r="DO591" t="str">
            <v>100</v>
          </cell>
          <cell r="DP591">
            <v>80</v>
          </cell>
          <cell r="DQ591" t="str">
            <v>100</v>
          </cell>
          <cell r="DR591">
            <v>85</v>
          </cell>
          <cell r="DS591">
            <v>100</v>
          </cell>
          <cell r="DT591">
            <v>72</v>
          </cell>
          <cell r="DU591">
            <v>82</v>
          </cell>
          <cell r="DV591" t="str">
            <v>Willis Tower Watson</v>
          </cell>
          <cell r="DW591"/>
          <cell r="DX591"/>
          <cell r="DY591" t="str">
            <v>Placed</v>
          </cell>
          <cell r="DZ591">
            <v>6</v>
          </cell>
          <cell r="EA591" t="str">
            <v>Placement</v>
          </cell>
          <cell r="EB591" t="str">
            <v>Placement</v>
          </cell>
          <cell r="EC591"/>
          <cell r="ED591" t="str">
            <v>CAT-1</v>
          </cell>
          <cell r="EE591"/>
          <cell r="EF591"/>
          <cell r="EG591"/>
          <cell r="EH591"/>
          <cell r="EI591"/>
          <cell r="EJ591"/>
          <cell r="EK591"/>
          <cell r="EL591"/>
          <cell r="EM591"/>
          <cell r="EN591">
            <v>5</v>
          </cell>
          <cell r="EO591">
            <v>5</v>
          </cell>
          <cell r="EP591">
            <v>5</v>
          </cell>
          <cell r="EQ591">
            <v>15</v>
          </cell>
          <cell r="ER591">
            <v>100</v>
          </cell>
          <cell r="ES591" t="str">
            <v>Yes</v>
          </cell>
          <cell r="ET591" t="str">
            <v>https://drive.google.com/open?id=1z-6filyBY9_rKV7FesvhSuL-X7gm6uiZ</v>
          </cell>
          <cell r="EU591" t="str">
            <v>IT + Core Companies</v>
          </cell>
          <cell r="EV591" t="str">
            <v>Yes</v>
          </cell>
          <cell r="EW591" t="str">
            <v>pay_Hy4XIRKLTb8vIC</v>
          </cell>
          <cell r="EX591" t="str">
            <v>MUMBAI</v>
          </cell>
          <cell r="EY591" t="str">
            <v>Present</v>
          </cell>
          <cell r="EZ591" t="str">
            <v>Golden Batch 2</v>
          </cell>
          <cell r="FA591" t="str">
            <v>19-ITA12-23</v>
          </cell>
          <cell r="FB591" t="str">
            <v>IT-A</v>
          </cell>
          <cell r="FC591">
            <v>12</v>
          </cell>
        </row>
        <row r="592">
          <cell r="C592" t="str">
            <v>19-ITA13-23</v>
          </cell>
          <cell r="D592">
            <v>13</v>
          </cell>
          <cell r="E592" t="str">
            <v>CHOUDHARY JEETENDRA HEMARAM HULIDEVI</v>
          </cell>
          <cell r="F592" t="str">
            <v>19-ITA13-23</v>
          </cell>
          <cell r="G592" t="str">
            <v>Male</v>
          </cell>
          <cell r="H592">
            <v>37039</v>
          </cell>
          <cell r="I592">
            <v>7977729372</v>
          </cell>
          <cell r="J592"/>
          <cell r="K592" t="str">
            <v>Choudharyjitendra236@gmail.com</v>
          </cell>
          <cell r="L592" t="str">
            <v>1032190785@tcetmumbai.in</v>
          </cell>
          <cell r="M592" t="str">
            <v>802 yash willows near st Pius,Pahadi school road Goregaon East,Goregaon East,Maharashtra,Mumbai,400063</v>
          </cell>
          <cell r="N592" t="str">
            <v>Family Business</v>
          </cell>
          <cell r="O592" t="str">
            <v>Below  5 Lacs</v>
          </cell>
          <cell r="P592" t="str">
            <v>Normal</v>
          </cell>
          <cell r="Q592" t="str">
            <v>Open</v>
          </cell>
          <cell r="R592">
            <v>2019</v>
          </cell>
          <cell r="S592" t="str">
            <v>FE</v>
          </cell>
          <cell r="T592" t="str">
            <v>MHT-CET 2019</v>
          </cell>
          <cell r="U592" t="str">
            <v>MHT-CET</v>
          </cell>
          <cell r="V592">
            <v>200</v>
          </cell>
          <cell r="W592">
            <v>24.975196100000002</v>
          </cell>
          <cell r="X592" t="str">
            <v>MI</v>
          </cell>
          <cell r="Y592">
            <v>416</v>
          </cell>
          <cell r="Z592">
            <v>500</v>
          </cell>
          <cell r="AA592">
            <v>83.2</v>
          </cell>
          <cell r="AB592">
            <v>2017</v>
          </cell>
          <cell r="AC592" t="str">
            <v>MAHARASHTRA STATE BOARD OF SECONDARY AND HIGHER SECONDARY EDUCATION</v>
          </cell>
          <cell r="AD592" t="str">
            <v>PRAGNYA BODHINI HIGH SCHOOL</v>
          </cell>
          <cell r="AE592">
            <v>362</v>
          </cell>
          <cell r="AF592">
            <v>650</v>
          </cell>
          <cell r="AG592">
            <v>55.69</v>
          </cell>
          <cell r="AH592">
            <v>2019</v>
          </cell>
          <cell r="AI592" t="str">
            <v>MAHARASHTRA STATE BOARD OF SECONDARY AND HIGHER SECONDARY EDUCATION</v>
          </cell>
          <cell r="AJ592" t="str">
            <v>THE NEW SATVAJANIK EDUCATION SOCIETY'S JUNIOR COLLEGE OF SCIENCE</v>
          </cell>
          <cell r="AK592">
            <v>135.08000000000001</v>
          </cell>
          <cell r="AL592">
            <v>22</v>
          </cell>
          <cell r="AM592">
            <v>6.1400000000000006</v>
          </cell>
          <cell r="AN592">
            <v>82</v>
          </cell>
          <cell r="AO592">
            <v>177</v>
          </cell>
          <cell r="AP592">
            <v>26</v>
          </cell>
          <cell r="AQ592">
            <v>6.8076923076923075</v>
          </cell>
          <cell r="AR592">
            <v>76</v>
          </cell>
          <cell r="AS592">
            <v>312.08000000000004</v>
          </cell>
          <cell r="AT592">
            <v>48</v>
          </cell>
          <cell r="AU592">
            <v>6.5016666666666678</v>
          </cell>
          <cell r="AV592">
            <v>232</v>
          </cell>
          <cell r="AW592">
            <v>25</v>
          </cell>
          <cell r="AX592">
            <v>9.2799999999999994</v>
          </cell>
          <cell r="AY592">
            <v>100</v>
          </cell>
          <cell r="AZ592">
            <v>265</v>
          </cell>
          <cell r="BA592">
            <v>29</v>
          </cell>
          <cell r="BB592">
            <v>9.137931034482758</v>
          </cell>
          <cell r="BC592">
            <v>96</v>
          </cell>
          <cell r="BD592">
            <v>497</v>
          </cell>
          <cell r="BE592">
            <v>54</v>
          </cell>
          <cell r="BF592">
            <v>9.2037037037037042</v>
          </cell>
          <cell r="BG592">
            <v>212</v>
          </cell>
          <cell r="BH592">
            <v>24</v>
          </cell>
          <cell r="BI592">
            <v>8.8333333333333339</v>
          </cell>
          <cell r="BJ592">
            <v>88.5</v>
          </cell>
          <cell r="BK592">
            <v>238</v>
          </cell>
          <cell r="BL592">
            <v>29</v>
          </cell>
          <cell r="BM592">
            <v>8.2068965517241388</v>
          </cell>
          <cell r="BN592">
            <v>97</v>
          </cell>
          <cell r="BO592">
            <v>450</v>
          </cell>
          <cell r="BP592">
            <v>53</v>
          </cell>
          <cell r="BQ592">
            <v>8.4905660377358494</v>
          </cell>
          <cell r="BR592">
            <v>192</v>
          </cell>
          <cell r="BS592">
            <v>24</v>
          </cell>
          <cell r="BT592">
            <v>8</v>
          </cell>
          <cell r="BU592">
            <v>89.916666666666671</v>
          </cell>
          <cell r="BV592">
            <v>192</v>
          </cell>
          <cell r="BW592">
            <v>24</v>
          </cell>
          <cell r="BX592">
            <v>8</v>
          </cell>
          <cell r="BY592">
            <v>241</v>
          </cell>
          <cell r="BZ592">
            <v>26</v>
          </cell>
          <cell r="CA592">
            <v>9.2692307692307701</v>
          </cell>
          <cell r="CB592">
            <v>1692.08</v>
          </cell>
          <cell r="CC592">
            <v>205</v>
          </cell>
          <cell r="CD592">
            <v>8.2540487804878051</v>
          </cell>
          <cell r="CE592">
            <v>89</v>
          </cell>
          <cell r="CF592"/>
          <cell r="CG592"/>
          <cell r="CH592"/>
          <cell r="CI592"/>
          <cell r="CJ592"/>
          <cell r="CK592"/>
          <cell r="CL592"/>
          <cell r="CM592"/>
          <cell r="CN592"/>
          <cell r="CO592"/>
          <cell r="CP592"/>
          <cell r="CQ592"/>
          <cell r="CR592"/>
          <cell r="CS592"/>
          <cell r="CT592"/>
          <cell r="CU592"/>
          <cell r="CV592"/>
          <cell r="CW592"/>
          <cell r="CX592"/>
          <cell r="CY592"/>
          <cell r="CZ592"/>
          <cell r="DA592"/>
          <cell r="DB592"/>
          <cell r="DC592"/>
          <cell r="DD592"/>
          <cell r="DE592"/>
          <cell r="DF592"/>
          <cell r="DG592"/>
          <cell r="DH592"/>
          <cell r="DI592"/>
          <cell r="DJ592">
            <v>0</v>
          </cell>
          <cell r="DK592">
            <v>0</v>
          </cell>
          <cell r="DL592">
            <v>2</v>
          </cell>
          <cell r="DM592">
            <v>0</v>
          </cell>
          <cell r="DN592">
            <v>0</v>
          </cell>
          <cell r="DO592">
            <v>0</v>
          </cell>
          <cell r="DP592">
            <v>0</v>
          </cell>
          <cell r="DQ592">
            <v>0</v>
          </cell>
          <cell r="DR592">
            <v>0</v>
          </cell>
          <cell r="DS592">
            <v>0</v>
          </cell>
          <cell r="DT592">
            <v>0</v>
          </cell>
          <cell r="DU592">
            <v>0</v>
          </cell>
          <cell r="DV592" t="str">
            <v>ARCON</v>
          </cell>
          <cell r="DW592"/>
          <cell r="DX592"/>
          <cell r="DY592" t="str">
            <v>Placed</v>
          </cell>
          <cell r="DZ592">
            <v>4</v>
          </cell>
          <cell r="EA592" t="str">
            <v>Placement</v>
          </cell>
          <cell r="EB592" t="str">
            <v>Placement</v>
          </cell>
          <cell r="EC592"/>
          <cell r="ED592" t="str">
            <v>CAT-3</v>
          </cell>
          <cell r="EE592"/>
          <cell r="EF592"/>
          <cell r="EG592"/>
          <cell r="EH592"/>
          <cell r="EI592"/>
          <cell r="EJ592"/>
          <cell r="EK592"/>
          <cell r="EL592"/>
          <cell r="EM592"/>
          <cell r="EN592">
            <v>5</v>
          </cell>
          <cell r="EO592">
            <v>0</v>
          </cell>
          <cell r="EP592">
            <v>5</v>
          </cell>
          <cell r="EQ592">
            <v>10</v>
          </cell>
          <cell r="ER592">
            <v>66.666666666666657</v>
          </cell>
          <cell r="ES592" t="str">
            <v>Yes</v>
          </cell>
          <cell r="ET592" t="str">
            <v>https://drive.google.com/open?id=1if4U46aCPg6iOotzY3MeFEweONEbkhVq</v>
          </cell>
          <cell r="EU592" t="str">
            <v>IT + Core Companies</v>
          </cell>
          <cell r="EV592" t="str">
            <v>No</v>
          </cell>
          <cell r="EW592"/>
          <cell r="EX592" t="str">
            <v>Rajasthan</v>
          </cell>
          <cell r="EY592" t="str">
            <v>AB</v>
          </cell>
          <cell r="EZ592"/>
          <cell r="FA592" t="str">
            <v>19-ITA13-23</v>
          </cell>
          <cell r="FB592" t="str">
            <v>IT-A</v>
          </cell>
          <cell r="FC592">
            <v>13</v>
          </cell>
        </row>
        <row r="593">
          <cell r="C593" t="str">
            <v>19-ITA14-23</v>
          </cell>
          <cell r="D593">
            <v>14</v>
          </cell>
          <cell r="E593" t="str">
            <v>VISHWAKARMA HARSHKUMAR KAMLESH SANGEETA</v>
          </cell>
          <cell r="F593" t="str">
            <v>19-ITA14-23</v>
          </cell>
          <cell r="G593" t="str">
            <v>Male</v>
          </cell>
          <cell r="H593">
            <v>37120</v>
          </cell>
          <cell r="I593">
            <v>9322224994</v>
          </cell>
          <cell r="J593" t="str">
            <v>9322224994</v>
          </cell>
          <cell r="K593" t="str">
            <v>harshkv9322@gmail.com</v>
          </cell>
          <cell r="L593" t="str">
            <v>1032190281@tcetmumbai.in</v>
          </cell>
          <cell r="M593" t="str">
            <v>bhablipada chawl,c.s. road ,road no. 3,near anad hospital,Mumbai,400068</v>
          </cell>
          <cell r="N593" t="str">
            <v>Self-employed</v>
          </cell>
          <cell r="O593" t="str">
            <v>5 Lacs to  10Lacs</v>
          </cell>
          <cell r="P593" t="str">
            <v>Normal</v>
          </cell>
          <cell r="Q593" t="str">
            <v>Open</v>
          </cell>
          <cell r="R593">
            <v>2019</v>
          </cell>
          <cell r="S593" t="str">
            <v>FE</v>
          </cell>
          <cell r="T593" t="str">
            <v>MHT-CET 2019</v>
          </cell>
          <cell r="U593" t="str">
            <v>MHT-CET</v>
          </cell>
          <cell r="V593">
            <v>200</v>
          </cell>
          <cell r="W593">
            <v>22.8804415</v>
          </cell>
          <cell r="X593" t="str">
            <v>ACAP</v>
          </cell>
          <cell r="Y593">
            <v>340</v>
          </cell>
          <cell r="Z593">
            <v>500</v>
          </cell>
          <cell r="AA593">
            <v>68</v>
          </cell>
          <cell r="AB593">
            <v>2017</v>
          </cell>
          <cell r="AC593" t="str">
            <v>MAHARASHTRA STATE BOARD OF SECONDARY AND HIGHER SECONDARY EDUCATION</v>
          </cell>
          <cell r="AD593" t="str">
            <v>ST MARY HIGH SCHOOL</v>
          </cell>
          <cell r="AE593">
            <v>355</v>
          </cell>
          <cell r="AF593">
            <v>650</v>
          </cell>
          <cell r="AG593">
            <v>54.62</v>
          </cell>
          <cell r="AH593">
            <v>2019</v>
          </cell>
          <cell r="AI593" t="str">
            <v>MAHARASHTRA STATE BOARD OF SECONDARY AND HIGHER SECONDARY EDUCATION</v>
          </cell>
          <cell r="AJ593" t="str">
            <v>R.R. INTERNATIONAL</v>
          </cell>
          <cell r="AK593">
            <v>199</v>
          </cell>
          <cell r="AL593">
            <v>22</v>
          </cell>
          <cell r="AM593">
            <v>9.045454545454545</v>
          </cell>
          <cell r="AN593">
            <v>92</v>
          </cell>
          <cell r="AO593">
            <v>227</v>
          </cell>
          <cell r="AP593">
            <v>26</v>
          </cell>
          <cell r="AQ593">
            <v>8.7307692307692299</v>
          </cell>
          <cell r="AR593">
            <v>89</v>
          </cell>
          <cell r="AS593">
            <v>426</v>
          </cell>
          <cell r="AT593">
            <v>48</v>
          </cell>
          <cell r="AU593">
            <v>8.875</v>
          </cell>
          <cell r="AV593">
            <v>238</v>
          </cell>
          <cell r="AW593">
            <v>25</v>
          </cell>
          <cell r="AX593">
            <v>9.52</v>
          </cell>
          <cell r="AY593">
            <v>97</v>
          </cell>
          <cell r="AZ593">
            <v>288</v>
          </cell>
          <cell r="BA593">
            <v>29</v>
          </cell>
          <cell r="BB593">
            <v>9.931034482758621</v>
          </cell>
          <cell r="BC593">
            <v>98</v>
          </cell>
          <cell r="BD593">
            <v>526</v>
          </cell>
          <cell r="BE593">
            <v>54</v>
          </cell>
          <cell r="BF593">
            <v>9.7407407407407405</v>
          </cell>
          <cell r="BG593">
            <v>219</v>
          </cell>
          <cell r="BH593">
            <v>24</v>
          </cell>
          <cell r="BI593">
            <v>9.125</v>
          </cell>
          <cell r="BJ593">
            <v>94</v>
          </cell>
          <cell r="BK593">
            <v>260</v>
          </cell>
          <cell r="BL593">
            <v>29</v>
          </cell>
          <cell r="BM593">
            <v>8.9655172413793096</v>
          </cell>
          <cell r="BN593">
            <v>100</v>
          </cell>
          <cell r="BO593">
            <v>479</v>
          </cell>
          <cell r="BP593">
            <v>53</v>
          </cell>
          <cell r="BQ593">
            <v>9.0377358490566042</v>
          </cell>
          <cell r="BR593">
            <v>212</v>
          </cell>
          <cell r="BS593">
            <v>24</v>
          </cell>
          <cell r="BT593">
            <v>8.8333333333333339</v>
          </cell>
          <cell r="BU593">
            <v>95</v>
          </cell>
          <cell r="BV593">
            <v>212</v>
          </cell>
          <cell r="BW593">
            <v>24</v>
          </cell>
          <cell r="BX593">
            <v>8.8333333333333339</v>
          </cell>
          <cell r="BY593">
            <v>234</v>
          </cell>
          <cell r="BZ593">
            <v>26</v>
          </cell>
          <cell r="CA593">
            <v>9</v>
          </cell>
          <cell r="CB593">
            <v>1877</v>
          </cell>
          <cell r="CC593">
            <v>205</v>
          </cell>
          <cell r="CD593">
            <v>9.1560975609756099</v>
          </cell>
          <cell r="CE593">
            <v>94</v>
          </cell>
          <cell r="CF593"/>
          <cell r="CG593"/>
          <cell r="CH593"/>
          <cell r="CI593"/>
          <cell r="CJ593"/>
          <cell r="CK593"/>
          <cell r="CL593"/>
          <cell r="CM593"/>
          <cell r="CN593">
            <v>11</v>
          </cell>
          <cell r="CO593">
            <v>60</v>
          </cell>
          <cell r="CP593">
            <v>29</v>
          </cell>
          <cell r="CQ593">
            <v>50</v>
          </cell>
          <cell r="CR593">
            <v>24</v>
          </cell>
          <cell r="CS593">
            <v>0</v>
          </cell>
          <cell r="CT593">
            <v>100</v>
          </cell>
          <cell r="CU593">
            <v>16</v>
          </cell>
          <cell r="CV593">
            <v>0</v>
          </cell>
          <cell r="CW593">
            <v>100</v>
          </cell>
          <cell r="CX593">
            <v>642</v>
          </cell>
          <cell r="CY593">
            <v>64.2</v>
          </cell>
          <cell r="CZ593">
            <v>95.393759286775634</v>
          </cell>
          <cell r="DA593">
            <v>10</v>
          </cell>
          <cell r="DB593">
            <v>0</v>
          </cell>
          <cell r="DC593">
            <v>100</v>
          </cell>
          <cell r="DD593">
            <v>21</v>
          </cell>
          <cell r="DE593">
            <v>1</v>
          </cell>
          <cell r="DF593">
            <v>96</v>
          </cell>
          <cell r="DG593">
            <v>10</v>
          </cell>
          <cell r="DH593">
            <v>100</v>
          </cell>
          <cell r="DI593" t="str">
            <v>Core Team</v>
          </cell>
          <cell r="DJ593" t="str">
            <v>Core Team</v>
          </cell>
          <cell r="DK593">
            <v>2</v>
          </cell>
          <cell r="DL593">
            <v>0</v>
          </cell>
          <cell r="DM593">
            <v>100</v>
          </cell>
          <cell r="DN593">
            <v>90</v>
          </cell>
          <cell r="DO593" t="str">
            <v>100</v>
          </cell>
          <cell r="DP593">
            <v>100</v>
          </cell>
          <cell r="DQ593" t="str">
            <v>100</v>
          </cell>
          <cell r="DR593">
            <v>95</v>
          </cell>
          <cell r="DS593">
            <v>100</v>
          </cell>
          <cell r="DT593">
            <v>93</v>
          </cell>
          <cell r="DU593">
            <v>100</v>
          </cell>
          <cell r="DV593" t="str">
            <v>Deltecs (Not Allowed )</v>
          </cell>
          <cell r="DW593"/>
          <cell r="DX593"/>
          <cell r="DY593" t="str">
            <v>Placed</v>
          </cell>
          <cell r="DZ593">
            <v>5.2</v>
          </cell>
          <cell r="EA593" t="str">
            <v>Placement</v>
          </cell>
          <cell r="EB593" t="str">
            <v>Placement</v>
          </cell>
          <cell r="EC593"/>
          <cell r="ED593" t="str">
            <v>CAT-1</v>
          </cell>
          <cell r="EE593"/>
          <cell r="EF593"/>
          <cell r="EG593"/>
          <cell r="EH593"/>
          <cell r="EI593"/>
          <cell r="EJ593"/>
          <cell r="EK593"/>
          <cell r="EL593"/>
          <cell r="EM593"/>
          <cell r="EN593">
            <v>5</v>
          </cell>
          <cell r="EO593">
            <v>5</v>
          </cell>
          <cell r="EP593">
            <v>5</v>
          </cell>
          <cell r="EQ593">
            <v>15</v>
          </cell>
          <cell r="ER593">
            <v>100</v>
          </cell>
          <cell r="ES593" t="str">
            <v>Yes</v>
          </cell>
          <cell r="ET593" t="str">
            <v>https://drive.google.com/open?id=12O6BrmK6LPYxjh_QZT9zKEfKXXmeO40t</v>
          </cell>
          <cell r="EU593" t="str">
            <v>IT + Core Companies</v>
          </cell>
          <cell r="EV593" t="str">
            <v>Yes</v>
          </cell>
          <cell r="EW593">
            <v>125933591993</v>
          </cell>
          <cell r="EX593" t="str">
            <v>Mumbai</v>
          </cell>
          <cell r="EY593" t="str">
            <v>Present</v>
          </cell>
          <cell r="EZ593" t="str">
            <v>Golden Batch 2</v>
          </cell>
          <cell r="FA593" t="str">
            <v>19-ITA14-23</v>
          </cell>
          <cell r="FB593" t="str">
            <v>IT-A</v>
          </cell>
          <cell r="FC593">
            <v>14</v>
          </cell>
        </row>
        <row r="594">
          <cell r="C594" t="str">
            <v>19-ITA15-23</v>
          </cell>
          <cell r="D594">
            <v>15</v>
          </cell>
          <cell r="E594" t="str">
            <v>DHAROD PARTH SANDEEP ALPA</v>
          </cell>
          <cell r="F594" t="str">
            <v>19-ITA15-23</v>
          </cell>
          <cell r="G594" t="str">
            <v>Male</v>
          </cell>
          <cell r="H594">
            <v>37233</v>
          </cell>
          <cell r="I594">
            <v>9960350191</v>
          </cell>
          <cell r="J594"/>
          <cell r="K594" t="str">
            <v>parthdharod22@gmail.com</v>
          </cell>
          <cell r="L594" t="str">
            <v>1032190282@tcetmumbai.in</v>
          </cell>
          <cell r="M594" t="str">
            <v>B28, Sahyadri chs ltd,Mathura nagar ,Nalasopara ,Near  utsav hotel ,Nalasopara ,401209</v>
          </cell>
          <cell r="N594" t="str">
            <v>Family Business</v>
          </cell>
          <cell r="O594" t="str">
            <v>5 Lacs to  10Lacs</v>
          </cell>
          <cell r="P594" t="str">
            <v>Normal</v>
          </cell>
          <cell r="Q594" t="str">
            <v>Open</v>
          </cell>
          <cell r="R594">
            <v>2019</v>
          </cell>
          <cell r="S594" t="str">
            <v>FE</v>
          </cell>
          <cell r="T594" t="str">
            <v>MHT-CET 2019</v>
          </cell>
          <cell r="U594" t="str">
            <v>MHT-CET</v>
          </cell>
          <cell r="V594">
            <v>200</v>
          </cell>
          <cell r="W594">
            <v>31.389092099999999</v>
          </cell>
          <cell r="X594" t="str">
            <v>IL</v>
          </cell>
          <cell r="Y594">
            <v>361</v>
          </cell>
          <cell r="Z594">
            <v>650</v>
          </cell>
          <cell r="AA594">
            <v>55.54</v>
          </cell>
          <cell r="AB594">
            <v>2017</v>
          </cell>
          <cell r="AC594" t="str">
            <v>COUNCIL FOR THE INDIAN SCHOOL CERTIFICATE EXAMINATIONS</v>
          </cell>
          <cell r="AD594" t="str">
            <v>NATIONAL ENGLISH SCHOOL</v>
          </cell>
          <cell r="AE594">
            <v>403</v>
          </cell>
          <cell r="AF594">
            <v>650</v>
          </cell>
          <cell r="AG594">
            <v>62</v>
          </cell>
          <cell r="AH594">
            <v>2019</v>
          </cell>
          <cell r="AI594" t="str">
            <v>MAHARASHTRA STATE BOARD OF SECONDARY AND HIGHER SECONDARY EDUCATION</v>
          </cell>
          <cell r="AJ594" t="str">
            <v>KAPOL JUNIOR COLLEGE</v>
          </cell>
          <cell r="AK594">
            <v>156</v>
          </cell>
          <cell r="AL594">
            <v>22</v>
          </cell>
          <cell r="AM594">
            <v>7.0909090909090908</v>
          </cell>
          <cell r="AN594">
            <v>81</v>
          </cell>
          <cell r="AO594">
            <v>190</v>
          </cell>
          <cell r="AP594">
            <v>26</v>
          </cell>
          <cell r="AQ594">
            <v>7.3076923076923075</v>
          </cell>
          <cell r="AR594">
            <v>84</v>
          </cell>
          <cell r="AS594">
            <v>346</v>
          </cell>
          <cell r="AT594">
            <v>48</v>
          </cell>
          <cell r="AU594">
            <v>7.208333333333333</v>
          </cell>
          <cell r="AV594">
            <v>219</v>
          </cell>
          <cell r="AW594">
            <v>25</v>
          </cell>
          <cell r="AX594">
            <v>8.76</v>
          </cell>
          <cell r="AY594">
            <v>89</v>
          </cell>
          <cell r="AZ594">
            <v>270</v>
          </cell>
          <cell r="BA594">
            <v>29</v>
          </cell>
          <cell r="BB594">
            <v>9.3103448275862064</v>
          </cell>
          <cell r="BC594">
            <v>98</v>
          </cell>
          <cell r="BD594">
            <v>489</v>
          </cell>
          <cell r="BE594">
            <v>54</v>
          </cell>
          <cell r="BF594">
            <v>9.0555555555555554</v>
          </cell>
          <cell r="BG594">
            <v>198</v>
          </cell>
          <cell r="BH594">
            <v>24</v>
          </cell>
          <cell r="BI594">
            <v>8.25</v>
          </cell>
          <cell r="BJ594">
            <v>88</v>
          </cell>
          <cell r="BK594">
            <v>229</v>
          </cell>
          <cell r="BL594">
            <v>29</v>
          </cell>
          <cell r="BM594">
            <v>7.8965517241379306</v>
          </cell>
          <cell r="BN594">
            <v>75</v>
          </cell>
          <cell r="BO594">
            <v>427</v>
          </cell>
          <cell r="BP594">
            <v>53</v>
          </cell>
          <cell r="BQ594">
            <v>8.0566037735849054</v>
          </cell>
          <cell r="BR594">
            <v>164</v>
          </cell>
          <cell r="BS594">
            <v>24</v>
          </cell>
          <cell r="BT594">
            <v>6.833333333333333</v>
          </cell>
          <cell r="BU594">
            <v>85.833333333333329</v>
          </cell>
          <cell r="BV594">
            <v>164</v>
          </cell>
          <cell r="BW594">
            <v>24</v>
          </cell>
          <cell r="BX594">
            <v>6.833333333333333</v>
          </cell>
          <cell r="BY594">
            <v>225</v>
          </cell>
          <cell r="BZ594">
            <v>26</v>
          </cell>
          <cell r="CA594">
            <v>8.6538461538461533</v>
          </cell>
          <cell r="CB594">
            <v>1651</v>
          </cell>
          <cell r="CC594">
            <v>205</v>
          </cell>
          <cell r="CD594">
            <v>8.053658536585365</v>
          </cell>
          <cell r="CE594">
            <v>88</v>
          </cell>
          <cell r="CF594"/>
          <cell r="CG594"/>
          <cell r="CH594"/>
          <cell r="CI594"/>
          <cell r="CJ594"/>
          <cell r="CK594"/>
          <cell r="CL594"/>
          <cell r="CM594"/>
          <cell r="CN594"/>
          <cell r="CO594"/>
          <cell r="CP594"/>
          <cell r="CQ594"/>
          <cell r="CR594"/>
          <cell r="CS594"/>
          <cell r="CT594"/>
          <cell r="CU594"/>
          <cell r="CV594"/>
          <cell r="CW594"/>
          <cell r="CX594"/>
          <cell r="CY594"/>
          <cell r="CZ594"/>
          <cell r="DA594"/>
          <cell r="DB594"/>
          <cell r="DC594"/>
          <cell r="DD594"/>
          <cell r="DE594"/>
          <cell r="DF594"/>
          <cell r="DG594"/>
          <cell r="DH594"/>
          <cell r="DI594"/>
          <cell r="DJ594">
            <v>0</v>
          </cell>
          <cell r="DK594">
            <v>0</v>
          </cell>
          <cell r="DL594">
            <v>2</v>
          </cell>
          <cell r="DM594">
            <v>0</v>
          </cell>
          <cell r="DN594">
            <v>0</v>
          </cell>
          <cell r="DO594">
            <v>0</v>
          </cell>
          <cell r="DP594">
            <v>0</v>
          </cell>
          <cell r="DQ594">
            <v>0</v>
          </cell>
          <cell r="DR594">
            <v>0</v>
          </cell>
          <cell r="DS594">
            <v>0</v>
          </cell>
          <cell r="DT594">
            <v>0</v>
          </cell>
          <cell r="DU594">
            <v>0</v>
          </cell>
          <cell r="DV594"/>
          <cell r="DW594"/>
          <cell r="DX594"/>
          <cell r="DY594"/>
          <cell r="DZ594"/>
          <cell r="EA594" t="str">
            <v>Higher Studies</v>
          </cell>
          <cell r="EB594" t="str">
            <v>Higher Studies</v>
          </cell>
          <cell r="EC594"/>
          <cell r="ED594" t="str">
            <v>CAT-3</v>
          </cell>
          <cell r="EE594"/>
          <cell r="EF594"/>
          <cell r="EG594"/>
          <cell r="EH594"/>
          <cell r="EI594"/>
          <cell r="EJ594"/>
          <cell r="EK594"/>
          <cell r="EL594"/>
          <cell r="EM594"/>
          <cell r="EN594">
            <v>5</v>
          </cell>
          <cell r="EO594">
            <v>0</v>
          </cell>
          <cell r="EP594">
            <v>5</v>
          </cell>
          <cell r="EQ594">
            <v>10</v>
          </cell>
          <cell r="ER594">
            <v>66.666666666666657</v>
          </cell>
          <cell r="ES594" t="str">
            <v>Yes</v>
          </cell>
          <cell r="ET594" t="str">
            <v>https://drive.google.com/open?id=1k4y48fMSs5nJqWrhfXTgjxWZ9wQ5Ecbc</v>
          </cell>
          <cell r="EU594" t="str">
            <v>NA</v>
          </cell>
          <cell r="EV594" t="str">
            <v>No</v>
          </cell>
          <cell r="EW594"/>
          <cell r="EX594" t="str">
            <v>MUMBAI</v>
          </cell>
          <cell r="EY594" t="str">
            <v>Present</v>
          </cell>
          <cell r="EZ594"/>
          <cell r="FA594" t="str">
            <v>19-ITA15-23</v>
          </cell>
          <cell r="FB594" t="str">
            <v>IT-A</v>
          </cell>
          <cell r="FC594">
            <v>15</v>
          </cell>
        </row>
        <row r="595">
          <cell r="C595" t="str">
            <v>19-ITA16-23</v>
          </cell>
          <cell r="D595">
            <v>16</v>
          </cell>
          <cell r="E595" t="str">
            <v>DIXIT AARYAN UPENDRAKUMAR RESHU</v>
          </cell>
          <cell r="F595" t="str">
            <v>19-ITA16-23</v>
          </cell>
          <cell r="G595" t="str">
            <v>Male</v>
          </cell>
          <cell r="H595">
            <v>37299</v>
          </cell>
          <cell r="I595">
            <v>9619943112</v>
          </cell>
          <cell r="J595" t="str">
            <v>9619943112</v>
          </cell>
          <cell r="K595" t="str">
            <v xml:space="preserve">Aryanudixit2002aryanudixit2002@gmail.com </v>
          </cell>
          <cell r="L595" t="str">
            <v>1032190283@tcetmumbai.in</v>
          </cell>
          <cell r="M595" t="str">
            <v>301, SHREE GANADHISH KRUPA,TUKARAM NAGAR,THANE,421201</v>
          </cell>
          <cell r="N595" t="str">
            <v>Service</v>
          </cell>
          <cell r="O595" t="str">
            <v>20 Lacs &amp; above</v>
          </cell>
          <cell r="P595" t="str">
            <v>Normal</v>
          </cell>
          <cell r="Q595" t="str">
            <v>Open</v>
          </cell>
          <cell r="R595">
            <v>2019</v>
          </cell>
          <cell r="S595" t="str">
            <v>FE</v>
          </cell>
          <cell r="T595" t="str">
            <v>MHT-CET 2019</v>
          </cell>
          <cell r="U595" t="str">
            <v>MHT-CET</v>
          </cell>
          <cell r="V595">
            <v>200</v>
          </cell>
          <cell r="W595">
            <v>87.014331999999996</v>
          </cell>
          <cell r="X595" t="str">
            <v>MI</v>
          </cell>
          <cell r="Y595">
            <v>447</v>
          </cell>
          <cell r="Z595">
            <v>500</v>
          </cell>
          <cell r="AA595">
            <v>89.4</v>
          </cell>
          <cell r="AB595">
            <v>2017</v>
          </cell>
          <cell r="AC595" t="str">
            <v>MAHARASHTRA STATE BOARD OF SECONDARY AND HIGHER SECONDARY EDUCATION</v>
          </cell>
          <cell r="AD595" t="str">
            <v>VIDYA NIKETAN SCHOOL</v>
          </cell>
          <cell r="AE595">
            <v>442</v>
          </cell>
          <cell r="AF595">
            <v>650</v>
          </cell>
          <cell r="AG595">
            <v>68</v>
          </cell>
          <cell r="AH595">
            <v>2019</v>
          </cell>
          <cell r="AI595" t="str">
            <v>MAHARASHTRA STATE BOARD OF SECONDARY AND HIGHER SECONDARY EDUCATION</v>
          </cell>
          <cell r="AJ595" t="str">
            <v>G.R. PATIL JUNIOR COLLEGE</v>
          </cell>
          <cell r="AK595">
            <v>203</v>
          </cell>
          <cell r="AL595">
            <v>22</v>
          </cell>
          <cell r="AM595">
            <v>9.2272727272727266</v>
          </cell>
          <cell r="AN595">
            <v>85</v>
          </cell>
          <cell r="AO595">
            <v>212</v>
          </cell>
          <cell r="AP595">
            <v>26</v>
          </cell>
          <cell r="AQ595">
            <v>8.1538461538461533</v>
          </cell>
          <cell r="AR595">
            <v>95</v>
          </cell>
          <cell r="AS595">
            <v>415</v>
          </cell>
          <cell r="AT595">
            <v>48</v>
          </cell>
          <cell r="AU595">
            <v>8.6458333333333339</v>
          </cell>
          <cell r="AV595">
            <v>250</v>
          </cell>
          <cell r="AW595">
            <v>25</v>
          </cell>
          <cell r="AX595">
            <v>10</v>
          </cell>
          <cell r="AY595">
            <v>94</v>
          </cell>
          <cell r="AZ595">
            <v>284</v>
          </cell>
          <cell r="BA595">
            <v>29</v>
          </cell>
          <cell r="BB595">
            <v>9.7931034482758612</v>
          </cell>
          <cell r="BC595">
            <v>97</v>
          </cell>
          <cell r="BD595">
            <v>534</v>
          </cell>
          <cell r="BE595">
            <v>54</v>
          </cell>
          <cell r="BF595">
            <v>9.8888888888888893</v>
          </cell>
          <cell r="BG595">
            <v>231</v>
          </cell>
          <cell r="BH595">
            <v>24</v>
          </cell>
          <cell r="BI595">
            <v>9.625</v>
          </cell>
          <cell r="BJ595">
            <v>92.75</v>
          </cell>
          <cell r="BK595">
            <v>284</v>
          </cell>
          <cell r="BL595">
            <v>29</v>
          </cell>
          <cell r="BM595">
            <v>9.7931034482758612</v>
          </cell>
          <cell r="BN595">
            <v>84</v>
          </cell>
          <cell r="BO595">
            <v>515</v>
          </cell>
          <cell r="BP595">
            <v>53</v>
          </cell>
          <cell r="BQ595">
            <v>9.7169811320754711</v>
          </cell>
          <cell r="BR595">
            <v>217</v>
          </cell>
          <cell r="BS595">
            <v>24</v>
          </cell>
          <cell r="BT595">
            <v>9.0416666666666661</v>
          </cell>
          <cell r="BU595">
            <v>91.291666666666671</v>
          </cell>
          <cell r="BV595">
            <v>217</v>
          </cell>
          <cell r="BW595">
            <v>24</v>
          </cell>
          <cell r="BX595">
            <v>9.0416666666666661</v>
          </cell>
          <cell r="BY595">
            <v>250</v>
          </cell>
          <cell r="BZ595">
            <v>26</v>
          </cell>
          <cell r="CA595">
            <v>9.615384615384615</v>
          </cell>
          <cell r="CB595">
            <v>1931</v>
          </cell>
          <cell r="CC595">
            <v>205</v>
          </cell>
          <cell r="CD595">
            <v>9.4195121951219516</v>
          </cell>
          <cell r="CE595">
            <v>93</v>
          </cell>
          <cell r="CF595"/>
          <cell r="CG595"/>
          <cell r="CH595"/>
          <cell r="CI595"/>
          <cell r="CJ595"/>
          <cell r="CK595"/>
          <cell r="CL595"/>
          <cell r="CM595"/>
          <cell r="CN595"/>
          <cell r="CO595"/>
          <cell r="CP595"/>
          <cell r="CQ595"/>
          <cell r="CR595"/>
          <cell r="CS595"/>
          <cell r="CT595"/>
          <cell r="CU595"/>
          <cell r="CV595"/>
          <cell r="CW595"/>
          <cell r="CX595"/>
          <cell r="CY595"/>
          <cell r="CZ595"/>
          <cell r="DA595"/>
          <cell r="DB595"/>
          <cell r="DC595"/>
          <cell r="DD595"/>
          <cell r="DE595"/>
          <cell r="DF595"/>
          <cell r="DG595"/>
          <cell r="DH595"/>
          <cell r="DI595"/>
          <cell r="DJ595">
            <v>0</v>
          </cell>
          <cell r="DK595">
            <v>0</v>
          </cell>
          <cell r="DL595">
            <v>2</v>
          </cell>
          <cell r="DM595">
            <v>0</v>
          </cell>
          <cell r="DN595">
            <v>0</v>
          </cell>
          <cell r="DO595">
            <v>0</v>
          </cell>
          <cell r="DP595">
            <v>0</v>
          </cell>
          <cell r="DQ595">
            <v>0</v>
          </cell>
          <cell r="DR595">
            <v>0</v>
          </cell>
          <cell r="DS595">
            <v>0</v>
          </cell>
          <cell r="DT595">
            <v>0</v>
          </cell>
          <cell r="DU595">
            <v>0</v>
          </cell>
          <cell r="DV595"/>
          <cell r="DW595"/>
          <cell r="DX595"/>
          <cell r="DY595"/>
          <cell r="DZ595"/>
          <cell r="EA595" t="str">
            <v>Higher Studies</v>
          </cell>
          <cell r="EB595" t="str">
            <v>Higher Studies</v>
          </cell>
          <cell r="EC595"/>
          <cell r="ED595" t="str">
            <v>CAT-3</v>
          </cell>
          <cell r="EE595"/>
          <cell r="EF595"/>
          <cell r="EG595"/>
          <cell r="EH595"/>
          <cell r="EI595"/>
          <cell r="EJ595"/>
          <cell r="EK595"/>
          <cell r="EL595"/>
          <cell r="EM595"/>
          <cell r="EN595">
            <v>5</v>
          </cell>
          <cell r="EO595">
            <v>0</v>
          </cell>
          <cell r="EP595">
            <v>5</v>
          </cell>
          <cell r="EQ595">
            <v>10</v>
          </cell>
          <cell r="ER595">
            <v>66.666666666666657</v>
          </cell>
          <cell r="ES595" t="str">
            <v>Yes</v>
          </cell>
          <cell r="ET595" t="str">
            <v>https://drive.google.com/open?id=1wLTztVKv3ii-nkRgEocpKcrmQJSzFIsD</v>
          </cell>
          <cell r="EU595" t="str">
            <v>NA</v>
          </cell>
          <cell r="EV595" t="str">
            <v>No</v>
          </cell>
          <cell r="EW595"/>
          <cell r="EX595" t="str">
            <v>dombivli</v>
          </cell>
          <cell r="EY595" t="str">
            <v>AB</v>
          </cell>
          <cell r="EZ595"/>
          <cell r="FA595" t="str">
            <v>19-ITA16-23</v>
          </cell>
          <cell r="FB595" t="str">
            <v>IT-A</v>
          </cell>
          <cell r="FC595">
            <v>16</v>
          </cell>
        </row>
        <row r="596">
          <cell r="C596" t="str">
            <v>19-ITA17-23</v>
          </cell>
          <cell r="D596">
            <v>17</v>
          </cell>
          <cell r="E596" t="str">
            <v>DIXIT ADITYA RUPESH NEETU</v>
          </cell>
          <cell r="F596" t="str">
            <v>19-ITA17-23</v>
          </cell>
          <cell r="G596" t="str">
            <v>Male</v>
          </cell>
          <cell r="H596">
            <v>37112</v>
          </cell>
          <cell r="I596">
            <v>9920917636</v>
          </cell>
          <cell r="J596" t="str">
            <v>9920917636</v>
          </cell>
          <cell r="K596" t="str">
            <v>adityadixit01@gmail.com</v>
          </cell>
          <cell r="L596" t="str">
            <v>1032190284@tcetmumbai.in</v>
          </cell>
          <cell r="M596" t="str">
            <v>2C/603,Neighbourhood CHS ,Lokhandwala Complex,Kandivali(East),Mumbai,400101</v>
          </cell>
          <cell r="N596" t="str">
            <v>Service</v>
          </cell>
          <cell r="O596" t="str">
            <v>20 Lacs &amp; above</v>
          </cell>
          <cell r="P596" t="str">
            <v>Normal</v>
          </cell>
          <cell r="Q596" t="str">
            <v>Open</v>
          </cell>
          <cell r="R596">
            <v>2019</v>
          </cell>
          <cell r="S596" t="str">
            <v>FE</v>
          </cell>
          <cell r="T596" t="str">
            <v>MHT-CET 2019</v>
          </cell>
          <cell r="U596" t="str">
            <v>MHT-CET</v>
          </cell>
          <cell r="V596">
            <v>200</v>
          </cell>
          <cell r="W596">
            <v>89.150366099999999</v>
          </cell>
          <cell r="X596" t="str">
            <v>MI</v>
          </cell>
          <cell r="Y596">
            <v>519</v>
          </cell>
          <cell r="Z596">
            <v>600</v>
          </cell>
          <cell r="AA596">
            <v>86.5</v>
          </cell>
          <cell r="AB596">
            <v>2017</v>
          </cell>
          <cell r="AC596" t="str">
            <v>COUNCIL FOR THE INDIAN SCHOOL CERTIFICATE EXAMINATIONS</v>
          </cell>
          <cell r="AD596" t="str">
            <v>VIBGYOR HIGH</v>
          </cell>
          <cell r="AE596">
            <v>449</v>
          </cell>
          <cell r="AF596">
            <v>650</v>
          </cell>
          <cell r="AG596">
            <v>69.08</v>
          </cell>
          <cell r="AH596">
            <v>2019</v>
          </cell>
          <cell r="AI596" t="str">
            <v>MAHARASHTRA STATE BOARD OF SECONDARY AND HIGHER SECONDARY EDUCATION</v>
          </cell>
          <cell r="AJ596" t="str">
            <v>PACE JUNIOR SCIENCE COLLEGE</v>
          </cell>
          <cell r="AK596">
            <v>220</v>
          </cell>
          <cell r="AL596">
            <v>22</v>
          </cell>
          <cell r="AM596">
            <v>10</v>
          </cell>
          <cell r="AN596">
            <v>97</v>
          </cell>
          <cell r="AO596">
            <v>260</v>
          </cell>
          <cell r="AP596">
            <v>26</v>
          </cell>
          <cell r="AQ596">
            <v>10</v>
          </cell>
          <cell r="AR596">
            <v>91</v>
          </cell>
          <cell r="AS596">
            <v>480</v>
          </cell>
          <cell r="AT596">
            <v>48</v>
          </cell>
          <cell r="AU596">
            <v>10</v>
          </cell>
          <cell r="AV596">
            <v>241</v>
          </cell>
          <cell r="AW596">
            <v>25</v>
          </cell>
          <cell r="AX596">
            <v>9.64</v>
          </cell>
          <cell r="AY596">
            <v>100</v>
          </cell>
          <cell r="AZ596">
            <v>288</v>
          </cell>
          <cell r="BA596">
            <v>29</v>
          </cell>
          <cell r="BB596">
            <v>9.931034482758621</v>
          </cell>
          <cell r="BC596">
            <v>98</v>
          </cell>
          <cell r="BD596">
            <v>529</v>
          </cell>
          <cell r="BE596">
            <v>54</v>
          </cell>
          <cell r="BF596">
            <v>9.7962962962962958</v>
          </cell>
          <cell r="BG596">
            <v>231</v>
          </cell>
          <cell r="BH596">
            <v>24</v>
          </cell>
          <cell r="BI596">
            <v>9.625</v>
          </cell>
          <cell r="BJ596">
            <v>96.5</v>
          </cell>
          <cell r="BK596">
            <v>284</v>
          </cell>
          <cell r="BL596">
            <v>29</v>
          </cell>
          <cell r="BM596">
            <v>9.7931034482758612</v>
          </cell>
          <cell r="BN596">
            <v>98</v>
          </cell>
          <cell r="BO596">
            <v>515</v>
          </cell>
          <cell r="BP596">
            <v>53</v>
          </cell>
          <cell r="BQ596">
            <v>9.7169811320754711</v>
          </cell>
          <cell r="BR596">
            <v>228</v>
          </cell>
          <cell r="BS596">
            <v>24</v>
          </cell>
          <cell r="BT596">
            <v>9.5</v>
          </cell>
          <cell r="BU596">
            <v>96.75</v>
          </cell>
          <cell r="BV596">
            <v>228</v>
          </cell>
          <cell r="BW596">
            <v>24</v>
          </cell>
          <cell r="BX596">
            <v>9.5</v>
          </cell>
          <cell r="BY596">
            <v>260</v>
          </cell>
          <cell r="BZ596">
            <v>26</v>
          </cell>
          <cell r="CA596">
            <v>10</v>
          </cell>
          <cell r="CB596">
            <v>2012</v>
          </cell>
          <cell r="CC596">
            <v>205</v>
          </cell>
          <cell r="CD596">
            <v>9.8146341463414632</v>
          </cell>
          <cell r="CE596">
            <v>97</v>
          </cell>
          <cell r="CF596"/>
          <cell r="CG596"/>
          <cell r="CH596"/>
          <cell r="CI596"/>
          <cell r="CJ596"/>
          <cell r="CK596"/>
          <cell r="CL596"/>
          <cell r="CM596"/>
          <cell r="CN596">
            <v>17</v>
          </cell>
          <cell r="CO596">
            <v>60</v>
          </cell>
          <cell r="CP596">
            <v>28</v>
          </cell>
          <cell r="CQ596">
            <v>50</v>
          </cell>
          <cell r="CR596">
            <v>24</v>
          </cell>
          <cell r="CS596">
            <v>0</v>
          </cell>
          <cell r="CT596">
            <v>100</v>
          </cell>
          <cell r="CU596">
            <v>16</v>
          </cell>
          <cell r="CV596">
            <v>0</v>
          </cell>
          <cell r="CW596">
            <v>100</v>
          </cell>
          <cell r="CX596">
            <v>512</v>
          </cell>
          <cell r="CY596">
            <v>56.888888888888886</v>
          </cell>
          <cell r="CZ596">
            <v>76.077265973254086</v>
          </cell>
          <cell r="DA596">
            <v>9</v>
          </cell>
          <cell r="DB596">
            <v>1</v>
          </cell>
          <cell r="DC596">
            <v>90</v>
          </cell>
          <cell r="DD596">
            <v>22</v>
          </cell>
          <cell r="DE596">
            <v>0</v>
          </cell>
          <cell r="DF596">
            <v>100</v>
          </cell>
          <cell r="DG596">
            <v>10</v>
          </cell>
          <cell r="DH596">
            <v>100</v>
          </cell>
          <cell r="DI596" t="str">
            <v>Core Team</v>
          </cell>
          <cell r="DJ596" t="str">
            <v>Core Team</v>
          </cell>
          <cell r="DK596">
            <v>2</v>
          </cell>
          <cell r="DL596">
            <v>0</v>
          </cell>
          <cell r="DM596">
            <v>100</v>
          </cell>
          <cell r="DN596">
            <v>100</v>
          </cell>
          <cell r="DO596" t="str">
            <v>100</v>
          </cell>
          <cell r="DP596">
            <v>100</v>
          </cell>
          <cell r="DQ596" t="str">
            <v>100</v>
          </cell>
          <cell r="DR596">
            <v>100</v>
          </cell>
          <cell r="DS596">
            <v>100</v>
          </cell>
          <cell r="DT596">
            <v>89</v>
          </cell>
          <cell r="DU596">
            <v>99</v>
          </cell>
          <cell r="DV596" t="str">
            <v>InfyTQ (DSE)(allow if Eligible)</v>
          </cell>
          <cell r="DW596"/>
          <cell r="DX596"/>
          <cell r="DY596" t="str">
            <v>Placed</v>
          </cell>
          <cell r="DZ596">
            <v>6.25</v>
          </cell>
          <cell r="EA596" t="str">
            <v>Placement</v>
          </cell>
          <cell r="EB596" t="str">
            <v>Placement</v>
          </cell>
          <cell r="EC596"/>
          <cell r="ED596" t="str">
            <v>CAT-1</v>
          </cell>
          <cell r="EE596"/>
          <cell r="EF596"/>
          <cell r="EG596"/>
          <cell r="EH596"/>
          <cell r="EI596"/>
          <cell r="EJ596"/>
          <cell r="EK596"/>
          <cell r="EL596"/>
          <cell r="EM596"/>
          <cell r="EN596">
            <v>5</v>
          </cell>
          <cell r="EO596">
            <v>5</v>
          </cell>
          <cell r="EP596">
            <v>5</v>
          </cell>
          <cell r="EQ596">
            <v>15</v>
          </cell>
          <cell r="ER596">
            <v>100</v>
          </cell>
          <cell r="ES596" t="str">
            <v>Yes</v>
          </cell>
          <cell r="ET596" t="str">
            <v>https://drive.google.com/open?id=1VyxXsQO2WpT8-lcbj43kdU9__Lpdha9P</v>
          </cell>
          <cell r="EU596" t="str">
            <v>IT + Core Companies</v>
          </cell>
          <cell r="EV596" t="str">
            <v>Yes</v>
          </cell>
          <cell r="EW596" t="str">
            <v>pay_Hy3eafLExXTOW4</v>
          </cell>
          <cell r="EX596" t="str">
            <v>Korba Chattisgarh</v>
          </cell>
          <cell r="EY596" t="str">
            <v>AB</v>
          </cell>
          <cell r="EZ596" t="str">
            <v>Golden Batch 2</v>
          </cell>
          <cell r="FA596" t="str">
            <v>19-ITA17-23</v>
          </cell>
          <cell r="FB596" t="str">
            <v>IT-A</v>
          </cell>
          <cell r="FC596">
            <v>17</v>
          </cell>
        </row>
        <row r="597">
          <cell r="C597" t="str">
            <v>19-ITA18-23</v>
          </cell>
          <cell r="D597">
            <v>18</v>
          </cell>
          <cell r="E597" t="str">
            <v>DWIVEDI PRATIBHA SANTOSH SHILA</v>
          </cell>
          <cell r="F597" t="str">
            <v>19-ITA18-23</v>
          </cell>
          <cell r="G597" t="str">
            <v>Female</v>
          </cell>
          <cell r="H597">
            <v>37126</v>
          </cell>
          <cell r="I597">
            <v>9821268870</v>
          </cell>
          <cell r="J597"/>
          <cell r="K597" t="str">
            <v>dwivedipratz@gmail.com</v>
          </cell>
          <cell r="L597" t="str">
            <v>1032190285@tcetmumbai.in</v>
          </cell>
          <cell r="M597" t="str">
            <v>A 401 Vidyapati CHS,Parsi Panchayat Road,andheri,opposite Sona Udyog,Mumbai,400069</v>
          </cell>
          <cell r="N597" t="str">
            <v>Self-employed</v>
          </cell>
          <cell r="O597" t="str">
            <v>10 Lacs to 20Lacs</v>
          </cell>
          <cell r="P597" t="str">
            <v>Normal</v>
          </cell>
          <cell r="Q597" t="str">
            <v>Open</v>
          </cell>
          <cell r="R597">
            <v>2019</v>
          </cell>
          <cell r="S597" t="str">
            <v>FE</v>
          </cell>
          <cell r="T597" t="str">
            <v>MHT-CET 2019</v>
          </cell>
          <cell r="U597" t="str">
            <v>MHT-CET</v>
          </cell>
          <cell r="V597">
            <v>200</v>
          </cell>
          <cell r="W597">
            <v>88.421094600000004</v>
          </cell>
          <cell r="X597" t="str">
            <v>MI</v>
          </cell>
          <cell r="Y597">
            <v>461</v>
          </cell>
          <cell r="Z597">
            <v>500</v>
          </cell>
          <cell r="AA597">
            <v>92.2</v>
          </cell>
          <cell r="AB597">
            <v>2017</v>
          </cell>
          <cell r="AC597" t="str">
            <v>MAHARASHTRA STATE BOARD OF SECONDARY AND HIGHER SECONDARY EDUCATION</v>
          </cell>
          <cell r="AD597" t="str">
            <v>DIVINE CHILD HIGH SCHOOL</v>
          </cell>
          <cell r="AE597">
            <v>470</v>
          </cell>
          <cell r="AF597">
            <v>650</v>
          </cell>
          <cell r="AG597">
            <v>72.31</v>
          </cell>
          <cell r="AH597">
            <v>2019</v>
          </cell>
          <cell r="AI597" t="str">
            <v>MAHARASHTRA STATE BOARD OF SECONDARY AND HIGHER SECONDARY EDUCATION</v>
          </cell>
          <cell r="AJ597" t="str">
            <v>SATHAYE COLLEGE</v>
          </cell>
          <cell r="AK597">
            <v>210</v>
          </cell>
          <cell r="AL597">
            <v>22</v>
          </cell>
          <cell r="AM597">
            <v>9.545454545454545</v>
          </cell>
          <cell r="AN597">
            <v>91</v>
          </cell>
          <cell r="AO597">
            <v>239</v>
          </cell>
          <cell r="AP597">
            <v>26</v>
          </cell>
          <cell r="AQ597">
            <v>9.1923076923076916</v>
          </cell>
          <cell r="AR597">
            <v>97</v>
          </cell>
          <cell r="AS597">
            <v>449</v>
          </cell>
          <cell r="AT597">
            <v>48</v>
          </cell>
          <cell r="AU597">
            <v>9.3541666666666661</v>
          </cell>
          <cell r="AV597">
            <v>239</v>
          </cell>
          <cell r="AW597">
            <v>25</v>
          </cell>
          <cell r="AX597">
            <v>9.56</v>
          </cell>
          <cell r="AY597">
            <v>95</v>
          </cell>
          <cell r="AZ597">
            <v>284</v>
          </cell>
          <cell r="BA597">
            <v>29</v>
          </cell>
          <cell r="BB597">
            <v>9.7931034482758612</v>
          </cell>
          <cell r="BC597">
            <v>97</v>
          </cell>
          <cell r="BD597">
            <v>523</v>
          </cell>
          <cell r="BE597">
            <v>54</v>
          </cell>
          <cell r="BF597">
            <v>9.6851851851851851</v>
          </cell>
          <cell r="BG597">
            <v>223</v>
          </cell>
          <cell r="BH597">
            <v>24</v>
          </cell>
          <cell r="BI597">
            <v>9.2916666666666661</v>
          </cell>
          <cell r="BJ597">
            <v>95</v>
          </cell>
          <cell r="BK597">
            <v>279</v>
          </cell>
          <cell r="BL597">
            <v>29</v>
          </cell>
          <cell r="BM597">
            <v>9.6206896551724146</v>
          </cell>
          <cell r="BN597">
            <v>98</v>
          </cell>
          <cell r="BO597">
            <v>502</v>
          </cell>
          <cell r="BP597">
            <v>53</v>
          </cell>
          <cell r="BQ597">
            <v>9.4716981132075464</v>
          </cell>
          <cell r="BR597">
            <v>208</v>
          </cell>
          <cell r="BS597">
            <v>24</v>
          </cell>
          <cell r="BT597">
            <v>8.6666666666666661</v>
          </cell>
          <cell r="BU597">
            <v>95.5</v>
          </cell>
          <cell r="BV597">
            <v>208</v>
          </cell>
          <cell r="BW597">
            <v>24</v>
          </cell>
          <cell r="BX597">
            <v>8.6666666666666661</v>
          </cell>
          <cell r="BY597">
            <v>251</v>
          </cell>
          <cell r="BZ597">
            <v>26</v>
          </cell>
          <cell r="CA597">
            <v>9.6538461538461533</v>
          </cell>
          <cell r="CB597">
            <v>1933</v>
          </cell>
          <cell r="CC597">
            <v>205</v>
          </cell>
          <cell r="CD597">
            <v>9.4292682926829272</v>
          </cell>
          <cell r="CE597">
            <v>95</v>
          </cell>
          <cell r="CF597"/>
          <cell r="CG597"/>
          <cell r="CH597"/>
          <cell r="CI597"/>
          <cell r="CJ597"/>
          <cell r="CK597"/>
          <cell r="CL597"/>
          <cell r="CM597"/>
          <cell r="CN597">
            <v>31</v>
          </cell>
          <cell r="CO597">
            <v>60</v>
          </cell>
          <cell r="CP597">
            <v>27</v>
          </cell>
          <cell r="CQ597">
            <v>50</v>
          </cell>
          <cell r="CR597">
            <v>24</v>
          </cell>
          <cell r="CS597">
            <v>0</v>
          </cell>
          <cell r="CT597">
            <v>100</v>
          </cell>
          <cell r="CU597">
            <v>15</v>
          </cell>
          <cell r="CV597">
            <v>1</v>
          </cell>
          <cell r="CW597">
            <v>94</v>
          </cell>
          <cell r="CX597">
            <v>645</v>
          </cell>
          <cell r="CY597">
            <v>64.5</v>
          </cell>
          <cell r="CZ597">
            <v>95.839524517087668</v>
          </cell>
          <cell r="DA597">
            <v>10</v>
          </cell>
          <cell r="DB597">
            <v>0</v>
          </cell>
          <cell r="DC597">
            <v>100</v>
          </cell>
          <cell r="DD597">
            <v>22</v>
          </cell>
          <cell r="DE597">
            <v>0</v>
          </cell>
          <cell r="DF597">
            <v>100</v>
          </cell>
          <cell r="DG597">
            <v>9</v>
          </cell>
          <cell r="DH597">
            <v>90</v>
          </cell>
          <cell r="DI597">
            <v>891</v>
          </cell>
          <cell r="DJ597">
            <v>45</v>
          </cell>
          <cell r="DK597">
            <v>2</v>
          </cell>
          <cell r="DL597">
            <v>0</v>
          </cell>
          <cell r="DM597">
            <v>100</v>
          </cell>
          <cell r="DN597">
            <v>100</v>
          </cell>
          <cell r="DO597" t="str">
            <v>100</v>
          </cell>
          <cell r="DP597">
            <v>100</v>
          </cell>
          <cell r="DQ597" t="str">
            <v>100</v>
          </cell>
          <cell r="DR597">
            <v>100</v>
          </cell>
          <cell r="DS597">
            <v>100</v>
          </cell>
          <cell r="DT597">
            <v>81</v>
          </cell>
          <cell r="DU597">
            <v>98</v>
          </cell>
          <cell r="DV597" t="str">
            <v>Blackcurrant Labs Pvt.Ltd.</v>
          </cell>
          <cell r="DW597"/>
          <cell r="DX597"/>
          <cell r="DY597" t="str">
            <v>Placed</v>
          </cell>
          <cell r="DZ597">
            <v>5</v>
          </cell>
          <cell r="EA597" t="str">
            <v>Placement</v>
          </cell>
          <cell r="EB597" t="str">
            <v>Placement</v>
          </cell>
          <cell r="EC597"/>
          <cell r="ED597" t="str">
            <v>CAT-1</v>
          </cell>
          <cell r="EE597"/>
          <cell r="EF597"/>
          <cell r="EG597"/>
          <cell r="EH597"/>
          <cell r="EI597"/>
          <cell r="EJ597"/>
          <cell r="EK597"/>
          <cell r="EL597"/>
          <cell r="EM597"/>
          <cell r="EN597">
            <v>5</v>
          </cell>
          <cell r="EO597">
            <v>5</v>
          </cell>
          <cell r="EP597">
            <v>5</v>
          </cell>
          <cell r="EQ597">
            <v>15</v>
          </cell>
          <cell r="ER597">
            <v>100</v>
          </cell>
          <cell r="ES597" t="str">
            <v>Yes</v>
          </cell>
          <cell r="ET597" t="str">
            <v>https://drive.google.com/open?id=1dnVm3U5naagVlNAG9p5djRPlZ1d06oQu</v>
          </cell>
          <cell r="EU597" t="str">
            <v>IT + Core Companies</v>
          </cell>
          <cell r="EV597" t="str">
            <v>Yes</v>
          </cell>
          <cell r="EW597" t="str">
            <v>pay_HxnrKF9S72ZVul</v>
          </cell>
          <cell r="EX597" t="str">
            <v>mumbai</v>
          </cell>
          <cell r="EY597" t="str">
            <v>Present</v>
          </cell>
          <cell r="EZ597" t="str">
            <v>Golden Batch 2</v>
          </cell>
          <cell r="FA597" t="str">
            <v>19-ITA18-23</v>
          </cell>
          <cell r="FB597" t="str">
            <v>IT-A</v>
          </cell>
          <cell r="FC597">
            <v>18</v>
          </cell>
        </row>
        <row r="598">
          <cell r="C598" t="str">
            <v>19-ITA19-23</v>
          </cell>
          <cell r="D598">
            <v>19</v>
          </cell>
          <cell r="E598" t="str">
            <v>DWIVEDI PRAVEER  VEDPRAKASH PRIYADARASHINI</v>
          </cell>
          <cell r="F598" t="str">
            <v>19-ITA19-23</v>
          </cell>
          <cell r="G598" t="str">
            <v>Male</v>
          </cell>
          <cell r="H598">
            <v>36909</v>
          </cell>
          <cell r="I598">
            <v>7208405317</v>
          </cell>
          <cell r="J598" t="str">
            <v>7208405317</v>
          </cell>
          <cell r="K598" t="str">
            <v>praveerdwivedi@gmail.com</v>
          </cell>
          <cell r="L598" t="str">
            <v>1032190286@tcetmumbai.in</v>
          </cell>
          <cell r="M598" t="str">
            <v>601/nivaan grande,Seawoods,Navi mumbai,400706</v>
          </cell>
          <cell r="N598" t="str">
            <v>Service</v>
          </cell>
          <cell r="O598" t="str">
            <v>5 Lacs to  10Lacs</v>
          </cell>
          <cell r="P598" t="str">
            <v>Normal</v>
          </cell>
          <cell r="Q598" t="str">
            <v>Open</v>
          </cell>
          <cell r="R598">
            <v>2019</v>
          </cell>
          <cell r="S598" t="str">
            <v>FE</v>
          </cell>
          <cell r="T598" t="str">
            <v>MHT-CET 2019</v>
          </cell>
          <cell r="U598" t="str">
            <v>MHT-CET</v>
          </cell>
          <cell r="V598">
            <v>200</v>
          </cell>
          <cell r="W598">
            <v>87.255129199999999</v>
          </cell>
          <cell r="X598" t="str">
            <v>MI</v>
          </cell>
          <cell r="Y598"/>
          <cell r="Z598"/>
          <cell r="AA598">
            <v>91.2</v>
          </cell>
          <cell r="AB598">
            <v>2018</v>
          </cell>
          <cell r="AC598" t="str">
            <v>CENTRAL BOARD OF SECONDARY EDUCATION</v>
          </cell>
          <cell r="AD598" t="str">
            <v>DAV PUBLIC SCHOOL NERUL</v>
          </cell>
          <cell r="AE598">
            <v>410</v>
          </cell>
          <cell r="AF598">
            <v>500</v>
          </cell>
          <cell r="AG598">
            <v>82</v>
          </cell>
          <cell r="AH598">
            <v>2019</v>
          </cell>
          <cell r="AI598" t="str">
            <v>CENTRAL BOARD OF SECONDARY EDUCATION</v>
          </cell>
          <cell r="AJ598" t="str">
            <v>DAV PUBLIC SCHOOL NERUL</v>
          </cell>
          <cell r="AK598">
            <v>212</v>
          </cell>
          <cell r="AL598">
            <v>22</v>
          </cell>
          <cell r="AM598">
            <v>9.6363636363636367</v>
          </cell>
          <cell r="AN598">
            <v>91</v>
          </cell>
          <cell r="AO598">
            <v>228</v>
          </cell>
          <cell r="AP598">
            <v>26</v>
          </cell>
          <cell r="AQ598">
            <v>8.7692307692307701</v>
          </cell>
          <cell r="AR598">
            <v>98</v>
          </cell>
          <cell r="AS598">
            <v>440</v>
          </cell>
          <cell r="AT598">
            <v>48</v>
          </cell>
          <cell r="AU598">
            <v>9.1666666666666661</v>
          </cell>
          <cell r="AV598">
            <v>243</v>
          </cell>
          <cell r="AW598">
            <v>25</v>
          </cell>
          <cell r="AX598">
            <v>9.7200000000000006</v>
          </cell>
          <cell r="AY598">
            <v>97</v>
          </cell>
          <cell r="AZ598">
            <v>290</v>
          </cell>
          <cell r="BA598">
            <v>29</v>
          </cell>
          <cell r="BB598">
            <v>10</v>
          </cell>
          <cell r="BC598">
            <v>98</v>
          </cell>
          <cell r="BD598">
            <v>533</v>
          </cell>
          <cell r="BE598">
            <v>54</v>
          </cell>
          <cell r="BF598">
            <v>9.8703703703703702</v>
          </cell>
          <cell r="BG598">
            <v>224</v>
          </cell>
          <cell r="BH598">
            <v>24</v>
          </cell>
          <cell r="BI598">
            <v>9.3333333333333339</v>
          </cell>
          <cell r="BJ598">
            <v>96</v>
          </cell>
          <cell r="BK598">
            <v>262</v>
          </cell>
          <cell r="BL598">
            <v>29</v>
          </cell>
          <cell r="BM598">
            <v>9.0344827586206904</v>
          </cell>
          <cell r="BN598">
            <v>97</v>
          </cell>
          <cell r="BO598">
            <v>486</v>
          </cell>
          <cell r="BP598">
            <v>53</v>
          </cell>
          <cell r="BQ598">
            <v>9.1698113207547163</v>
          </cell>
          <cell r="BR598">
            <v>182</v>
          </cell>
          <cell r="BS598">
            <v>24</v>
          </cell>
          <cell r="BT598">
            <v>7.583333333333333</v>
          </cell>
          <cell r="BU598">
            <v>96.166666666666671</v>
          </cell>
          <cell r="BV598">
            <v>182</v>
          </cell>
          <cell r="BW598">
            <v>24</v>
          </cell>
          <cell r="BX598">
            <v>7.583333333333333</v>
          </cell>
          <cell r="BY598">
            <v>238</v>
          </cell>
          <cell r="BZ598">
            <v>26</v>
          </cell>
          <cell r="CA598">
            <v>9.1538461538461533</v>
          </cell>
          <cell r="CB598">
            <v>1879</v>
          </cell>
          <cell r="CC598">
            <v>205</v>
          </cell>
          <cell r="CD598">
            <v>9.1658536585365855</v>
          </cell>
          <cell r="CE598">
            <v>96</v>
          </cell>
          <cell r="CF598"/>
          <cell r="CG598"/>
          <cell r="CH598"/>
          <cell r="CI598"/>
          <cell r="CJ598"/>
          <cell r="CK598"/>
          <cell r="CL598"/>
          <cell r="CM598"/>
          <cell r="CN598">
            <v>53</v>
          </cell>
          <cell r="CO598">
            <v>60</v>
          </cell>
          <cell r="CP598">
            <v>36</v>
          </cell>
          <cell r="CQ598">
            <v>50</v>
          </cell>
          <cell r="CR598">
            <v>21</v>
          </cell>
          <cell r="CS598">
            <v>3</v>
          </cell>
          <cell r="CT598">
            <v>88</v>
          </cell>
          <cell r="CU598">
            <v>4</v>
          </cell>
          <cell r="CV598">
            <v>12</v>
          </cell>
          <cell r="CW598">
            <v>25</v>
          </cell>
          <cell r="CX598">
            <v>640</v>
          </cell>
          <cell r="CY598">
            <v>64</v>
          </cell>
          <cell r="CZ598">
            <v>95.096582466567597</v>
          </cell>
          <cell r="DA598">
            <v>10</v>
          </cell>
          <cell r="DB598">
            <v>0</v>
          </cell>
          <cell r="DC598">
            <v>100</v>
          </cell>
          <cell r="DD598">
            <v>21</v>
          </cell>
          <cell r="DE598">
            <v>1</v>
          </cell>
          <cell r="DF598">
            <v>96</v>
          </cell>
          <cell r="DG598">
            <v>9</v>
          </cell>
          <cell r="DH598">
            <v>90</v>
          </cell>
          <cell r="DI598">
            <v>932</v>
          </cell>
          <cell r="DJ598">
            <v>47</v>
          </cell>
          <cell r="DK598">
            <v>2</v>
          </cell>
          <cell r="DL598">
            <v>0</v>
          </cell>
          <cell r="DM598">
            <v>100</v>
          </cell>
          <cell r="DN598">
            <v>70</v>
          </cell>
          <cell r="DO598" t="str">
            <v>100</v>
          </cell>
          <cell r="DP598">
            <v>50</v>
          </cell>
          <cell r="DQ598" t="str">
            <v>100</v>
          </cell>
          <cell r="DR598">
            <v>60</v>
          </cell>
          <cell r="DS598">
            <v>100</v>
          </cell>
          <cell r="DT598">
            <v>71</v>
          </cell>
          <cell r="DU598">
            <v>86</v>
          </cell>
          <cell r="DV598" t="str">
            <v>Oracle</v>
          </cell>
          <cell r="DW598"/>
          <cell r="DX598"/>
          <cell r="DY598" t="str">
            <v>Placed</v>
          </cell>
          <cell r="DZ598">
            <v>8.8000000000000007</v>
          </cell>
          <cell r="EA598" t="str">
            <v>Placement</v>
          </cell>
          <cell r="EB598" t="str">
            <v>Placement</v>
          </cell>
          <cell r="EC598"/>
          <cell r="ED598" t="str">
            <v>CAT-1</v>
          </cell>
          <cell r="EE598"/>
          <cell r="EF598"/>
          <cell r="EG598"/>
          <cell r="EH598"/>
          <cell r="EI598"/>
          <cell r="EJ598"/>
          <cell r="EK598"/>
          <cell r="EL598"/>
          <cell r="EM598"/>
          <cell r="EN598">
            <v>5</v>
          </cell>
          <cell r="EO598">
            <v>5</v>
          </cell>
          <cell r="EP598">
            <v>5</v>
          </cell>
          <cell r="EQ598">
            <v>15</v>
          </cell>
          <cell r="ER598">
            <v>100</v>
          </cell>
          <cell r="ES598" t="str">
            <v>Yes</v>
          </cell>
          <cell r="ET598" t="str">
            <v>https://drive.google.com/open?id=1a4VRKNHLUIZc3PzXyt342r1N3Wn3jx89</v>
          </cell>
          <cell r="EU598" t="str">
            <v>IT + Core Companies</v>
          </cell>
          <cell r="EV598" t="str">
            <v>Yes</v>
          </cell>
          <cell r="EW598" t="str">
            <v>pay_HxbZQbgPjL5ydf</v>
          </cell>
          <cell r="EX598" t="str">
            <v>-</v>
          </cell>
          <cell r="EY598" t="str">
            <v>Present</v>
          </cell>
          <cell r="EZ598" t="str">
            <v>Golden Batch 2</v>
          </cell>
          <cell r="FA598" t="str">
            <v>19-ITA19-23</v>
          </cell>
          <cell r="FB598" t="str">
            <v>IT-A</v>
          </cell>
          <cell r="FC598">
            <v>19</v>
          </cell>
        </row>
        <row r="599">
          <cell r="C599" t="str">
            <v>19-ITA20-23</v>
          </cell>
          <cell r="D599">
            <v>20</v>
          </cell>
          <cell r="E599" t="str">
            <v>GANDHI SIDHARRTH SUDEISH SOOJATA</v>
          </cell>
          <cell r="F599" t="str">
            <v>19-ITA20-23</v>
          </cell>
          <cell r="G599" t="str">
            <v>Male</v>
          </cell>
          <cell r="H599">
            <v>37217</v>
          </cell>
          <cell r="I599">
            <v>9820604961</v>
          </cell>
          <cell r="J599" t="str">
            <v>9820604961</v>
          </cell>
          <cell r="K599" t="str">
            <v>sidharrthg@gmail.com</v>
          </cell>
          <cell r="L599" t="str">
            <v>1032190287@tcetmumbai.in</v>
          </cell>
          <cell r="M599" t="str">
            <v>C 210, parshawanath society,Sector 11,Vashi,Beside mahadev medical,Navi mumbai,400703</v>
          </cell>
          <cell r="N599" t="str">
            <v>Self-employed</v>
          </cell>
          <cell r="O599" t="str">
            <v>5 Lacs to  10Lacs</v>
          </cell>
          <cell r="P599" t="str">
            <v>Normal</v>
          </cell>
          <cell r="Q599" t="str">
            <v>Open</v>
          </cell>
          <cell r="R599">
            <v>2019</v>
          </cell>
          <cell r="S599" t="str">
            <v>FE</v>
          </cell>
          <cell r="T599" t="str">
            <v>MHT-CET 2019</v>
          </cell>
          <cell r="U599" t="str">
            <v>MHT-CET</v>
          </cell>
          <cell r="V599">
            <v>200</v>
          </cell>
          <cell r="W599">
            <v>96.012900000000002</v>
          </cell>
          <cell r="X599" t="str">
            <v>GOPENS</v>
          </cell>
          <cell r="Y599">
            <v>565</v>
          </cell>
          <cell r="Z599">
            <v>600</v>
          </cell>
          <cell r="AA599">
            <v>94.17</v>
          </cell>
          <cell r="AB599">
            <v>2017</v>
          </cell>
          <cell r="AC599" t="str">
            <v>COUNCIL FOR THE INDIAN SCHOOL CERTIFICATE EXAMINATIONS</v>
          </cell>
          <cell r="AD599" t="str">
            <v>NORTH POINT SCHOOL</v>
          </cell>
          <cell r="AE599">
            <v>424</v>
          </cell>
          <cell r="AF599">
            <v>650</v>
          </cell>
          <cell r="AG599">
            <v>65.23</v>
          </cell>
          <cell r="AH599">
            <v>2019</v>
          </cell>
          <cell r="AI599" t="str">
            <v>MAHARASHTRA STATE BOARD OF SECONDARY AND HIGHER SECONDARY EDUCATION</v>
          </cell>
          <cell r="AJ599" t="str">
            <v>PACE JR SCIENCE COLLEGE</v>
          </cell>
          <cell r="AK599">
            <v>219</v>
          </cell>
          <cell r="AL599">
            <v>22</v>
          </cell>
          <cell r="AM599">
            <v>9.954545454545455</v>
          </cell>
          <cell r="AN599">
            <v>92</v>
          </cell>
          <cell r="AO599">
            <v>255</v>
          </cell>
          <cell r="AP599">
            <v>26</v>
          </cell>
          <cell r="AQ599">
            <v>9.8076923076923084</v>
          </cell>
          <cell r="AR599">
            <v>96</v>
          </cell>
          <cell r="AS599">
            <v>474</v>
          </cell>
          <cell r="AT599">
            <v>48</v>
          </cell>
          <cell r="AU599">
            <v>9.875</v>
          </cell>
          <cell r="AV599">
            <v>243</v>
          </cell>
          <cell r="AW599">
            <v>25</v>
          </cell>
          <cell r="AX599">
            <v>9.7200000000000006</v>
          </cell>
          <cell r="AY599">
            <v>98</v>
          </cell>
          <cell r="AZ599">
            <v>288</v>
          </cell>
          <cell r="BA599">
            <v>29</v>
          </cell>
          <cell r="BB599">
            <v>9.931034482758621</v>
          </cell>
          <cell r="BC599">
            <v>99</v>
          </cell>
          <cell r="BD599">
            <v>531</v>
          </cell>
          <cell r="BE599">
            <v>54</v>
          </cell>
          <cell r="BF599">
            <v>9.8333333333333339</v>
          </cell>
          <cell r="BG599">
            <v>233</v>
          </cell>
          <cell r="BH599">
            <v>24</v>
          </cell>
          <cell r="BI599">
            <v>9.7083333333333339</v>
          </cell>
          <cell r="BJ599">
            <v>96.25</v>
          </cell>
          <cell r="BK599">
            <v>281</v>
          </cell>
          <cell r="BL599">
            <v>29</v>
          </cell>
          <cell r="BM599">
            <v>9.6896551724137936</v>
          </cell>
          <cell r="BN599">
            <v>98</v>
          </cell>
          <cell r="BO599">
            <v>514</v>
          </cell>
          <cell r="BP599">
            <v>53</v>
          </cell>
          <cell r="BQ599">
            <v>9.6981132075471699</v>
          </cell>
          <cell r="BR599">
            <v>204</v>
          </cell>
          <cell r="BS599">
            <v>24</v>
          </cell>
          <cell r="BT599">
            <v>8.5</v>
          </cell>
          <cell r="BU599">
            <v>96.541666666666671</v>
          </cell>
          <cell r="BV599">
            <v>204</v>
          </cell>
          <cell r="BW599">
            <v>24</v>
          </cell>
          <cell r="BX599">
            <v>8.5</v>
          </cell>
          <cell r="BY599">
            <v>239</v>
          </cell>
          <cell r="BZ599">
            <v>26</v>
          </cell>
          <cell r="CA599">
            <v>9.1923076923076916</v>
          </cell>
          <cell r="CB599">
            <v>1962</v>
          </cell>
          <cell r="CC599">
            <v>205</v>
          </cell>
          <cell r="CD599">
            <v>9.5707317073170728</v>
          </cell>
          <cell r="CE599">
            <v>97</v>
          </cell>
          <cell r="CF599"/>
          <cell r="CG599"/>
          <cell r="CH599"/>
          <cell r="CI599"/>
          <cell r="CJ599"/>
          <cell r="CK599"/>
          <cell r="CL599"/>
          <cell r="CM599"/>
          <cell r="CN599"/>
          <cell r="CO599"/>
          <cell r="CP599"/>
          <cell r="CQ599"/>
          <cell r="CR599"/>
          <cell r="CS599"/>
          <cell r="CT599"/>
          <cell r="CU599"/>
          <cell r="CV599"/>
          <cell r="CW599"/>
          <cell r="CX599"/>
          <cell r="CY599"/>
          <cell r="CZ599"/>
          <cell r="DA599"/>
          <cell r="DB599"/>
          <cell r="DC599"/>
          <cell r="DD599"/>
          <cell r="DE599"/>
          <cell r="DF599"/>
          <cell r="DG599"/>
          <cell r="DH599"/>
          <cell r="DI599"/>
          <cell r="DJ599">
            <v>0</v>
          </cell>
          <cell r="DK599">
            <v>0</v>
          </cell>
          <cell r="DL599">
            <v>2</v>
          </cell>
          <cell r="DM599">
            <v>0</v>
          </cell>
          <cell r="DN599">
            <v>0</v>
          </cell>
          <cell r="DO599">
            <v>0</v>
          </cell>
          <cell r="DP599">
            <v>0</v>
          </cell>
          <cell r="DQ599">
            <v>0</v>
          </cell>
          <cell r="DR599">
            <v>0</v>
          </cell>
          <cell r="DS599">
            <v>0</v>
          </cell>
          <cell r="DT599">
            <v>0</v>
          </cell>
          <cell r="DU599">
            <v>0</v>
          </cell>
          <cell r="DV599"/>
          <cell r="DW599"/>
          <cell r="DX599"/>
          <cell r="DY599"/>
          <cell r="DZ599"/>
          <cell r="EA599" t="str">
            <v>Higher Studies</v>
          </cell>
          <cell r="EB599" t="str">
            <v>Higher Studies</v>
          </cell>
          <cell r="EC599"/>
          <cell r="ED599" t="str">
            <v>CAT-3</v>
          </cell>
          <cell r="EE599"/>
          <cell r="EF599"/>
          <cell r="EG599"/>
          <cell r="EH599"/>
          <cell r="EI599"/>
          <cell r="EJ599"/>
          <cell r="EK599"/>
          <cell r="EL599"/>
          <cell r="EM599"/>
          <cell r="EN599">
            <v>5</v>
          </cell>
          <cell r="EO599">
            <v>0</v>
          </cell>
          <cell r="EP599">
            <v>5</v>
          </cell>
          <cell r="EQ599">
            <v>10</v>
          </cell>
          <cell r="ER599">
            <v>66.666666666666657</v>
          </cell>
          <cell r="ES599" t="str">
            <v>Yes</v>
          </cell>
          <cell r="ET599" t="str">
            <v>https://drive.google.com/open?id=1o2YX8iung-CMcbO6-pcQZpY06-tueT50</v>
          </cell>
          <cell r="EU599" t="str">
            <v>NA</v>
          </cell>
          <cell r="EV599" t="str">
            <v>No</v>
          </cell>
          <cell r="EW599"/>
          <cell r="EX599" t="str">
            <v>Mumbai</v>
          </cell>
          <cell r="EY599" t="str">
            <v>Present</v>
          </cell>
          <cell r="EZ599"/>
          <cell r="FA599" t="str">
            <v>19-ITA20-23</v>
          </cell>
          <cell r="FB599" t="str">
            <v>IT-A</v>
          </cell>
          <cell r="FC599">
            <v>20</v>
          </cell>
        </row>
        <row r="600">
          <cell r="C600" t="str">
            <v>19-ITA21-23</v>
          </cell>
          <cell r="D600">
            <v>21</v>
          </cell>
          <cell r="E600" t="str">
            <v>MONDAL SURAJIT SUSANTA RINA</v>
          </cell>
          <cell r="F600" t="str">
            <v>19-ITA21-23</v>
          </cell>
          <cell r="G600" t="str">
            <v>Male</v>
          </cell>
          <cell r="H600">
            <v>36967</v>
          </cell>
          <cell r="I600">
            <v>9619585910</v>
          </cell>
          <cell r="J600" t="str">
            <v>9619585910</v>
          </cell>
          <cell r="K600" t="str">
            <v>monsurajit640@gmail.com</v>
          </cell>
          <cell r="L600" t="str">
            <v>1032190288@tcetmumbai.in</v>
          </cell>
          <cell r="M600" t="str">
            <v>202 SURYA KIRAN,BP ROAD,BHAYANDAR,BHAJI MARKET,MUMBAI,401105</v>
          </cell>
          <cell r="N600" t="str">
            <v>Family Business</v>
          </cell>
          <cell r="O600" t="str">
            <v>Below  5 Lacs</v>
          </cell>
          <cell r="P600" t="str">
            <v>Normal</v>
          </cell>
          <cell r="Q600" t="str">
            <v>Open</v>
          </cell>
          <cell r="R600">
            <v>2019</v>
          </cell>
          <cell r="S600" t="str">
            <v>FE</v>
          </cell>
          <cell r="T600" t="str">
            <v>MHT-CET 2019</v>
          </cell>
          <cell r="U600" t="str">
            <v>MHT-CET</v>
          </cell>
          <cell r="V600">
            <v>200</v>
          </cell>
          <cell r="W600">
            <v>97.325159499999998</v>
          </cell>
          <cell r="X600" t="str">
            <v>TFWS</v>
          </cell>
          <cell r="Y600">
            <v>464</v>
          </cell>
          <cell r="Z600">
            <v>500</v>
          </cell>
          <cell r="AA600">
            <v>92.8</v>
          </cell>
          <cell r="AB600">
            <v>2017</v>
          </cell>
          <cell r="AC600" t="str">
            <v>MAHARASHTRA STATE BOARD OF SECONDARY AND HIGHER SECONDARY EDUCATION</v>
          </cell>
          <cell r="AD600" t="str">
            <v>THE SARASWATI VIDYALAYA</v>
          </cell>
          <cell r="AE600">
            <v>561</v>
          </cell>
          <cell r="AF600">
            <v>650</v>
          </cell>
          <cell r="AG600">
            <v>86.31</v>
          </cell>
          <cell r="AH600">
            <v>2019</v>
          </cell>
          <cell r="AI600" t="str">
            <v>MAHARASHTRA STATE BOARD OF SECONDARY AND HIGHER SECONDARY EDUCATION</v>
          </cell>
          <cell r="AJ600" t="str">
            <v>THE VARTAK COLLEGE</v>
          </cell>
          <cell r="AK600">
            <v>213</v>
          </cell>
          <cell r="AL600">
            <v>22</v>
          </cell>
          <cell r="AM600">
            <v>9.6818181818181817</v>
          </cell>
          <cell r="AN600">
            <v>80</v>
          </cell>
          <cell r="AO600">
            <v>260</v>
          </cell>
          <cell r="AP600">
            <v>26</v>
          </cell>
          <cell r="AQ600">
            <v>10</v>
          </cell>
          <cell r="AR600">
            <v>77</v>
          </cell>
          <cell r="AS600">
            <v>473</v>
          </cell>
          <cell r="AT600">
            <v>48</v>
          </cell>
          <cell r="AU600">
            <v>9.8541666666666661</v>
          </cell>
          <cell r="AV600">
            <v>250</v>
          </cell>
          <cell r="AW600">
            <v>25</v>
          </cell>
          <cell r="AX600">
            <v>10</v>
          </cell>
          <cell r="AY600">
            <v>97</v>
          </cell>
          <cell r="AZ600">
            <v>289</v>
          </cell>
          <cell r="BA600">
            <v>29</v>
          </cell>
          <cell r="BB600">
            <v>9.9655172413793096</v>
          </cell>
          <cell r="BC600">
            <v>98</v>
          </cell>
          <cell r="BD600">
            <v>539</v>
          </cell>
          <cell r="BE600">
            <v>54</v>
          </cell>
          <cell r="BF600">
            <v>9.981481481481481</v>
          </cell>
          <cell r="BG600">
            <v>237</v>
          </cell>
          <cell r="BH600">
            <v>24</v>
          </cell>
          <cell r="BI600">
            <v>9.875</v>
          </cell>
          <cell r="BJ600">
            <v>88</v>
          </cell>
          <cell r="BK600">
            <v>290</v>
          </cell>
          <cell r="BL600">
            <v>29</v>
          </cell>
          <cell r="BM600">
            <v>10</v>
          </cell>
          <cell r="BN600">
            <v>99</v>
          </cell>
          <cell r="BO600">
            <v>527</v>
          </cell>
          <cell r="BP600">
            <v>53</v>
          </cell>
          <cell r="BQ600">
            <v>9.9433962264150946</v>
          </cell>
          <cell r="BR600">
            <v>240</v>
          </cell>
          <cell r="BS600">
            <v>24</v>
          </cell>
          <cell r="BT600">
            <v>10</v>
          </cell>
          <cell r="BU600">
            <v>89.833333333333329</v>
          </cell>
          <cell r="BV600">
            <v>240</v>
          </cell>
          <cell r="BW600">
            <v>24</v>
          </cell>
          <cell r="BX600">
            <v>10</v>
          </cell>
          <cell r="BY600">
            <v>257</v>
          </cell>
          <cell r="BZ600">
            <v>26</v>
          </cell>
          <cell r="CA600">
            <v>9.884615384615385</v>
          </cell>
          <cell r="CB600">
            <v>2036</v>
          </cell>
          <cell r="CC600">
            <v>205</v>
          </cell>
          <cell r="CD600">
            <v>9.9317073170731707</v>
          </cell>
          <cell r="CE600">
            <v>88</v>
          </cell>
          <cell r="CF600"/>
          <cell r="CG600"/>
          <cell r="CH600"/>
          <cell r="CI600"/>
          <cell r="CJ600"/>
          <cell r="CK600"/>
          <cell r="CL600"/>
          <cell r="CM600"/>
          <cell r="CN600">
            <v>18</v>
          </cell>
          <cell r="CO600">
            <v>60</v>
          </cell>
          <cell r="CP600">
            <v>25</v>
          </cell>
          <cell r="CQ600">
            <v>50</v>
          </cell>
          <cell r="CR600">
            <v>24</v>
          </cell>
          <cell r="CS600">
            <v>0</v>
          </cell>
          <cell r="CT600">
            <v>100</v>
          </cell>
          <cell r="CU600">
            <v>16</v>
          </cell>
          <cell r="CV600">
            <v>0</v>
          </cell>
          <cell r="CW600">
            <v>100</v>
          </cell>
          <cell r="CX600">
            <v>646</v>
          </cell>
          <cell r="CY600">
            <v>64.599999999999994</v>
          </cell>
          <cell r="CZ600">
            <v>95.988112927191679</v>
          </cell>
          <cell r="DA600">
            <v>10</v>
          </cell>
          <cell r="DB600">
            <v>0</v>
          </cell>
          <cell r="DC600">
            <v>100</v>
          </cell>
          <cell r="DD600">
            <v>22</v>
          </cell>
          <cell r="DE600">
            <v>0</v>
          </cell>
          <cell r="DF600">
            <v>100</v>
          </cell>
          <cell r="DG600">
            <v>10</v>
          </cell>
          <cell r="DH600">
            <v>100</v>
          </cell>
          <cell r="DI600" t="str">
            <v>Core Team</v>
          </cell>
          <cell r="DJ600" t="str">
            <v>Core Team</v>
          </cell>
          <cell r="DK600">
            <v>2</v>
          </cell>
          <cell r="DL600">
            <v>0</v>
          </cell>
          <cell r="DM600">
            <v>100</v>
          </cell>
          <cell r="DN600">
            <v>100</v>
          </cell>
          <cell r="DO600" t="str">
            <v>100</v>
          </cell>
          <cell r="DP600">
            <v>100</v>
          </cell>
          <cell r="DQ600" t="str">
            <v>100</v>
          </cell>
          <cell r="DR600">
            <v>100</v>
          </cell>
          <cell r="DS600">
            <v>100</v>
          </cell>
          <cell r="DT600">
            <v>98</v>
          </cell>
          <cell r="DU600">
            <v>100</v>
          </cell>
          <cell r="DV600" t="str">
            <v>IDFC/ICICI Lombard (New)</v>
          </cell>
          <cell r="DW600"/>
          <cell r="DX600"/>
          <cell r="DY600" t="str">
            <v>Placed</v>
          </cell>
          <cell r="DZ600" t="str">
            <v>10.20/8</v>
          </cell>
          <cell r="EA600" t="str">
            <v>Placement</v>
          </cell>
          <cell r="EB600" t="str">
            <v>Placement</v>
          </cell>
          <cell r="EC600"/>
          <cell r="ED600" t="str">
            <v>CAT-1</v>
          </cell>
          <cell r="EE600"/>
          <cell r="EF600"/>
          <cell r="EG600"/>
          <cell r="EH600"/>
          <cell r="EI600"/>
          <cell r="EJ600"/>
          <cell r="EK600"/>
          <cell r="EL600"/>
          <cell r="EM600"/>
          <cell r="EN600">
            <v>5</v>
          </cell>
          <cell r="EO600">
            <v>5</v>
          </cell>
          <cell r="EP600">
            <v>5</v>
          </cell>
          <cell r="EQ600">
            <v>15</v>
          </cell>
          <cell r="ER600">
            <v>100</v>
          </cell>
          <cell r="ES600" t="str">
            <v>Yes</v>
          </cell>
          <cell r="ET600" t="str">
            <v>https://drive.google.com/open?id=1bxvgngFic04b35Q1N54G3X_qMI_at3Sv</v>
          </cell>
          <cell r="EU600" t="str">
            <v>IT + Core Companies</v>
          </cell>
          <cell r="EV600" t="str">
            <v>Yes</v>
          </cell>
          <cell r="EW600" t="str">
            <v>pay_HyRk6Xxp7JQd80</v>
          </cell>
          <cell r="EX600" t="str">
            <v>WEST BENGAL</v>
          </cell>
          <cell r="EY600" t="str">
            <v>Present</v>
          </cell>
          <cell r="EZ600" t="str">
            <v>Golden Batch 2</v>
          </cell>
          <cell r="FA600" t="str">
            <v>19-ITA21-23</v>
          </cell>
          <cell r="FB600" t="str">
            <v>IT-A</v>
          </cell>
          <cell r="FC600">
            <v>21</v>
          </cell>
        </row>
        <row r="601">
          <cell r="C601" t="str">
            <v>19-ITA23-23</v>
          </cell>
          <cell r="D601">
            <v>23</v>
          </cell>
          <cell r="E601" t="str">
            <v>GUJAR ANIKET SHRIRAM SADHANA</v>
          </cell>
          <cell r="F601" t="str">
            <v>19-ITA23-23</v>
          </cell>
          <cell r="G601" t="str">
            <v>Male</v>
          </cell>
          <cell r="H601">
            <v>37142</v>
          </cell>
          <cell r="I601">
            <v>8779976211</v>
          </cell>
          <cell r="J601"/>
          <cell r="K601" t="str">
            <v>aniketgujar585@gmail.com</v>
          </cell>
          <cell r="L601" t="str">
            <v>1032190290@tcetmumbai.in</v>
          </cell>
          <cell r="M601" t="str">
            <v>Gajanan anandi niwas,Vaniwadi,Mugij,Near hanuman mandir,Dapoli,415716</v>
          </cell>
          <cell r="N601" t="str">
            <v>Any other</v>
          </cell>
          <cell r="O601" t="str">
            <v>Below  5 Lacs</v>
          </cell>
          <cell r="P601" t="str">
            <v>Normal</v>
          </cell>
          <cell r="Q601" t="str">
            <v>Open</v>
          </cell>
          <cell r="R601">
            <v>2019</v>
          </cell>
          <cell r="S601" t="str">
            <v>FE</v>
          </cell>
          <cell r="T601" t="str">
            <v>MHT-CET 2019</v>
          </cell>
          <cell r="U601" t="str">
            <v>MHT-CET</v>
          </cell>
          <cell r="V601">
            <v>200</v>
          </cell>
          <cell r="W601">
            <v>95.575125099999994</v>
          </cell>
          <cell r="X601" t="str">
            <v>GOPENS</v>
          </cell>
          <cell r="Y601">
            <v>482</v>
          </cell>
          <cell r="Z601">
            <v>500</v>
          </cell>
          <cell r="AA601">
            <v>96.4</v>
          </cell>
          <cell r="AB601">
            <v>2017</v>
          </cell>
          <cell r="AC601" t="str">
            <v>MAHARASHTRA STATE BOARD OF SECONDARY AND HIGHER SECONDARY EDUCATION</v>
          </cell>
          <cell r="AD601" t="str">
            <v>LAL BAHADUR SHASTRI HIGHSCHOOL DAHAGAON</v>
          </cell>
          <cell r="AE601">
            <v>524</v>
          </cell>
          <cell r="AF601">
            <v>650</v>
          </cell>
          <cell r="AG601">
            <v>80.62</v>
          </cell>
          <cell r="AH601">
            <v>2019</v>
          </cell>
          <cell r="AI601" t="str">
            <v>MAHARASHTRA STATE BOARD OF SECONDARY AND HIGHER SECONDARY EDUCATION</v>
          </cell>
          <cell r="AJ601" t="str">
            <v>DNYANDEEP VIDYA MANDIR BHADGAON KHED</v>
          </cell>
          <cell r="AK601">
            <v>193</v>
          </cell>
          <cell r="AL601">
            <v>22</v>
          </cell>
          <cell r="AM601">
            <v>8.7727272727272734</v>
          </cell>
          <cell r="AN601">
            <v>84</v>
          </cell>
          <cell r="AO601">
            <v>195</v>
          </cell>
          <cell r="AP601">
            <v>26</v>
          </cell>
          <cell r="AQ601">
            <v>7.5</v>
          </cell>
          <cell r="AR601">
            <v>98</v>
          </cell>
          <cell r="AS601">
            <v>388</v>
          </cell>
          <cell r="AT601">
            <v>48</v>
          </cell>
          <cell r="AU601">
            <v>8.0833333333333339</v>
          </cell>
          <cell r="AV601">
            <v>202</v>
          </cell>
          <cell r="AW601">
            <v>25</v>
          </cell>
          <cell r="AX601">
            <v>8.08</v>
          </cell>
          <cell r="AY601">
            <v>80</v>
          </cell>
          <cell r="AZ601">
            <v>271</v>
          </cell>
          <cell r="BA601">
            <v>29</v>
          </cell>
          <cell r="BB601">
            <v>9.3448275862068968</v>
          </cell>
          <cell r="BC601">
            <v>96</v>
          </cell>
          <cell r="BD601">
            <v>473</v>
          </cell>
          <cell r="BE601">
            <v>54</v>
          </cell>
          <cell r="BF601">
            <v>8.7592592592592595</v>
          </cell>
          <cell r="BG601">
            <v>185</v>
          </cell>
          <cell r="BH601">
            <v>24</v>
          </cell>
          <cell r="BI601">
            <v>7.708333333333333</v>
          </cell>
          <cell r="BJ601">
            <v>89.5</v>
          </cell>
          <cell r="BK601">
            <v>260</v>
          </cell>
          <cell r="BL601">
            <v>29</v>
          </cell>
          <cell r="BM601">
            <v>8.9655172413793096</v>
          </cell>
          <cell r="BN601">
            <v>92</v>
          </cell>
          <cell r="BO601">
            <v>445</v>
          </cell>
          <cell r="BP601">
            <v>53</v>
          </cell>
          <cell r="BQ601">
            <v>8.3962264150943398</v>
          </cell>
          <cell r="BR601">
            <v>193</v>
          </cell>
          <cell r="BS601">
            <v>24</v>
          </cell>
          <cell r="BT601">
            <v>8.0416666666666661</v>
          </cell>
          <cell r="BU601">
            <v>89.916666666666671</v>
          </cell>
          <cell r="BV601">
            <v>193</v>
          </cell>
          <cell r="BW601">
            <v>24</v>
          </cell>
          <cell r="BX601">
            <v>8.0416666666666661</v>
          </cell>
          <cell r="BY601">
            <v>256</v>
          </cell>
          <cell r="BZ601">
            <v>26</v>
          </cell>
          <cell r="CA601">
            <v>9.8461538461538467</v>
          </cell>
          <cell r="CB601">
            <v>1755</v>
          </cell>
          <cell r="CC601">
            <v>205</v>
          </cell>
          <cell r="CD601">
            <v>8.5609756097560972</v>
          </cell>
          <cell r="CE601">
            <v>90</v>
          </cell>
          <cell r="CF601"/>
          <cell r="CG601"/>
          <cell r="CH601"/>
          <cell r="CI601"/>
          <cell r="CJ601"/>
          <cell r="CK601"/>
          <cell r="CL601"/>
          <cell r="CM601"/>
          <cell r="CN601">
            <v>15</v>
          </cell>
          <cell r="CO601">
            <v>60</v>
          </cell>
          <cell r="CP601">
            <v>12</v>
          </cell>
          <cell r="CQ601">
            <v>50</v>
          </cell>
          <cell r="CR601">
            <v>19</v>
          </cell>
          <cell r="CS601">
            <v>5</v>
          </cell>
          <cell r="CT601">
            <v>80</v>
          </cell>
          <cell r="CU601">
            <v>9</v>
          </cell>
          <cell r="CV601">
            <v>7</v>
          </cell>
          <cell r="CW601">
            <v>57</v>
          </cell>
          <cell r="CX601">
            <v>257</v>
          </cell>
          <cell r="CY601">
            <v>36.714285714285715</v>
          </cell>
          <cell r="CZ601">
            <v>38.187221396731054</v>
          </cell>
          <cell r="DA601">
            <v>7</v>
          </cell>
          <cell r="DB601">
            <v>3</v>
          </cell>
          <cell r="DC601">
            <v>70</v>
          </cell>
          <cell r="DD601">
            <v>3</v>
          </cell>
          <cell r="DE601">
            <v>19</v>
          </cell>
          <cell r="DF601">
            <v>14</v>
          </cell>
          <cell r="DG601">
            <v>3</v>
          </cell>
          <cell r="DH601">
            <v>30</v>
          </cell>
          <cell r="DI601">
            <v>100</v>
          </cell>
          <cell r="DJ601">
            <v>5</v>
          </cell>
          <cell r="DK601">
            <v>0</v>
          </cell>
          <cell r="DL601">
            <v>2</v>
          </cell>
          <cell r="DM601">
            <v>0</v>
          </cell>
          <cell r="DN601">
            <v>60</v>
          </cell>
          <cell r="DO601" t="str">
            <v>100</v>
          </cell>
          <cell r="DP601">
            <v>0</v>
          </cell>
          <cell r="DQ601">
            <v>0</v>
          </cell>
          <cell r="DR601">
            <v>30</v>
          </cell>
          <cell r="DS601">
            <v>50</v>
          </cell>
          <cell r="DT601">
            <v>35</v>
          </cell>
          <cell r="DU601">
            <v>43</v>
          </cell>
          <cell r="DV601" t="str">
            <v>Quantiphi</v>
          </cell>
          <cell r="DW601"/>
          <cell r="DX601"/>
          <cell r="DY601" t="str">
            <v>Placed</v>
          </cell>
          <cell r="DZ601">
            <v>5</v>
          </cell>
          <cell r="EA601" t="str">
            <v>Placement</v>
          </cell>
          <cell r="EB601" t="str">
            <v>Placement</v>
          </cell>
          <cell r="EC601"/>
          <cell r="ED601" t="str">
            <v>CAT-3</v>
          </cell>
          <cell r="EE601"/>
          <cell r="EF601"/>
          <cell r="EG601"/>
          <cell r="EH601"/>
          <cell r="EI601"/>
          <cell r="EJ601"/>
          <cell r="EK601"/>
          <cell r="EL601"/>
          <cell r="EM601"/>
          <cell r="EN601">
            <v>5</v>
          </cell>
          <cell r="EO601">
            <v>1</v>
          </cell>
          <cell r="EP601">
            <v>5</v>
          </cell>
          <cell r="EQ601">
            <v>11</v>
          </cell>
          <cell r="ER601">
            <v>73.333333333333329</v>
          </cell>
          <cell r="ES601" t="str">
            <v>Yes</v>
          </cell>
          <cell r="ET601" t="str">
            <v>https://drive.google.com/open?id=1Owg_WSV3c0k6mir6wV2nJolnHmHgMQmZ</v>
          </cell>
          <cell r="EU601" t="str">
            <v>IT + Core Companies</v>
          </cell>
          <cell r="EV601" t="str">
            <v>Yes</v>
          </cell>
          <cell r="EW601" t="str">
            <v>pay_HyXGaBCZo6LPAh</v>
          </cell>
          <cell r="EX601" t="str">
            <v>Mumbai</v>
          </cell>
          <cell r="EY601" t="str">
            <v>AB</v>
          </cell>
          <cell r="EZ601" t="str">
            <v>Batch 2</v>
          </cell>
          <cell r="FA601" t="str">
            <v>19-ITA23-23</v>
          </cell>
          <cell r="FB601" t="str">
            <v>IT-A</v>
          </cell>
          <cell r="FC601">
            <v>23</v>
          </cell>
        </row>
        <row r="602">
          <cell r="C602" t="str">
            <v>19-ITA24-23</v>
          </cell>
          <cell r="D602">
            <v>24</v>
          </cell>
          <cell r="E602" t="str">
            <v>GULATI KRISH PRAVIN POONAM</v>
          </cell>
          <cell r="F602" t="str">
            <v>19-ITA24-23</v>
          </cell>
          <cell r="G602" t="str">
            <v>Male</v>
          </cell>
          <cell r="H602">
            <v>37282</v>
          </cell>
          <cell r="I602">
            <v>9850522107</v>
          </cell>
          <cell r="J602" t="str">
            <v>9011447607</v>
          </cell>
          <cell r="K602" t="str">
            <v>krishgulati226@gmail.com</v>
          </cell>
          <cell r="L602" t="str">
            <v>1032190291@tcetmumbai.in</v>
          </cell>
          <cell r="M602" t="str">
            <v>"Ashirwad",Gurudwara road, Punjabi Colony Ward no 1,Shrirampur,Opp Gurudwara,Shrirampur,413709</v>
          </cell>
          <cell r="N602" t="str">
            <v>Family Business</v>
          </cell>
          <cell r="O602" t="str">
            <v>5 Lacs to  10Lacs</v>
          </cell>
          <cell r="P602" t="str">
            <v>Normal</v>
          </cell>
          <cell r="Q602" t="str">
            <v>Open</v>
          </cell>
          <cell r="R602">
            <v>2019</v>
          </cell>
          <cell r="S602" t="str">
            <v>FE</v>
          </cell>
          <cell r="T602" t="str">
            <v>MHT-CET 2019</v>
          </cell>
          <cell r="U602" t="str">
            <v>MHT-CET</v>
          </cell>
          <cell r="V602">
            <v>200</v>
          </cell>
          <cell r="W602">
            <v>87.218919099999994</v>
          </cell>
          <cell r="X602" t="str">
            <v>MI</v>
          </cell>
          <cell r="Y602">
            <v>417</v>
          </cell>
          <cell r="Z602">
            <v>500</v>
          </cell>
          <cell r="AA602">
            <v>83.4</v>
          </cell>
          <cell r="AB602">
            <v>2017</v>
          </cell>
          <cell r="AC602" t="str">
            <v>MAHARASHTRA STATE BOARD OF SECONDARY AND HIGHER SECONDARY EDUCATION</v>
          </cell>
          <cell r="AD602" t="str">
            <v>NEW ENGLISH SCHOOL AND JUNIOR COLLEGE</v>
          </cell>
          <cell r="AE602">
            <v>459</v>
          </cell>
          <cell r="AF602">
            <v>650</v>
          </cell>
          <cell r="AG602">
            <v>70.62</v>
          </cell>
          <cell r="AH602">
            <v>2019</v>
          </cell>
          <cell r="AI602" t="str">
            <v>MAHARASHTRA STATE BOARD OF SECONDARY AND HIGHER SECONDARY EDUCATION</v>
          </cell>
          <cell r="AJ602" t="str">
            <v>NEW ENGLISH SCHOOL AND JUNIOR COLLEGE</v>
          </cell>
          <cell r="AK602">
            <v>196</v>
          </cell>
          <cell r="AL602">
            <v>22</v>
          </cell>
          <cell r="AM602">
            <v>8.9090909090909083</v>
          </cell>
          <cell r="AN602">
            <v>79</v>
          </cell>
          <cell r="AO602">
            <v>245</v>
          </cell>
          <cell r="AP602">
            <v>26</v>
          </cell>
          <cell r="AQ602">
            <v>9.4230769230769234</v>
          </cell>
          <cell r="AR602">
            <v>86</v>
          </cell>
          <cell r="AS602">
            <v>441</v>
          </cell>
          <cell r="AT602">
            <v>48</v>
          </cell>
          <cell r="AU602">
            <v>9.1875</v>
          </cell>
          <cell r="AV602">
            <v>244</v>
          </cell>
          <cell r="AW602">
            <v>25</v>
          </cell>
          <cell r="AX602">
            <v>9.76</v>
          </cell>
          <cell r="AY602">
            <v>96</v>
          </cell>
          <cell r="AZ602">
            <v>288</v>
          </cell>
          <cell r="BA602">
            <v>29</v>
          </cell>
          <cell r="BB602">
            <v>9.931034482758621</v>
          </cell>
          <cell r="BC602">
            <v>96</v>
          </cell>
          <cell r="BD602">
            <v>532</v>
          </cell>
          <cell r="BE602">
            <v>54</v>
          </cell>
          <cell r="BF602">
            <v>9.8518518518518512</v>
          </cell>
          <cell r="BG602">
            <v>223</v>
          </cell>
          <cell r="BH602">
            <v>24</v>
          </cell>
          <cell r="BI602">
            <v>9.2916666666666661</v>
          </cell>
          <cell r="BJ602">
            <v>89.25</v>
          </cell>
          <cell r="BK602">
            <v>282</v>
          </cell>
          <cell r="BL602">
            <v>29</v>
          </cell>
          <cell r="BM602">
            <v>9.7241379310344822</v>
          </cell>
          <cell r="BN602">
            <v>92</v>
          </cell>
          <cell r="BO602">
            <v>505</v>
          </cell>
          <cell r="BP602">
            <v>53</v>
          </cell>
          <cell r="BQ602">
            <v>9.5283018867924536</v>
          </cell>
          <cell r="BR602">
            <v>211</v>
          </cell>
          <cell r="BS602">
            <v>24</v>
          </cell>
          <cell r="BT602">
            <v>8.7916666666666661</v>
          </cell>
          <cell r="BU602">
            <v>89.708333333333329</v>
          </cell>
          <cell r="BV602">
            <v>211</v>
          </cell>
          <cell r="BW602">
            <v>24</v>
          </cell>
          <cell r="BX602">
            <v>8.7916666666666661</v>
          </cell>
          <cell r="BY602">
            <v>254</v>
          </cell>
          <cell r="BZ602">
            <v>26</v>
          </cell>
          <cell r="CA602">
            <v>9.7692307692307701</v>
          </cell>
          <cell r="CB602">
            <v>1943</v>
          </cell>
          <cell r="CC602">
            <v>205</v>
          </cell>
          <cell r="CD602">
            <v>9.4780487804878053</v>
          </cell>
          <cell r="CE602">
            <v>90</v>
          </cell>
          <cell r="CF602"/>
          <cell r="CG602"/>
          <cell r="CH602"/>
          <cell r="CI602"/>
          <cell r="CJ602"/>
          <cell r="CK602"/>
          <cell r="CL602"/>
          <cell r="CM602"/>
          <cell r="CN602">
            <v>20</v>
          </cell>
          <cell r="CO602">
            <v>60</v>
          </cell>
          <cell r="CP602">
            <v>23</v>
          </cell>
          <cell r="CQ602">
            <v>50</v>
          </cell>
          <cell r="CR602">
            <v>19</v>
          </cell>
          <cell r="CS602">
            <v>5</v>
          </cell>
          <cell r="CT602">
            <v>80</v>
          </cell>
          <cell r="CU602">
            <v>10</v>
          </cell>
          <cell r="CV602">
            <v>6</v>
          </cell>
          <cell r="CW602">
            <v>63</v>
          </cell>
          <cell r="CX602">
            <v>352</v>
          </cell>
          <cell r="CY602">
            <v>39.111111111111114</v>
          </cell>
          <cell r="CZ602">
            <v>52.30312035661219</v>
          </cell>
          <cell r="DA602">
            <v>9</v>
          </cell>
          <cell r="DB602">
            <v>1</v>
          </cell>
          <cell r="DC602">
            <v>90</v>
          </cell>
          <cell r="DD602">
            <v>15</v>
          </cell>
          <cell r="DE602">
            <v>7</v>
          </cell>
          <cell r="DF602">
            <v>69</v>
          </cell>
          <cell r="DG602">
            <v>0</v>
          </cell>
          <cell r="DH602">
            <v>0</v>
          </cell>
          <cell r="DI602">
            <v>0</v>
          </cell>
          <cell r="DJ602">
            <v>0</v>
          </cell>
          <cell r="DK602">
            <v>2</v>
          </cell>
          <cell r="DL602">
            <v>0</v>
          </cell>
          <cell r="DM602">
            <v>100</v>
          </cell>
          <cell r="DN602">
            <v>80</v>
          </cell>
          <cell r="DO602" t="str">
            <v>100</v>
          </cell>
          <cell r="DP602">
            <v>90</v>
          </cell>
          <cell r="DQ602" t="str">
            <v>100</v>
          </cell>
          <cell r="DR602">
            <v>85</v>
          </cell>
          <cell r="DS602">
            <v>100</v>
          </cell>
          <cell r="DT602">
            <v>45</v>
          </cell>
          <cell r="DU602">
            <v>72</v>
          </cell>
          <cell r="DV602" t="str">
            <v>Accenture-(ASE)</v>
          </cell>
          <cell r="DW602"/>
          <cell r="DX602"/>
          <cell r="DY602" t="str">
            <v>Placed</v>
          </cell>
          <cell r="DZ602">
            <v>4.5</v>
          </cell>
          <cell r="EA602" t="str">
            <v>Placement</v>
          </cell>
          <cell r="EB602" t="str">
            <v>Placement</v>
          </cell>
          <cell r="EC602">
            <v>44746</v>
          </cell>
          <cell r="ED602" t="str">
            <v>CAT-2</v>
          </cell>
          <cell r="EE602"/>
          <cell r="EF602"/>
          <cell r="EG602"/>
          <cell r="EH602"/>
          <cell r="EI602"/>
          <cell r="EJ602"/>
          <cell r="EK602"/>
          <cell r="EL602"/>
          <cell r="EM602"/>
          <cell r="EN602">
            <v>5</v>
          </cell>
          <cell r="EO602">
            <v>4</v>
          </cell>
          <cell r="EP602">
            <v>5</v>
          </cell>
          <cell r="EQ602">
            <v>14</v>
          </cell>
          <cell r="ER602">
            <v>93.333333333333329</v>
          </cell>
          <cell r="ES602" t="str">
            <v>Yes</v>
          </cell>
          <cell r="ET602" t="str">
            <v>https://drive.google.com/open?id=1eswl1CZTweRiRsFtk5Hua78imhnK4qEy</v>
          </cell>
          <cell r="EU602" t="str">
            <v>IT + Core Companies</v>
          </cell>
          <cell r="EV602" t="str">
            <v>Yes</v>
          </cell>
          <cell r="EW602" t="str">
            <v>pay_HyD2CKlijfj0OV</v>
          </cell>
          <cell r="EX602" t="str">
            <v>Shrirampur</v>
          </cell>
          <cell r="EY602" t="str">
            <v>Present</v>
          </cell>
          <cell r="EZ602" t="str">
            <v>Batch 1</v>
          </cell>
          <cell r="FA602" t="str">
            <v>19-ITA24-23</v>
          </cell>
          <cell r="FB602" t="str">
            <v>IT-A</v>
          </cell>
          <cell r="FC602">
            <v>24</v>
          </cell>
        </row>
        <row r="603">
          <cell r="C603" t="str">
            <v>19-ITA25-23</v>
          </cell>
          <cell r="D603">
            <v>25</v>
          </cell>
          <cell r="E603" t="str">
            <v>GULLAPALLI MONICA VENKATA SRINIVAS RAJYALAKSHMI</v>
          </cell>
          <cell r="F603" t="str">
            <v>19-ITA25-23</v>
          </cell>
          <cell r="G603" t="str">
            <v>Female</v>
          </cell>
          <cell r="H603">
            <v>37205</v>
          </cell>
          <cell r="I603">
            <v>7710894424</v>
          </cell>
          <cell r="J603" t="str">
            <v>7710894424</v>
          </cell>
          <cell r="K603" t="str">
            <v>monicagullapalli@gmail.com</v>
          </cell>
          <cell r="L603" t="str">
            <v>1032190292@tcetmumbai.in</v>
          </cell>
          <cell r="M603" t="str">
            <v>804, I WING,  COUNTRY PARK,DATTA PADA ROAD,BORIVALI EAST,OPP. TATA STEEL,MUMBAI,400066</v>
          </cell>
          <cell r="N603" t="str">
            <v>Service</v>
          </cell>
          <cell r="O603" t="str">
            <v>20 Lacs &amp; above</v>
          </cell>
          <cell r="P603" t="str">
            <v>Normal</v>
          </cell>
          <cell r="Q603" t="str">
            <v>Open</v>
          </cell>
          <cell r="R603">
            <v>2019</v>
          </cell>
          <cell r="S603" t="str">
            <v>FE</v>
          </cell>
          <cell r="T603" t="str">
            <v>MHT-CET 2019</v>
          </cell>
          <cell r="U603" t="str">
            <v>MHT-CET</v>
          </cell>
          <cell r="V603">
            <v>200</v>
          </cell>
          <cell r="W603">
            <v>66.7978679</v>
          </cell>
          <cell r="X603" t="str">
            <v>IL</v>
          </cell>
          <cell r="Y603"/>
          <cell r="Z603"/>
          <cell r="AA603">
            <v>91.2</v>
          </cell>
          <cell r="AB603">
            <v>2017</v>
          </cell>
          <cell r="AC603" t="str">
            <v>CENTRAL BOARD OF SECONDARY EDUCATION</v>
          </cell>
          <cell r="AD603" t="str">
            <v>RYAN INTERNATIONAL SCHOOL KANDIVALI EAST MUMBAI</v>
          </cell>
          <cell r="AE603">
            <v>422</v>
          </cell>
          <cell r="AF603">
            <v>650</v>
          </cell>
          <cell r="AG603">
            <v>64.92</v>
          </cell>
          <cell r="AH603">
            <v>2019</v>
          </cell>
          <cell r="AI603" t="str">
            <v>MAHARASHTRA STATE BOARD OF SECONDARY AND HIGHER SECONDARY EDUCATION</v>
          </cell>
          <cell r="AJ603" t="str">
            <v>THAKUR COLLEGE OF SCIENCE AND COMMERCE</v>
          </cell>
          <cell r="AK603">
            <v>202</v>
          </cell>
          <cell r="AL603">
            <v>22</v>
          </cell>
          <cell r="AM603">
            <v>9.1818181818181817</v>
          </cell>
          <cell r="AN603">
            <v>82</v>
          </cell>
          <cell r="AO603">
            <v>252</v>
          </cell>
          <cell r="AP603">
            <v>26</v>
          </cell>
          <cell r="AQ603">
            <v>9.6923076923076916</v>
          </cell>
          <cell r="AR603">
            <v>83</v>
          </cell>
          <cell r="AS603">
            <v>454</v>
          </cell>
          <cell r="AT603">
            <v>48</v>
          </cell>
          <cell r="AU603">
            <v>9.4583333333333339</v>
          </cell>
          <cell r="AV603">
            <v>243</v>
          </cell>
          <cell r="AW603">
            <v>25</v>
          </cell>
          <cell r="AX603">
            <v>9.7200000000000006</v>
          </cell>
          <cell r="AY603">
            <v>99</v>
          </cell>
          <cell r="AZ603">
            <v>284</v>
          </cell>
          <cell r="BA603">
            <v>29</v>
          </cell>
          <cell r="BB603">
            <v>9.7931034482758612</v>
          </cell>
          <cell r="BC603">
            <v>99</v>
          </cell>
          <cell r="BD603">
            <v>527</v>
          </cell>
          <cell r="BE603">
            <v>54</v>
          </cell>
          <cell r="BF603">
            <v>9.7592592592592595</v>
          </cell>
          <cell r="BG603">
            <v>232</v>
          </cell>
          <cell r="BH603">
            <v>24</v>
          </cell>
          <cell r="BI603">
            <v>9.6666666666666661</v>
          </cell>
          <cell r="BJ603">
            <v>90.75</v>
          </cell>
          <cell r="BK603">
            <v>288</v>
          </cell>
          <cell r="BL603">
            <v>29</v>
          </cell>
          <cell r="BM603">
            <v>9.931034482758621</v>
          </cell>
          <cell r="BN603">
            <v>95</v>
          </cell>
          <cell r="BO603">
            <v>520</v>
          </cell>
          <cell r="BP603">
            <v>53</v>
          </cell>
          <cell r="BQ603">
            <v>9.8113207547169807</v>
          </cell>
          <cell r="BR603">
            <v>221</v>
          </cell>
          <cell r="BS603">
            <v>24</v>
          </cell>
          <cell r="BT603">
            <v>9.2083333333333339</v>
          </cell>
          <cell r="BU603">
            <v>91.458333333333329</v>
          </cell>
          <cell r="BV603">
            <v>221</v>
          </cell>
          <cell r="BW603">
            <v>24</v>
          </cell>
          <cell r="BX603">
            <v>9.2083333333333339</v>
          </cell>
          <cell r="BY603">
            <v>260</v>
          </cell>
          <cell r="BZ603">
            <v>26</v>
          </cell>
          <cell r="CA603">
            <v>10</v>
          </cell>
          <cell r="CB603">
            <v>1982</v>
          </cell>
          <cell r="CC603">
            <v>205</v>
          </cell>
          <cell r="CD603">
            <v>9.668292682926829</v>
          </cell>
          <cell r="CE603">
            <v>91</v>
          </cell>
          <cell r="CF603"/>
          <cell r="CG603"/>
          <cell r="CH603"/>
          <cell r="CI603"/>
          <cell r="CJ603"/>
          <cell r="CK603"/>
          <cell r="CL603"/>
          <cell r="CM603"/>
          <cell r="CN603">
            <v>26</v>
          </cell>
          <cell r="CO603">
            <v>60</v>
          </cell>
          <cell r="CP603">
            <v>25</v>
          </cell>
          <cell r="CQ603">
            <v>50</v>
          </cell>
          <cell r="CR603">
            <v>24</v>
          </cell>
          <cell r="CS603">
            <v>0</v>
          </cell>
          <cell r="CT603">
            <v>100</v>
          </cell>
          <cell r="CU603">
            <v>15</v>
          </cell>
          <cell r="CV603">
            <v>1</v>
          </cell>
          <cell r="CW603">
            <v>94</v>
          </cell>
          <cell r="CX603">
            <v>188</v>
          </cell>
          <cell r="CY603">
            <v>47</v>
          </cell>
          <cell r="CZ603">
            <v>27.934621099554235</v>
          </cell>
          <cell r="DA603">
            <v>4</v>
          </cell>
          <cell r="DB603">
            <v>6</v>
          </cell>
          <cell r="DC603">
            <v>40</v>
          </cell>
          <cell r="DD603">
            <v>18</v>
          </cell>
          <cell r="DE603">
            <v>4</v>
          </cell>
          <cell r="DF603">
            <v>82</v>
          </cell>
          <cell r="DG603">
            <v>3</v>
          </cell>
          <cell r="DH603">
            <v>30</v>
          </cell>
          <cell r="DI603">
            <v>0</v>
          </cell>
          <cell r="DJ603">
            <v>0</v>
          </cell>
          <cell r="DK603">
            <v>2</v>
          </cell>
          <cell r="DL603">
            <v>0</v>
          </cell>
          <cell r="DM603">
            <v>100</v>
          </cell>
          <cell r="DN603">
            <v>90</v>
          </cell>
          <cell r="DO603" t="str">
            <v>100</v>
          </cell>
          <cell r="DP603">
            <v>50</v>
          </cell>
          <cell r="DQ603" t="str">
            <v>100</v>
          </cell>
          <cell r="DR603">
            <v>70</v>
          </cell>
          <cell r="DS603">
            <v>100</v>
          </cell>
          <cell r="DT603">
            <v>40</v>
          </cell>
          <cell r="DU603">
            <v>78</v>
          </cell>
          <cell r="DV603"/>
          <cell r="DW603"/>
          <cell r="DX603"/>
          <cell r="DY603"/>
          <cell r="DZ603"/>
          <cell r="EA603" t="str">
            <v>Higher Studies</v>
          </cell>
          <cell r="EB603" t="str">
            <v>Higher Studies</v>
          </cell>
          <cell r="EC603">
            <v>44811</v>
          </cell>
          <cell r="ED603" t="str">
            <v>CAT-1</v>
          </cell>
          <cell r="EE603"/>
          <cell r="EF603"/>
          <cell r="EG603"/>
          <cell r="EH603"/>
          <cell r="EI603"/>
          <cell r="EJ603"/>
          <cell r="EK603"/>
          <cell r="EL603"/>
          <cell r="EM603"/>
          <cell r="EN603">
            <v>5</v>
          </cell>
          <cell r="EO603">
            <v>4</v>
          </cell>
          <cell r="EP603">
            <v>5</v>
          </cell>
          <cell r="EQ603">
            <v>14</v>
          </cell>
          <cell r="ER603">
            <v>93.333333333333329</v>
          </cell>
          <cell r="ES603" t="str">
            <v>Yes</v>
          </cell>
          <cell r="ET603" t="str">
            <v>https://drive.google.com/open?id=1uadnEaAe-peaQa5cmwmoRlwNa02B2IIV</v>
          </cell>
          <cell r="EU603" t="str">
            <v>IT + Core Companies</v>
          </cell>
          <cell r="EV603" t="str">
            <v>Yes</v>
          </cell>
          <cell r="EW603" t="str">
            <v>000209704935</v>
          </cell>
          <cell r="EX603" t="str">
            <v>KUCHIPUDI</v>
          </cell>
          <cell r="EY603" t="str">
            <v>Present</v>
          </cell>
          <cell r="EZ603" t="str">
            <v>Golden Batch 2</v>
          </cell>
          <cell r="FA603" t="str">
            <v>19-ITA25-23</v>
          </cell>
          <cell r="FB603" t="str">
            <v>IT-A</v>
          </cell>
          <cell r="FC603">
            <v>25</v>
          </cell>
        </row>
        <row r="604">
          <cell r="C604" t="str">
            <v>19-ITA26-23</v>
          </cell>
          <cell r="D604">
            <v>26</v>
          </cell>
          <cell r="E604" t="str">
            <v>GUPTA ALISHA KAILASH ANJALI</v>
          </cell>
          <cell r="F604" t="str">
            <v>19-ITA26-23</v>
          </cell>
          <cell r="G604" t="str">
            <v>Female</v>
          </cell>
          <cell r="H604">
            <v>37119</v>
          </cell>
          <cell r="I604">
            <v>9819682209</v>
          </cell>
          <cell r="J604"/>
          <cell r="K604" t="str">
            <v>alishacamb@gmail.com</v>
          </cell>
          <cell r="L604" t="str">
            <v>1032190293@tcetmumbai.in</v>
          </cell>
          <cell r="M604" t="str">
            <v>A 1603, Fountain Heights,Lokhandwala Complex, ,Kandivali East,Mahindra Gate no. 4,Mumbai,400101</v>
          </cell>
          <cell r="N604" t="str">
            <v>Service</v>
          </cell>
          <cell r="O604" t="str">
            <v>20 Lacs &amp; above</v>
          </cell>
          <cell r="P604" t="str">
            <v>Normal</v>
          </cell>
          <cell r="Q604" t="str">
            <v>Open</v>
          </cell>
          <cell r="R604">
            <v>2019</v>
          </cell>
          <cell r="S604" t="str">
            <v>FE</v>
          </cell>
          <cell r="T604" t="str">
            <v>MHT-CET 2019</v>
          </cell>
          <cell r="U604" t="str">
            <v>MHT-CET</v>
          </cell>
          <cell r="V604">
            <v>200</v>
          </cell>
          <cell r="W604">
            <v>72.747550399999994</v>
          </cell>
          <cell r="X604" t="str">
            <v>ACAP</v>
          </cell>
          <cell r="Y604">
            <v>643</v>
          </cell>
          <cell r="Z604">
            <v>700</v>
          </cell>
          <cell r="AA604">
            <v>91.86</v>
          </cell>
          <cell r="AB604">
            <v>2017</v>
          </cell>
          <cell r="AC604" t="str">
            <v>COUNCIL FOR THE INDIAN SCHOOL CERTIFICATE EXAMINATIONS</v>
          </cell>
          <cell r="AD604" t="str">
            <v>CAMBRIDGE SCHOOL</v>
          </cell>
          <cell r="AE604">
            <v>481</v>
          </cell>
          <cell r="AF604">
            <v>650</v>
          </cell>
          <cell r="AG604">
            <v>74</v>
          </cell>
          <cell r="AH604">
            <v>2019</v>
          </cell>
          <cell r="AI604" t="str">
            <v>MAHARASHTRA STATE BOARD OF SECONDARY AND HIGHER SECONDARY EDUCATION</v>
          </cell>
          <cell r="AJ604" t="str">
            <v>JITEN MODY JUNIOR COLLEGE</v>
          </cell>
          <cell r="AK604">
            <v>204</v>
          </cell>
          <cell r="AL604">
            <v>22</v>
          </cell>
          <cell r="AM604">
            <v>9.2727272727272734</v>
          </cell>
          <cell r="AN604">
            <v>87</v>
          </cell>
          <cell r="AO604">
            <v>250</v>
          </cell>
          <cell r="AP604">
            <v>26</v>
          </cell>
          <cell r="AQ604">
            <v>9.615384615384615</v>
          </cell>
          <cell r="AR604">
            <v>78</v>
          </cell>
          <cell r="AS604">
            <v>454</v>
          </cell>
          <cell r="AT604">
            <v>48</v>
          </cell>
          <cell r="AU604">
            <v>9.4583333333333339</v>
          </cell>
          <cell r="AV604">
            <v>250</v>
          </cell>
          <cell r="AW604">
            <v>25</v>
          </cell>
          <cell r="AX604">
            <v>10</v>
          </cell>
          <cell r="AY604">
            <v>98</v>
          </cell>
          <cell r="AZ604">
            <v>290</v>
          </cell>
          <cell r="BA604">
            <v>29</v>
          </cell>
          <cell r="BB604">
            <v>10</v>
          </cell>
          <cell r="BC604">
            <v>99</v>
          </cell>
          <cell r="BD604">
            <v>540</v>
          </cell>
          <cell r="BE604">
            <v>54</v>
          </cell>
          <cell r="BF604">
            <v>10</v>
          </cell>
          <cell r="BG604">
            <v>239</v>
          </cell>
          <cell r="BH604">
            <v>24</v>
          </cell>
          <cell r="BI604">
            <v>9.9583333333333339</v>
          </cell>
          <cell r="BJ604">
            <v>90.5</v>
          </cell>
          <cell r="BK604">
            <v>290</v>
          </cell>
          <cell r="BL604">
            <v>29</v>
          </cell>
          <cell r="BM604">
            <v>10</v>
          </cell>
          <cell r="BN604">
            <v>97</v>
          </cell>
          <cell r="BO604">
            <v>529</v>
          </cell>
          <cell r="BP604">
            <v>53</v>
          </cell>
          <cell r="BQ604">
            <v>9.9811320754716988</v>
          </cell>
          <cell r="BR604">
            <v>234</v>
          </cell>
          <cell r="BS604">
            <v>24</v>
          </cell>
          <cell r="BT604">
            <v>9.75</v>
          </cell>
          <cell r="BU604">
            <v>91.583333333333329</v>
          </cell>
          <cell r="BV604">
            <v>234</v>
          </cell>
          <cell r="BW604">
            <v>24</v>
          </cell>
          <cell r="BX604">
            <v>9.75</v>
          </cell>
          <cell r="BY604">
            <v>258</v>
          </cell>
          <cell r="BZ604">
            <v>26</v>
          </cell>
          <cell r="CA604">
            <v>9.9230769230769234</v>
          </cell>
          <cell r="CB604">
            <v>2015</v>
          </cell>
          <cell r="CC604">
            <v>205</v>
          </cell>
          <cell r="CD604">
            <v>9.8292682926829276</v>
          </cell>
          <cell r="CE604">
            <v>91</v>
          </cell>
          <cell r="CF604"/>
          <cell r="CG604"/>
          <cell r="CH604"/>
          <cell r="CI604"/>
          <cell r="CJ604"/>
          <cell r="CK604"/>
          <cell r="CL604"/>
          <cell r="CM604"/>
          <cell r="CN604">
            <v>36</v>
          </cell>
          <cell r="CO604">
            <v>60</v>
          </cell>
          <cell r="CP604">
            <v>29</v>
          </cell>
          <cell r="CQ604">
            <v>50</v>
          </cell>
          <cell r="CR604">
            <v>24</v>
          </cell>
          <cell r="CS604">
            <v>0</v>
          </cell>
          <cell r="CT604">
            <v>100</v>
          </cell>
          <cell r="CU604">
            <v>9</v>
          </cell>
          <cell r="CV604">
            <v>7</v>
          </cell>
          <cell r="CW604">
            <v>57</v>
          </cell>
          <cell r="CX604">
            <v>222</v>
          </cell>
          <cell r="CY604">
            <v>55.5</v>
          </cell>
          <cell r="CZ604">
            <v>32.986627043090635</v>
          </cell>
          <cell r="DA604">
            <v>4</v>
          </cell>
          <cell r="DB604">
            <v>6</v>
          </cell>
          <cell r="DC604">
            <v>40</v>
          </cell>
          <cell r="DD604">
            <v>9</v>
          </cell>
          <cell r="DE604">
            <v>13</v>
          </cell>
          <cell r="DF604">
            <v>41</v>
          </cell>
          <cell r="DG604">
            <v>0</v>
          </cell>
          <cell r="DH604">
            <v>0</v>
          </cell>
          <cell r="DI604">
            <v>0</v>
          </cell>
          <cell r="DJ604">
            <v>0</v>
          </cell>
          <cell r="DK604">
            <v>0</v>
          </cell>
          <cell r="DL604">
            <v>2</v>
          </cell>
          <cell r="DM604">
            <v>0</v>
          </cell>
          <cell r="DN604">
            <v>0</v>
          </cell>
          <cell r="DO604" t="str">
            <v>0</v>
          </cell>
          <cell r="DP604">
            <v>0</v>
          </cell>
          <cell r="DQ604">
            <v>0</v>
          </cell>
          <cell r="DR604">
            <v>0</v>
          </cell>
          <cell r="DS604">
            <v>0</v>
          </cell>
          <cell r="DT604">
            <v>11</v>
          </cell>
          <cell r="DU604">
            <v>34</v>
          </cell>
          <cell r="DV604"/>
          <cell r="DW604"/>
          <cell r="DX604"/>
          <cell r="DY604"/>
          <cell r="DZ604"/>
          <cell r="EA604" t="str">
            <v>Higher Studies</v>
          </cell>
          <cell r="EB604" t="str">
            <v>Higher Studies</v>
          </cell>
          <cell r="EC604">
            <v>44746</v>
          </cell>
          <cell r="ED604" t="str">
            <v>CAT-3</v>
          </cell>
          <cell r="EE604"/>
          <cell r="EF604"/>
          <cell r="EG604"/>
          <cell r="EH604"/>
          <cell r="EI604"/>
          <cell r="EJ604"/>
          <cell r="EK604"/>
          <cell r="EL604"/>
          <cell r="EM604"/>
          <cell r="EN604">
            <v>5</v>
          </cell>
          <cell r="EO604">
            <v>1</v>
          </cell>
          <cell r="EP604">
            <v>5</v>
          </cell>
          <cell r="EQ604">
            <v>11</v>
          </cell>
          <cell r="ER604">
            <v>73.333333333333329</v>
          </cell>
          <cell r="ES604" t="str">
            <v>Yes</v>
          </cell>
          <cell r="ET604" t="str">
            <v>https://drive.google.com/open?id=1dcVSJeWhZLWAs4dZI4Bl-CBC6T6BvzVZ</v>
          </cell>
          <cell r="EU604" t="str">
            <v>IT + Core Companies</v>
          </cell>
          <cell r="EV604" t="str">
            <v>Yes</v>
          </cell>
          <cell r="EW604" t="str">
            <v>Yes paid- pay_HxmWsEtoOMtIx4</v>
          </cell>
          <cell r="EX604" t="str">
            <v>Jaipur</v>
          </cell>
          <cell r="EY604" t="str">
            <v>AB</v>
          </cell>
          <cell r="EZ604" t="str">
            <v>Golden Batch 2</v>
          </cell>
          <cell r="FA604" t="str">
            <v>19-ITA26-23</v>
          </cell>
          <cell r="FB604" t="str">
            <v>IT-A</v>
          </cell>
          <cell r="FC604">
            <v>26</v>
          </cell>
        </row>
        <row r="605">
          <cell r="C605" t="str">
            <v>19-ITA27-23</v>
          </cell>
          <cell r="D605">
            <v>27</v>
          </cell>
          <cell r="E605" t="str">
            <v>GUPTA ARJUN MEWALAL BINDUDEVI</v>
          </cell>
          <cell r="F605" t="str">
            <v>19-ITA27-23</v>
          </cell>
          <cell r="G605" t="str">
            <v>Male</v>
          </cell>
          <cell r="H605">
            <v>36929</v>
          </cell>
          <cell r="I605">
            <v>9834016781</v>
          </cell>
          <cell r="J605"/>
          <cell r="K605" t="str">
            <v>agupta0702@gmail.com</v>
          </cell>
          <cell r="L605" t="str">
            <v>1032190294@tcetmumbai.in</v>
          </cell>
          <cell r="M605" t="str">
            <v>Room 2 vivek bhavan chawl ,Station,Virar,Maharashtra,Mumbai,401303</v>
          </cell>
          <cell r="N605" t="str">
            <v>Self-employed</v>
          </cell>
          <cell r="O605" t="str">
            <v>Below  5 Lacs</v>
          </cell>
          <cell r="P605" t="str">
            <v>Normal</v>
          </cell>
          <cell r="Q605" t="str">
            <v>Open</v>
          </cell>
          <cell r="R605">
            <v>2019</v>
          </cell>
          <cell r="S605" t="str">
            <v>FE</v>
          </cell>
          <cell r="T605" t="str">
            <v>MHT-CET 2019</v>
          </cell>
          <cell r="U605" t="str">
            <v>MHT-CET</v>
          </cell>
          <cell r="V605">
            <v>200</v>
          </cell>
          <cell r="W605">
            <v>86.4454712</v>
          </cell>
          <cell r="X605" t="str">
            <v>MI</v>
          </cell>
          <cell r="Y605">
            <v>395</v>
          </cell>
          <cell r="Z605">
            <v>500</v>
          </cell>
          <cell r="AA605">
            <v>79</v>
          </cell>
          <cell r="AB605">
            <v>2017</v>
          </cell>
          <cell r="AC605" t="str">
            <v>MAHARASHTRA STATE BOARD OF SECONDARY AND HIGHER SECONDARY EDUCATION</v>
          </cell>
          <cell r="AD605" t="str">
            <v>VIDYA VIHAR ENGLISH HIGH SCHOOL</v>
          </cell>
          <cell r="AE605">
            <v>393</v>
          </cell>
          <cell r="AF605">
            <v>650</v>
          </cell>
          <cell r="AG605">
            <v>60.46</v>
          </cell>
          <cell r="AH605">
            <v>2019</v>
          </cell>
          <cell r="AI605" t="str">
            <v>MAHARASHTRA STATE BOARD OF SECONDARY AND HIGHER SECONDARY EDUCATION</v>
          </cell>
          <cell r="AJ605" t="str">
            <v>UTKARSHA MADHYAMIK VIDYALAYA AND JUNIOR COLLEGE VIRAR</v>
          </cell>
          <cell r="AK605">
            <v>187</v>
          </cell>
          <cell r="AL605">
            <v>22</v>
          </cell>
          <cell r="AM605">
            <v>8.5</v>
          </cell>
          <cell r="AN605">
            <v>85</v>
          </cell>
          <cell r="AO605">
            <v>208</v>
          </cell>
          <cell r="AP605">
            <v>26</v>
          </cell>
          <cell r="AQ605">
            <v>8</v>
          </cell>
          <cell r="AR605">
            <v>75</v>
          </cell>
          <cell r="AS605">
            <v>395</v>
          </cell>
          <cell r="AT605">
            <v>48</v>
          </cell>
          <cell r="AU605">
            <v>8.2291666666666661</v>
          </cell>
          <cell r="AV605">
            <v>215</v>
          </cell>
          <cell r="AW605">
            <v>25</v>
          </cell>
          <cell r="AX605">
            <v>8.6</v>
          </cell>
          <cell r="AY605">
            <v>87</v>
          </cell>
          <cell r="AZ605">
            <v>248</v>
          </cell>
          <cell r="BA605">
            <v>29</v>
          </cell>
          <cell r="BB605">
            <v>8.5517241379310338</v>
          </cell>
          <cell r="BC605">
            <v>89</v>
          </cell>
          <cell r="BD605">
            <v>463</v>
          </cell>
          <cell r="BE605">
            <v>54</v>
          </cell>
          <cell r="BF605">
            <v>8.5740740740740744</v>
          </cell>
          <cell r="BG605">
            <v>202</v>
          </cell>
          <cell r="BH605">
            <v>24</v>
          </cell>
          <cell r="BI605">
            <v>8.4166666666666661</v>
          </cell>
          <cell r="BJ605">
            <v>84</v>
          </cell>
          <cell r="BK605">
            <v>247.95000000000002</v>
          </cell>
          <cell r="BL605">
            <v>29</v>
          </cell>
          <cell r="BM605">
            <v>8.5500000000000007</v>
          </cell>
          <cell r="BN605">
            <v>75</v>
          </cell>
          <cell r="BO605">
            <v>449.95000000000005</v>
          </cell>
          <cell r="BP605">
            <v>53</v>
          </cell>
          <cell r="BQ605">
            <v>8.4896226415094347</v>
          </cell>
          <cell r="BR605">
            <v>183</v>
          </cell>
          <cell r="BS605">
            <v>24</v>
          </cell>
          <cell r="BT605">
            <v>7.625</v>
          </cell>
          <cell r="BU605">
            <v>82.5</v>
          </cell>
          <cell r="BV605">
            <v>183</v>
          </cell>
          <cell r="BW605">
            <v>24</v>
          </cell>
          <cell r="BX605">
            <v>7.625</v>
          </cell>
          <cell r="BY605">
            <v>237</v>
          </cell>
          <cell r="BZ605">
            <v>26</v>
          </cell>
          <cell r="CA605">
            <v>9.115384615384615</v>
          </cell>
          <cell r="CB605">
            <v>1727.95</v>
          </cell>
          <cell r="CC605">
            <v>205</v>
          </cell>
          <cell r="CD605">
            <v>8.429024390243903</v>
          </cell>
          <cell r="CE605">
            <v>84</v>
          </cell>
          <cell r="CF605"/>
          <cell r="CG605"/>
          <cell r="CH605"/>
          <cell r="CI605"/>
          <cell r="CJ605"/>
          <cell r="CK605"/>
          <cell r="CL605"/>
          <cell r="CM605"/>
          <cell r="CN605">
            <v>11</v>
          </cell>
          <cell r="CO605">
            <v>60</v>
          </cell>
          <cell r="CP605">
            <v>14</v>
          </cell>
          <cell r="CQ605">
            <v>50</v>
          </cell>
          <cell r="CR605">
            <v>7</v>
          </cell>
          <cell r="CS605">
            <v>17</v>
          </cell>
          <cell r="CT605">
            <v>30</v>
          </cell>
          <cell r="CU605">
            <v>1</v>
          </cell>
          <cell r="CV605">
            <v>15</v>
          </cell>
          <cell r="CW605">
            <v>7</v>
          </cell>
          <cell r="CX605"/>
          <cell r="CY605"/>
          <cell r="CZ605"/>
          <cell r="DA605">
            <v>0</v>
          </cell>
          <cell r="DB605">
            <v>10</v>
          </cell>
          <cell r="DC605">
            <v>0</v>
          </cell>
          <cell r="DD605">
            <v>2</v>
          </cell>
          <cell r="DE605">
            <v>20</v>
          </cell>
          <cell r="DF605">
            <v>10</v>
          </cell>
          <cell r="DG605">
            <v>2</v>
          </cell>
          <cell r="DH605">
            <v>20</v>
          </cell>
          <cell r="DI605">
            <v>0</v>
          </cell>
          <cell r="DJ605">
            <v>0</v>
          </cell>
          <cell r="DK605">
            <v>1</v>
          </cell>
          <cell r="DL605">
            <v>1</v>
          </cell>
          <cell r="DM605">
            <v>50</v>
          </cell>
          <cell r="DN605">
            <v>0</v>
          </cell>
          <cell r="DO605" t="str">
            <v>0</v>
          </cell>
          <cell r="DP605">
            <v>0</v>
          </cell>
          <cell r="DQ605">
            <v>0</v>
          </cell>
          <cell r="DR605">
            <v>0</v>
          </cell>
          <cell r="DS605">
            <v>0</v>
          </cell>
          <cell r="DT605">
            <v>0</v>
          </cell>
          <cell r="DU605">
            <v>17</v>
          </cell>
          <cell r="DV605" t="str">
            <v>Capgemini (Allow if Eligible)</v>
          </cell>
          <cell r="DW605"/>
          <cell r="DX605" t="str">
            <v>Blacklisted for not attending the process (ALL WAVE)</v>
          </cell>
          <cell r="DY605" t="str">
            <v>Placed</v>
          </cell>
          <cell r="DZ605">
            <v>4.25</v>
          </cell>
          <cell r="EA605" t="str">
            <v>Placement</v>
          </cell>
          <cell r="EB605" t="str">
            <v>Placement</v>
          </cell>
          <cell r="EC605"/>
          <cell r="ED605" t="str">
            <v>CAT-3</v>
          </cell>
          <cell r="EE605"/>
          <cell r="EF605"/>
          <cell r="EG605"/>
          <cell r="EH605"/>
          <cell r="EI605"/>
          <cell r="EJ605"/>
          <cell r="EK605"/>
          <cell r="EL605"/>
          <cell r="EM605"/>
          <cell r="EN605">
            <v>5</v>
          </cell>
          <cell r="EO605">
            <v>1</v>
          </cell>
          <cell r="EP605">
            <v>5</v>
          </cell>
          <cell r="EQ605">
            <v>11</v>
          </cell>
          <cell r="ER605">
            <v>73.333333333333329</v>
          </cell>
          <cell r="ES605" t="str">
            <v>Yes</v>
          </cell>
          <cell r="ET605" t="str">
            <v>https://drive.google.com/open?id=1sMD2BMwyIzHlgA0qtYpVv9IH6nH-nrwt</v>
          </cell>
          <cell r="EU605" t="str">
            <v>IT + Core Companies</v>
          </cell>
          <cell r="EV605" t="str">
            <v>Yes</v>
          </cell>
          <cell r="EW605">
            <v>126129270030</v>
          </cell>
          <cell r="EX605" t="str">
            <v>Maharashtra</v>
          </cell>
          <cell r="EY605" t="str">
            <v>AB</v>
          </cell>
          <cell r="EZ605" t="str">
            <v>Batch 2</v>
          </cell>
          <cell r="FA605" t="str">
            <v>19-ITA27-23</v>
          </cell>
          <cell r="FB605" t="str">
            <v>IT-A</v>
          </cell>
          <cell r="FC605">
            <v>27</v>
          </cell>
        </row>
        <row r="606">
          <cell r="C606" t="str">
            <v>19-ITA29-23</v>
          </cell>
          <cell r="D606">
            <v>29</v>
          </cell>
          <cell r="E606" t="str">
            <v>GUPTA SHIVANI RAMAVADH PRAMILA</v>
          </cell>
          <cell r="F606" t="str">
            <v>19-ITA29-23</v>
          </cell>
          <cell r="G606" t="str">
            <v>Female</v>
          </cell>
          <cell r="H606">
            <v>37355</v>
          </cell>
          <cell r="I606">
            <v>9326213042</v>
          </cell>
          <cell r="J606" t="str">
            <v>9326213042</v>
          </cell>
          <cell r="K606" t="str">
            <v>shivugupta0904@gmail.com</v>
          </cell>
          <cell r="L606" t="str">
            <v>1032190296@tcetmumbai.in</v>
          </cell>
          <cell r="M606" t="str">
            <v>RR mourya chawl, opposite takshila build,Mahakali caves road,Andheri,Takshila building,Mumbai,400093</v>
          </cell>
          <cell r="N606" t="str">
            <v>Family Business</v>
          </cell>
          <cell r="O606" t="str">
            <v>Below  5 Lacs</v>
          </cell>
          <cell r="P606" t="str">
            <v>Normal</v>
          </cell>
          <cell r="Q606" t="str">
            <v>Open</v>
          </cell>
          <cell r="R606">
            <v>2019</v>
          </cell>
          <cell r="S606" t="str">
            <v>FE</v>
          </cell>
          <cell r="T606" t="str">
            <v>MHT-CET 2019</v>
          </cell>
          <cell r="U606" t="str">
            <v>MHT-CET</v>
          </cell>
          <cell r="V606">
            <v>200</v>
          </cell>
          <cell r="W606">
            <v>95.266615000000002</v>
          </cell>
          <cell r="X606" t="str">
            <v>LOPENS</v>
          </cell>
          <cell r="Y606">
            <v>451</v>
          </cell>
          <cell r="Z606">
            <v>500</v>
          </cell>
          <cell r="AA606">
            <v>90.2</v>
          </cell>
          <cell r="AB606">
            <v>2017</v>
          </cell>
          <cell r="AC606" t="str">
            <v>MAHARASHTRA STATE BOARD OF SECONDARY AND HIGHER SECONDARY EDUCATION</v>
          </cell>
          <cell r="AD606" t="str">
            <v>ST ARNOLD'S HIGH SCHOOL AND JUNIOR COLLEGE</v>
          </cell>
          <cell r="AE606">
            <v>496</v>
          </cell>
          <cell r="AF606">
            <v>650</v>
          </cell>
          <cell r="AG606">
            <v>76.31</v>
          </cell>
          <cell r="AH606">
            <v>2019</v>
          </cell>
          <cell r="AI606" t="str">
            <v>MAHARASHTRA STATE BOARD OF SECONDARY AND HIGHER SECONDARY EDUCATION</v>
          </cell>
          <cell r="AJ606" t="str">
            <v>MITHIBAI COLLEGE</v>
          </cell>
          <cell r="AK606">
            <v>207</v>
          </cell>
          <cell r="AL606">
            <v>22</v>
          </cell>
          <cell r="AM606">
            <v>9.4090909090909083</v>
          </cell>
          <cell r="AN606">
            <v>92</v>
          </cell>
          <cell r="AO606">
            <v>239</v>
          </cell>
          <cell r="AP606">
            <v>26</v>
          </cell>
          <cell r="AQ606">
            <v>9.1923076923076916</v>
          </cell>
          <cell r="AR606">
            <v>75</v>
          </cell>
          <cell r="AS606">
            <v>446</v>
          </cell>
          <cell r="AT606">
            <v>48</v>
          </cell>
          <cell r="AU606">
            <v>9.2916666666666661</v>
          </cell>
          <cell r="AV606">
            <v>242</v>
          </cell>
          <cell r="AW606">
            <v>25</v>
          </cell>
          <cell r="AX606">
            <v>9.68</v>
          </cell>
          <cell r="AY606">
            <v>96</v>
          </cell>
          <cell r="AZ606">
            <v>286</v>
          </cell>
          <cell r="BA606">
            <v>29</v>
          </cell>
          <cell r="BB606">
            <v>9.862068965517242</v>
          </cell>
          <cell r="BC606">
            <v>90</v>
          </cell>
          <cell r="BD606">
            <v>528</v>
          </cell>
          <cell r="BE606">
            <v>54</v>
          </cell>
          <cell r="BF606">
            <v>9.7777777777777786</v>
          </cell>
          <cell r="BG606">
            <v>229</v>
          </cell>
          <cell r="BH606">
            <v>24</v>
          </cell>
          <cell r="BI606">
            <v>9.5416666666666661</v>
          </cell>
          <cell r="BJ606">
            <v>88.25</v>
          </cell>
          <cell r="BK606">
            <v>284</v>
          </cell>
          <cell r="BL606">
            <v>29</v>
          </cell>
          <cell r="BM606">
            <v>9.7931034482758612</v>
          </cell>
          <cell r="BN606">
            <v>86</v>
          </cell>
          <cell r="BO606">
            <v>513</v>
          </cell>
          <cell r="BP606">
            <v>53</v>
          </cell>
          <cell r="BQ606">
            <v>9.6792452830188687</v>
          </cell>
          <cell r="BR606">
            <v>230</v>
          </cell>
          <cell r="BS606">
            <v>24</v>
          </cell>
          <cell r="BT606">
            <v>9.5833333333333339</v>
          </cell>
          <cell r="BU606">
            <v>87.875</v>
          </cell>
          <cell r="BV606">
            <v>230</v>
          </cell>
          <cell r="BW606">
            <v>24</v>
          </cell>
          <cell r="BX606">
            <v>9.5833333333333339</v>
          </cell>
          <cell r="BY606">
            <v>248</v>
          </cell>
          <cell r="BZ606">
            <v>26</v>
          </cell>
          <cell r="CA606">
            <v>9.5384615384615383</v>
          </cell>
          <cell r="CB606">
            <v>1965</v>
          </cell>
          <cell r="CC606">
            <v>205</v>
          </cell>
          <cell r="CD606">
            <v>9.5853658536585371</v>
          </cell>
          <cell r="CE606">
            <v>89</v>
          </cell>
          <cell r="CF606"/>
          <cell r="CG606"/>
          <cell r="CH606"/>
          <cell r="CI606"/>
          <cell r="CJ606"/>
          <cell r="CK606"/>
          <cell r="CL606"/>
          <cell r="CM606"/>
          <cell r="CN606">
            <v>36</v>
          </cell>
          <cell r="CO606">
            <v>60</v>
          </cell>
          <cell r="CP606">
            <v>28</v>
          </cell>
          <cell r="CQ606">
            <v>50</v>
          </cell>
          <cell r="CR606">
            <v>20</v>
          </cell>
          <cell r="CS606">
            <v>4</v>
          </cell>
          <cell r="CT606">
            <v>84</v>
          </cell>
          <cell r="CU606">
            <v>16</v>
          </cell>
          <cell r="CV606">
            <v>0</v>
          </cell>
          <cell r="CW606">
            <v>100</v>
          </cell>
          <cell r="CX606">
            <v>502</v>
          </cell>
          <cell r="CY606">
            <v>50.2</v>
          </cell>
          <cell r="CZ606">
            <v>74.591381872213972</v>
          </cell>
          <cell r="DA606">
            <v>10</v>
          </cell>
          <cell r="DB606">
            <v>0</v>
          </cell>
          <cell r="DC606">
            <v>100</v>
          </cell>
          <cell r="DD606">
            <v>20</v>
          </cell>
          <cell r="DE606">
            <v>2</v>
          </cell>
          <cell r="DF606">
            <v>91</v>
          </cell>
          <cell r="DG606">
            <v>10</v>
          </cell>
          <cell r="DH606">
            <v>100</v>
          </cell>
          <cell r="DI606">
            <v>853</v>
          </cell>
          <cell r="DJ606">
            <v>43</v>
          </cell>
          <cell r="DK606">
            <v>2</v>
          </cell>
          <cell r="DL606">
            <v>0</v>
          </cell>
          <cell r="DM606">
            <v>100</v>
          </cell>
          <cell r="DN606">
            <v>100</v>
          </cell>
          <cell r="DO606" t="str">
            <v>100</v>
          </cell>
          <cell r="DP606">
            <v>80</v>
          </cell>
          <cell r="DQ606" t="str">
            <v>100</v>
          </cell>
          <cell r="DR606">
            <v>90</v>
          </cell>
          <cell r="DS606">
            <v>100</v>
          </cell>
          <cell r="DT606">
            <v>73</v>
          </cell>
          <cell r="DU606">
            <v>97</v>
          </cell>
          <cell r="DV606" t="str">
            <v xml:space="preserve">Tech Mahindra/Capgemini </v>
          </cell>
          <cell r="DW606"/>
          <cell r="DX606"/>
          <cell r="DY606" t="str">
            <v>Placed</v>
          </cell>
          <cell r="DZ606" t="str">
            <v>4.25/3.25</v>
          </cell>
          <cell r="EA606" t="str">
            <v>Placement</v>
          </cell>
          <cell r="EB606" t="str">
            <v>Placement</v>
          </cell>
          <cell r="EC606"/>
          <cell r="ED606" t="str">
            <v>CAT-1</v>
          </cell>
          <cell r="EE606"/>
          <cell r="EF606"/>
          <cell r="EG606"/>
          <cell r="EH606"/>
          <cell r="EI606"/>
          <cell r="EJ606"/>
          <cell r="EK606"/>
          <cell r="EL606"/>
          <cell r="EM606"/>
          <cell r="EN606">
            <v>5</v>
          </cell>
          <cell r="EO606">
            <v>5</v>
          </cell>
          <cell r="EP606">
            <v>5</v>
          </cell>
          <cell r="EQ606">
            <v>15</v>
          </cell>
          <cell r="ER606">
            <v>100</v>
          </cell>
          <cell r="ES606" t="str">
            <v>Yes</v>
          </cell>
          <cell r="ET606" t="str">
            <v>https://drive.google.com/open?id=1daKeBzjCGqA2-GIaHR1-FKT3S_aED2Oy</v>
          </cell>
          <cell r="EU606" t="str">
            <v>IT + Core Companies</v>
          </cell>
          <cell r="EV606" t="str">
            <v>Yes</v>
          </cell>
          <cell r="EW606" t="str">
            <v>UPI-125998349118</v>
          </cell>
          <cell r="EX606" t="str">
            <v>Mumbai</v>
          </cell>
          <cell r="EY606" t="str">
            <v>Present</v>
          </cell>
          <cell r="EZ606" t="str">
            <v>Golden Batch 2</v>
          </cell>
          <cell r="FA606" t="str">
            <v>19-ITA29-23</v>
          </cell>
          <cell r="FB606" t="str">
            <v>IT-A</v>
          </cell>
          <cell r="FC606">
            <v>29</v>
          </cell>
        </row>
        <row r="607">
          <cell r="C607" t="str">
            <v>19-ITA30-23</v>
          </cell>
          <cell r="D607">
            <v>30</v>
          </cell>
          <cell r="E607" t="str">
            <v>GUPTA SHRUSTI RAJENDRA MANJU</v>
          </cell>
          <cell r="F607" t="str">
            <v>19-ITA30-23</v>
          </cell>
          <cell r="G607" t="str">
            <v>Female</v>
          </cell>
          <cell r="H607">
            <v>37191</v>
          </cell>
          <cell r="I607">
            <v>8291426439</v>
          </cell>
          <cell r="J607" t="str">
            <v>8291426439</v>
          </cell>
          <cell r="K607" t="str">
            <v>gshrusti21@gmail.com</v>
          </cell>
          <cell r="L607" t="str">
            <v>1032190297@tcetmumbai.in</v>
          </cell>
          <cell r="M607" t="str">
            <v>A/ 201, BHAVANI PARK,GEETA NAGAR,BHAYANDAR WEST,NEAR MAHARAJA SWEETS,MUMBAI,401101</v>
          </cell>
          <cell r="N607" t="str">
            <v>Family Business</v>
          </cell>
          <cell r="O607" t="str">
            <v>Below  5 Lacs</v>
          </cell>
          <cell r="P607" t="str">
            <v>Normal</v>
          </cell>
          <cell r="Q607" t="str">
            <v>Open</v>
          </cell>
          <cell r="R607">
            <v>2019</v>
          </cell>
          <cell r="S607" t="str">
            <v>FE</v>
          </cell>
          <cell r="T607" t="str">
            <v>MHT-CET 2019</v>
          </cell>
          <cell r="U607" t="str">
            <v>MHT-CET</v>
          </cell>
          <cell r="V607">
            <v>200</v>
          </cell>
          <cell r="W607">
            <v>82.8842073</v>
          </cell>
          <cell r="X607" t="str">
            <v>MI</v>
          </cell>
          <cell r="Y607">
            <v>577</v>
          </cell>
          <cell r="Z607">
            <v>600</v>
          </cell>
          <cell r="AA607">
            <v>96.17</v>
          </cell>
          <cell r="AB607">
            <v>2017</v>
          </cell>
          <cell r="AC607" t="str">
            <v>COUNCIL FOR THE INDIAN SCHOOL CERTIFICATE EXAMINATIONS</v>
          </cell>
          <cell r="AD607" t="str">
            <v>RBK SCHOOL</v>
          </cell>
          <cell r="AE607">
            <v>421</v>
          </cell>
          <cell r="AF607">
            <v>650</v>
          </cell>
          <cell r="AG607">
            <v>64.77</v>
          </cell>
          <cell r="AH607">
            <v>2019</v>
          </cell>
          <cell r="AI607" t="str">
            <v>MAHARASHTRA STATE BOARD OF SECONDARY AND HIGHER SECONDARY EDUCATION</v>
          </cell>
          <cell r="AJ607" t="str">
            <v>RIMS INTERNATIONAL JUNIOR COLLEGE</v>
          </cell>
          <cell r="AK607">
            <v>210</v>
          </cell>
          <cell r="AL607">
            <v>22</v>
          </cell>
          <cell r="AM607">
            <v>9.545454545454545</v>
          </cell>
          <cell r="AN607">
            <v>86</v>
          </cell>
          <cell r="AO607">
            <v>229</v>
          </cell>
          <cell r="AP607">
            <v>26</v>
          </cell>
          <cell r="AQ607">
            <v>8.8076923076923084</v>
          </cell>
          <cell r="AR607">
            <v>100</v>
          </cell>
          <cell r="AS607">
            <v>439</v>
          </cell>
          <cell r="AT607">
            <v>48</v>
          </cell>
          <cell r="AU607">
            <v>9.1458333333333339</v>
          </cell>
          <cell r="AV607">
            <v>250</v>
          </cell>
          <cell r="AW607">
            <v>25</v>
          </cell>
          <cell r="AX607">
            <v>10</v>
          </cell>
          <cell r="AY607">
            <v>97</v>
          </cell>
          <cell r="AZ607">
            <v>284</v>
          </cell>
          <cell r="BA607">
            <v>29</v>
          </cell>
          <cell r="BB607">
            <v>9.7931034482758612</v>
          </cell>
          <cell r="BC607">
            <v>98</v>
          </cell>
          <cell r="BD607">
            <v>534</v>
          </cell>
          <cell r="BE607">
            <v>54</v>
          </cell>
          <cell r="BF607">
            <v>9.8888888888888893</v>
          </cell>
          <cell r="BG607">
            <v>230</v>
          </cell>
          <cell r="BH607">
            <v>24</v>
          </cell>
          <cell r="BI607">
            <v>9.5833333333333339</v>
          </cell>
          <cell r="BJ607">
            <v>95.25</v>
          </cell>
          <cell r="BK607">
            <v>274</v>
          </cell>
          <cell r="BL607">
            <v>29</v>
          </cell>
          <cell r="BM607">
            <v>9.4482758620689662</v>
          </cell>
          <cell r="BN607">
            <v>97</v>
          </cell>
          <cell r="BO607">
            <v>504</v>
          </cell>
          <cell r="BP607">
            <v>53</v>
          </cell>
          <cell r="BQ607">
            <v>9.5094339622641506</v>
          </cell>
          <cell r="BR607">
            <v>210</v>
          </cell>
          <cell r="BS607">
            <v>24</v>
          </cell>
          <cell r="BT607">
            <v>8.75</v>
          </cell>
          <cell r="BU607">
            <v>95.541666666666671</v>
          </cell>
          <cell r="BV607">
            <v>210</v>
          </cell>
          <cell r="BW607">
            <v>24</v>
          </cell>
          <cell r="BX607">
            <v>8.75</v>
          </cell>
          <cell r="BY607">
            <v>246</v>
          </cell>
          <cell r="BZ607">
            <v>26</v>
          </cell>
          <cell r="CA607">
            <v>9.4615384615384617</v>
          </cell>
          <cell r="CB607">
            <v>1933</v>
          </cell>
          <cell r="CC607">
            <v>205</v>
          </cell>
          <cell r="CD607">
            <v>9.4292682926829272</v>
          </cell>
          <cell r="CE607">
            <v>96</v>
          </cell>
          <cell r="CF607"/>
          <cell r="CG607"/>
          <cell r="CH607"/>
          <cell r="CI607"/>
          <cell r="CJ607"/>
          <cell r="CK607"/>
          <cell r="CL607"/>
          <cell r="CM607"/>
          <cell r="CN607">
            <v>13</v>
          </cell>
          <cell r="CO607">
            <v>60</v>
          </cell>
          <cell r="CP607">
            <v>19</v>
          </cell>
          <cell r="CQ607">
            <v>50</v>
          </cell>
          <cell r="CR607">
            <v>21</v>
          </cell>
          <cell r="CS607">
            <v>3</v>
          </cell>
          <cell r="CT607">
            <v>88</v>
          </cell>
          <cell r="CU607">
            <v>9</v>
          </cell>
          <cell r="CV607">
            <v>7</v>
          </cell>
          <cell r="CW607">
            <v>57</v>
          </cell>
          <cell r="CX607">
            <v>484</v>
          </cell>
          <cell r="CY607">
            <v>53.777777777777779</v>
          </cell>
          <cell r="CZ607">
            <v>71.916790490341754</v>
          </cell>
          <cell r="DA607">
            <v>9</v>
          </cell>
          <cell r="DB607">
            <v>1</v>
          </cell>
          <cell r="DC607">
            <v>90</v>
          </cell>
          <cell r="DD607">
            <v>22</v>
          </cell>
          <cell r="DE607">
            <v>0</v>
          </cell>
          <cell r="DF607">
            <v>100</v>
          </cell>
          <cell r="DG607">
            <v>8</v>
          </cell>
          <cell r="DH607">
            <v>80</v>
          </cell>
          <cell r="DI607">
            <v>580</v>
          </cell>
          <cell r="DJ607">
            <v>29</v>
          </cell>
          <cell r="DK607">
            <v>2</v>
          </cell>
          <cell r="DL607">
            <v>0</v>
          </cell>
          <cell r="DM607">
            <v>100</v>
          </cell>
          <cell r="DN607">
            <v>90</v>
          </cell>
          <cell r="DO607" t="str">
            <v>100</v>
          </cell>
          <cell r="DP607">
            <v>90</v>
          </cell>
          <cell r="DQ607" t="str">
            <v>100</v>
          </cell>
          <cell r="DR607">
            <v>90</v>
          </cell>
          <cell r="DS607">
            <v>100</v>
          </cell>
          <cell r="DT607">
            <v>64</v>
          </cell>
          <cell r="DU607">
            <v>88</v>
          </cell>
          <cell r="DV607" t="str">
            <v>J.P. Morgan</v>
          </cell>
          <cell r="DW607"/>
          <cell r="DX607"/>
          <cell r="DY607" t="str">
            <v>Placed</v>
          </cell>
          <cell r="DZ607">
            <v>17.75</v>
          </cell>
          <cell r="EA607" t="str">
            <v>Placement</v>
          </cell>
          <cell r="EB607" t="str">
            <v>Placement</v>
          </cell>
          <cell r="EC607"/>
          <cell r="ED607" t="str">
            <v>CAT-1</v>
          </cell>
          <cell r="EE607"/>
          <cell r="EF607"/>
          <cell r="EG607"/>
          <cell r="EH607"/>
          <cell r="EI607"/>
          <cell r="EJ607"/>
          <cell r="EK607"/>
          <cell r="EL607"/>
          <cell r="EM607"/>
          <cell r="EN607">
            <v>5</v>
          </cell>
          <cell r="EO607">
            <v>5</v>
          </cell>
          <cell r="EP607">
            <v>5</v>
          </cell>
          <cell r="EQ607">
            <v>15</v>
          </cell>
          <cell r="ER607">
            <v>100</v>
          </cell>
          <cell r="ES607" t="str">
            <v>Yes</v>
          </cell>
          <cell r="ET607" t="str">
            <v>https://drive.google.com/open?id=1xAaycl0P57KPeHptM5JUEIwMV2JbsBcq</v>
          </cell>
          <cell r="EU607" t="str">
            <v>IT + Core Companies</v>
          </cell>
          <cell r="EV607" t="str">
            <v>Yes</v>
          </cell>
          <cell r="EW607" t="str">
            <v>pay_HyWWSDWSfX7EoM</v>
          </cell>
          <cell r="EX607" t="str">
            <v>MUMBAI</v>
          </cell>
          <cell r="EY607" t="str">
            <v>AB</v>
          </cell>
          <cell r="EZ607" t="str">
            <v>Batch 1</v>
          </cell>
          <cell r="FA607" t="str">
            <v>19-ITA30-23</v>
          </cell>
          <cell r="FB607" t="str">
            <v>IT-A</v>
          </cell>
          <cell r="FC607">
            <v>30</v>
          </cell>
        </row>
        <row r="608">
          <cell r="C608" t="str">
            <v>19-ITA31-23</v>
          </cell>
          <cell r="D608">
            <v>31</v>
          </cell>
          <cell r="E608" t="str">
            <v>JAIN CHIRAG MANISH VARSHA</v>
          </cell>
          <cell r="F608" t="str">
            <v>19-ITA31-23</v>
          </cell>
          <cell r="G608" t="str">
            <v>Male</v>
          </cell>
          <cell r="H608">
            <v>36926</v>
          </cell>
          <cell r="I608">
            <v>7977217291</v>
          </cell>
          <cell r="J608"/>
          <cell r="K608" t="str">
            <v>jainchirag1558@gmail.com</v>
          </cell>
          <cell r="L608" t="str">
            <v>1032190298@tcetmumbai.in</v>
          </cell>
          <cell r="M608" t="str">
            <v>I/102 sonam saraswati phase 6,Old golden nest,Near Oueen Marry school,Mumbai,401107</v>
          </cell>
          <cell r="N608" t="str">
            <v>Family Business</v>
          </cell>
          <cell r="O608" t="str">
            <v>Below  5 Lacs</v>
          </cell>
          <cell r="P608" t="str">
            <v>Normal</v>
          </cell>
          <cell r="Q608" t="str">
            <v>Open</v>
          </cell>
          <cell r="R608">
            <v>2019</v>
          </cell>
          <cell r="S608" t="str">
            <v>FE</v>
          </cell>
          <cell r="T608" t="str">
            <v>MHT-CET 2019</v>
          </cell>
          <cell r="U608" t="str">
            <v>MHT-CET</v>
          </cell>
          <cell r="V608">
            <v>200</v>
          </cell>
          <cell r="W608">
            <v>8.0017090999999994</v>
          </cell>
          <cell r="X608" t="str">
            <v>IL</v>
          </cell>
          <cell r="Y608">
            <v>443</v>
          </cell>
          <cell r="Z608">
            <v>600</v>
          </cell>
          <cell r="AA608">
            <v>73.83</v>
          </cell>
          <cell r="AB608">
            <v>2017</v>
          </cell>
          <cell r="AC608" t="str">
            <v>COUNCIL FOR THE INDIAN SCHOOL CERTIFICATE EXAMINATIONS</v>
          </cell>
          <cell r="AD608" t="str">
            <v>R. B. K KANAKIA</v>
          </cell>
          <cell r="AE608">
            <v>478</v>
          </cell>
          <cell r="AF608">
            <v>650</v>
          </cell>
          <cell r="AG608">
            <v>73.540000000000006</v>
          </cell>
          <cell r="AH608">
            <v>2019</v>
          </cell>
          <cell r="AI608" t="str">
            <v>MAHARASHTRA STATE BOARD OF SECONDARY AND HIGHER SECONDARY EDUCATION</v>
          </cell>
          <cell r="AJ608" t="str">
            <v>KIRAN PATIL JR. COLLEGE OF ARTS SCIENCE AND COMMERCE</v>
          </cell>
          <cell r="AK608">
            <v>153</v>
          </cell>
          <cell r="AL608">
            <v>22</v>
          </cell>
          <cell r="AM608">
            <v>6.9545454545454541</v>
          </cell>
          <cell r="AN608">
            <v>87</v>
          </cell>
          <cell r="AO608">
            <v>191</v>
          </cell>
          <cell r="AP608">
            <v>26</v>
          </cell>
          <cell r="AQ608">
            <v>7.3461538461538458</v>
          </cell>
          <cell r="AR608">
            <v>93</v>
          </cell>
          <cell r="AS608">
            <v>344</v>
          </cell>
          <cell r="AT608">
            <v>48</v>
          </cell>
          <cell r="AU608">
            <v>7.166666666666667</v>
          </cell>
          <cell r="AV608">
            <v>236</v>
          </cell>
          <cell r="AW608">
            <v>25</v>
          </cell>
          <cell r="AX608">
            <v>9.44</v>
          </cell>
          <cell r="AY608">
            <v>99</v>
          </cell>
          <cell r="AZ608">
            <v>283</v>
          </cell>
          <cell r="BA608">
            <v>29</v>
          </cell>
          <cell r="BB608">
            <v>9.7586206896551726</v>
          </cell>
          <cell r="BC608">
            <v>100</v>
          </cell>
          <cell r="BD608">
            <v>519</v>
          </cell>
          <cell r="BE608">
            <v>54</v>
          </cell>
          <cell r="BF608">
            <v>9.6111111111111107</v>
          </cell>
          <cell r="BG608">
            <v>218</v>
          </cell>
          <cell r="BH608">
            <v>24</v>
          </cell>
          <cell r="BI608">
            <v>9.0833333333333339</v>
          </cell>
          <cell r="BJ608">
            <v>94.75</v>
          </cell>
          <cell r="BK608">
            <v>252</v>
          </cell>
          <cell r="BL608">
            <v>29</v>
          </cell>
          <cell r="BM608">
            <v>8.6896551724137936</v>
          </cell>
          <cell r="BN608">
            <v>99</v>
          </cell>
          <cell r="BO608">
            <v>470</v>
          </cell>
          <cell r="BP608">
            <v>53</v>
          </cell>
          <cell r="BQ608">
            <v>8.8679245283018862</v>
          </cell>
          <cell r="BR608">
            <v>194</v>
          </cell>
          <cell r="BS608">
            <v>24</v>
          </cell>
          <cell r="BT608">
            <v>8.0833333333333339</v>
          </cell>
          <cell r="BU608">
            <v>95.458333333333329</v>
          </cell>
          <cell r="BV608">
            <v>194</v>
          </cell>
          <cell r="BW608">
            <v>24</v>
          </cell>
          <cell r="BX608">
            <v>8.0833333333333339</v>
          </cell>
          <cell r="BY608">
            <v>241</v>
          </cell>
          <cell r="BZ608">
            <v>26</v>
          </cell>
          <cell r="CA608">
            <v>9.2692307692307701</v>
          </cell>
          <cell r="CB608">
            <v>1768</v>
          </cell>
          <cell r="CC608">
            <v>205</v>
          </cell>
          <cell r="CD608">
            <v>8.6243902439024396</v>
          </cell>
          <cell r="CE608">
            <v>95</v>
          </cell>
          <cell r="CF608"/>
          <cell r="CG608"/>
          <cell r="CH608"/>
          <cell r="CI608"/>
          <cell r="CJ608"/>
          <cell r="CK608"/>
          <cell r="CL608"/>
          <cell r="CM608"/>
          <cell r="CN608">
            <v>22</v>
          </cell>
          <cell r="CO608">
            <v>60</v>
          </cell>
          <cell r="CP608">
            <v>14</v>
          </cell>
          <cell r="CQ608">
            <v>50</v>
          </cell>
          <cell r="CR608">
            <v>19</v>
          </cell>
          <cell r="CS608">
            <v>5</v>
          </cell>
          <cell r="CT608">
            <v>80</v>
          </cell>
          <cell r="CU608">
            <v>10</v>
          </cell>
          <cell r="CV608">
            <v>6</v>
          </cell>
          <cell r="CW608">
            <v>63</v>
          </cell>
          <cell r="CX608">
            <v>475</v>
          </cell>
          <cell r="CY608">
            <v>47.5</v>
          </cell>
          <cell r="CZ608">
            <v>70.579494799405651</v>
          </cell>
          <cell r="DA608">
            <v>10</v>
          </cell>
          <cell r="DB608">
            <v>0</v>
          </cell>
          <cell r="DC608">
            <v>100</v>
          </cell>
          <cell r="DD608">
            <v>4</v>
          </cell>
          <cell r="DE608">
            <v>18</v>
          </cell>
          <cell r="DF608">
            <v>19</v>
          </cell>
          <cell r="DG608">
            <v>10</v>
          </cell>
          <cell r="DH608">
            <v>100</v>
          </cell>
          <cell r="DI608">
            <v>920</v>
          </cell>
          <cell r="DJ608">
            <v>46</v>
          </cell>
          <cell r="DK608">
            <v>2</v>
          </cell>
          <cell r="DL608">
            <v>0</v>
          </cell>
          <cell r="DM608">
            <v>100</v>
          </cell>
          <cell r="DN608">
            <v>60</v>
          </cell>
          <cell r="DO608" t="str">
            <v>100</v>
          </cell>
          <cell r="DP608">
            <v>80</v>
          </cell>
          <cell r="DQ608" t="str">
            <v>100</v>
          </cell>
          <cell r="DR608">
            <v>70</v>
          </cell>
          <cell r="DS608">
            <v>100</v>
          </cell>
          <cell r="DT608">
            <v>59</v>
          </cell>
          <cell r="DU608">
            <v>81</v>
          </cell>
          <cell r="DV608" t="str">
            <v>Blackcurrant Labs Pvt.Ltd.</v>
          </cell>
          <cell r="DW608"/>
          <cell r="DX608"/>
          <cell r="DY608" t="str">
            <v>Placed</v>
          </cell>
          <cell r="DZ608">
            <v>4</v>
          </cell>
          <cell r="EA608" t="str">
            <v>Placement</v>
          </cell>
          <cell r="EB608" t="str">
            <v>Placement</v>
          </cell>
          <cell r="EC608"/>
          <cell r="ED608" t="str">
            <v>CAT-1</v>
          </cell>
          <cell r="EE608"/>
          <cell r="EF608"/>
          <cell r="EG608"/>
          <cell r="EH608"/>
          <cell r="EI608"/>
          <cell r="EJ608"/>
          <cell r="EK608"/>
          <cell r="EL608"/>
          <cell r="EM608"/>
          <cell r="EN608">
            <v>5</v>
          </cell>
          <cell r="EO608">
            <v>5</v>
          </cell>
          <cell r="EP608">
            <v>5</v>
          </cell>
          <cell r="EQ608">
            <v>15</v>
          </cell>
          <cell r="ER608">
            <v>100</v>
          </cell>
          <cell r="ES608" t="str">
            <v>Yes</v>
          </cell>
          <cell r="ET608" t="str">
            <v>https://drive.google.com/open?id=1jIuu9vwLwrY5GoDBhMDZHw3HBKwAJPSn</v>
          </cell>
          <cell r="EU608" t="str">
            <v>IT + Core Companies</v>
          </cell>
          <cell r="EV608" t="str">
            <v>Yes</v>
          </cell>
          <cell r="EW608">
            <v>126014518471</v>
          </cell>
          <cell r="EX608" t="str">
            <v>Rajasthan</v>
          </cell>
          <cell r="EY608" t="str">
            <v>AB</v>
          </cell>
          <cell r="EZ608" t="str">
            <v>Batch 2</v>
          </cell>
          <cell r="FA608" t="str">
            <v>19-ITA31-23</v>
          </cell>
          <cell r="FB608" t="str">
            <v>IT-A</v>
          </cell>
          <cell r="FC608">
            <v>31</v>
          </cell>
        </row>
        <row r="609">
          <cell r="C609" t="str">
            <v>19-ITA32-23</v>
          </cell>
          <cell r="D609">
            <v>32</v>
          </cell>
          <cell r="E609" t="str">
            <v>JAIN HARSH SHANTILAL LATA</v>
          </cell>
          <cell r="F609" t="str">
            <v>19-ITA32-23</v>
          </cell>
          <cell r="G609" t="str">
            <v>Male</v>
          </cell>
          <cell r="H609">
            <v>36847</v>
          </cell>
          <cell r="I609">
            <v>8767363605</v>
          </cell>
          <cell r="J609"/>
          <cell r="K609" t="str">
            <v>harshjain17112000@gmail.com</v>
          </cell>
          <cell r="L609" t="str">
            <v>1032190299@tcetmumbai.in</v>
          </cell>
          <cell r="M609" t="str">
            <v>C-801, Tuljai Building,Carter Road No.4, ,Borivali East,Near Jain Temple,Borivali,400066</v>
          </cell>
          <cell r="N609" t="str">
            <v>Self-employed</v>
          </cell>
          <cell r="O609" t="str">
            <v>20 Lacs &amp; above</v>
          </cell>
          <cell r="P609" t="str">
            <v>Normal</v>
          </cell>
          <cell r="Q609" t="str">
            <v>Open</v>
          </cell>
          <cell r="R609">
            <v>2019</v>
          </cell>
          <cell r="S609" t="str">
            <v>FE</v>
          </cell>
          <cell r="T609" t="str">
            <v>MHT-CET 2019</v>
          </cell>
          <cell r="U609" t="str">
            <v>MHT-CET</v>
          </cell>
          <cell r="V609">
            <v>200</v>
          </cell>
          <cell r="W609">
            <v>24.895895899999999</v>
          </cell>
          <cell r="X609" t="str">
            <v>ACAP</v>
          </cell>
          <cell r="Y609">
            <v>421</v>
          </cell>
          <cell r="Z609">
            <v>500</v>
          </cell>
          <cell r="AA609">
            <v>84.2</v>
          </cell>
          <cell r="AB609">
            <v>2016</v>
          </cell>
          <cell r="AC609" t="str">
            <v>MAHARASHTRA STATE BOARD OF SECONDARY AND HIGHER SECONDARY EDUCATION</v>
          </cell>
          <cell r="AD609" t="str">
            <v>ST.XAVIER'S HIGH SCHOOL</v>
          </cell>
          <cell r="AE609">
            <v>417</v>
          </cell>
          <cell r="AF609">
            <v>650</v>
          </cell>
          <cell r="AG609">
            <v>64.150000000000006</v>
          </cell>
          <cell r="AH609">
            <v>2018</v>
          </cell>
          <cell r="AI609" t="str">
            <v>MAHARASHTRA STATE BOARD OF SECONDARY AND HIGHER SECONDARY EDUCATION</v>
          </cell>
          <cell r="AJ609" t="str">
            <v>NIRMALA MEMORIAL FOUNDATION COLLEGE OF SCIENCE AND COMMERCE</v>
          </cell>
          <cell r="AK609">
            <v>210.98</v>
          </cell>
          <cell r="AL609">
            <v>22</v>
          </cell>
          <cell r="AM609">
            <v>9.59</v>
          </cell>
          <cell r="AN609">
            <v>91</v>
          </cell>
          <cell r="AO609">
            <v>234</v>
          </cell>
          <cell r="AP609">
            <v>26</v>
          </cell>
          <cell r="AQ609">
            <v>9</v>
          </cell>
          <cell r="AR609">
            <v>96</v>
          </cell>
          <cell r="AS609">
            <v>444.98</v>
          </cell>
          <cell r="AT609">
            <v>48</v>
          </cell>
          <cell r="AU609">
            <v>9.2704166666666676</v>
          </cell>
          <cell r="AV609">
            <v>238</v>
          </cell>
          <cell r="AW609">
            <v>25</v>
          </cell>
          <cell r="AX609">
            <v>9.52</v>
          </cell>
          <cell r="AY609">
            <v>93</v>
          </cell>
          <cell r="AZ609">
            <v>287</v>
          </cell>
          <cell r="BA609">
            <v>29</v>
          </cell>
          <cell r="BB609">
            <v>9.8965517241379306</v>
          </cell>
          <cell r="BC609">
            <v>95</v>
          </cell>
          <cell r="BD609">
            <v>525</v>
          </cell>
          <cell r="BE609">
            <v>54</v>
          </cell>
          <cell r="BF609">
            <v>9.7222222222222214</v>
          </cell>
          <cell r="BG609">
            <v>215</v>
          </cell>
          <cell r="BH609">
            <v>24</v>
          </cell>
          <cell r="BI609">
            <v>8.9583333333333339</v>
          </cell>
          <cell r="BJ609">
            <v>93.75</v>
          </cell>
          <cell r="BK609">
            <v>262</v>
          </cell>
          <cell r="BL609">
            <v>29</v>
          </cell>
          <cell r="BM609">
            <v>9.0344827586206904</v>
          </cell>
          <cell r="BN609">
            <v>82</v>
          </cell>
          <cell r="BO609">
            <v>477</v>
          </cell>
          <cell r="BP609">
            <v>53</v>
          </cell>
          <cell r="BQ609">
            <v>9</v>
          </cell>
          <cell r="BR609">
            <v>206</v>
          </cell>
          <cell r="BS609">
            <v>24</v>
          </cell>
          <cell r="BT609">
            <v>8.5833333333333339</v>
          </cell>
          <cell r="BU609">
            <v>91.791666666666671</v>
          </cell>
          <cell r="BV609">
            <v>206</v>
          </cell>
          <cell r="BW609">
            <v>24</v>
          </cell>
          <cell r="BX609">
            <v>8.5833333333333339</v>
          </cell>
          <cell r="BY609">
            <v>248</v>
          </cell>
          <cell r="BZ609">
            <v>26</v>
          </cell>
          <cell r="CA609">
            <v>9.5384615384615383</v>
          </cell>
          <cell r="CB609">
            <v>1900.98</v>
          </cell>
          <cell r="CC609">
            <v>205</v>
          </cell>
          <cell r="CD609">
            <v>9.273073170731708</v>
          </cell>
          <cell r="CE609">
            <v>94</v>
          </cell>
          <cell r="CF609"/>
          <cell r="CG609"/>
          <cell r="CH609"/>
          <cell r="CI609"/>
          <cell r="CJ609"/>
          <cell r="CK609"/>
          <cell r="CL609"/>
          <cell r="CM609"/>
          <cell r="CN609"/>
          <cell r="CO609"/>
          <cell r="CP609"/>
          <cell r="CQ609"/>
          <cell r="CR609"/>
          <cell r="CS609"/>
          <cell r="CT609"/>
          <cell r="CU609"/>
          <cell r="CV609"/>
          <cell r="CW609"/>
          <cell r="CX609"/>
          <cell r="CY609"/>
          <cell r="CZ609"/>
          <cell r="DA609"/>
          <cell r="DB609"/>
          <cell r="DC609"/>
          <cell r="DD609"/>
          <cell r="DE609"/>
          <cell r="DF609"/>
          <cell r="DG609"/>
          <cell r="DH609"/>
          <cell r="DI609"/>
          <cell r="DJ609">
            <v>0</v>
          </cell>
          <cell r="DK609">
            <v>0</v>
          </cell>
          <cell r="DL609">
            <v>2</v>
          </cell>
          <cell r="DM609">
            <v>0</v>
          </cell>
          <cell r="DN609">
            <v>0</v>
          </cell>
          <cell r="DO609">
            <v>0</v>
          </cell>
          <cell r="DP609">
            <v>0</v>
          </cell>
          <cell r="DQ609">
            <v>0</v>
          </cell>
          <cell r="DR609">
            <v>0</v>
          </cell>
          <cell r="DS609">
            <v>0</v>
          </cell>
          <cell r="DT609">
            <v>0</v>
          </cell>
          <cell r="DU609">
            <v>0</v>
          </cell>
          <cell r="DV609"/>
          <cell r="DW609"/>
          <cell r="DX609"/>
          <cell r="DY609"/>
          <cell r="DZ609"/>
          <cell r="EA609" t="str">
            <v>Entrepreneur</v>
          </cell>
          <cell r="EB609" t="str">
            <v>Entrepreneur</v>
          </cell>
          <cell r="EC609">
            <v>44746</v>
          </cell>
          <cell r="ED609" t="str">
            <v>CAT-3</v>
          </cell>
          <cell r="EE609"/>
          <cell r="EF609"/>
          <cell r="EG609"/>
          <cell r="EH609"/>
          <cell r="EI609"/>
          <cell r="EJ609"/>
          <cell r="EK609"/>
          <cell r="EL609"/>
          <cell r="EM609"/>
          <cell r="EN609">
            <v>5</v>
          </cell>
          <cell r="EO609">
            <v>0</v>
          </cell>
          <cell r="EP609">
            <v>5</v>
          </cell>
          <cell r="EQ609">
            <v>10</v>
          </cell>
          <cell r="ER609">
            <v>66.666666666666657</v>
          </cell>
          <cell r="ES609" t="str">
            <v>Yes</v>
          </cell>
          <cell r="ET609" t="str">
            <v>https://drive.google.com/open?id=1TLT353m_ZuWLFkQKLUXdIHdnQVPLDhTp</v>
          </cell>
          <cell r="EU609" t="str">
            <v>IT + Core Companies</v>
          </cell>
          <cell r="EV609" t="str">
            <v>No</v>
          </cell>
          <cell r="EW609"/>
          <cell r="EX609" t="str">
            <v>desuri</v>
          </cell>
          <cell r="EY609" t="str">
            <v>AB</v>
          </cell>
          <cell r="EZ609"/>
          <cell r="FA609" t="str">
            <v>19-ITA32-23</v>
          </cell>
          <cell r="FB609" t="str">
            <v>IT-A</v>
          </cell>
          <cell r="FC609">
            <v>32</v>
          </cell>
        </row>
        <row r="610">
          <cell r="C610" t="str">
            <v>19-ITA33-23</v>
          </cell>
          <cell r="D610">
            <v>33</v>
          </cell>
          <cell r="E610" t="str">
            <v>JAIN HIMANSHI ROSHAN HEMLATA</v>
          </cell>
          <cell r="F610" t="str">
            <v>19-ITA33-23</v>
          </cell>
          <cell r="G610" t="str">
            <v>Female</v>
          </cell>
          <cell r="H610">
            <v>37285</v>
          </cell>
          <cell r="I610">
            <v>8530536109</v>
          </cell>
          <cell r="J610"/>
          <cell r="K610" t="str">
            <v>jain29himanshi@gmail.com</v>
          </cell>
          <cell r="L610" t="str">
            <v>1032190300@tcetmumbai.in</v>
          </cell>
          <cell r="M610" t="str">
            <v>5A/74 Nalanda CHS,Pareira Nagar,Naigaon,Hashtag café,Mumbai,401207</v>
          </cell>
          <cell r="N610" t="str">
            <v>Self-employed</v>
          </cell>
          <cell r="O610" t="str">
            <v>Below  5 Lacs</v>
          </cell>
          <cell r="P610" t="str">
            <v>Normal</v>
          </cell>
          <cell r="Q610" t="str">
            <v>Open</v>
          </cell>
          <cell r="R610">
            <v>2019</v>
          </cell>
          <cell r="S610" t="str">
            <v>FE</v>
          </cell>
          <cell r="T610" t="str">
            <v>MHT-CET 2019</v>
          </cell>
          <cell r="U610" t="str">
            <v>MHT-CET</v>
          </cell>
          <cell r="V610">
            <v>200</v>
          </cell>
          <cell r="W610">
            <v>95.680858599999993</v>
          </cell>
          <cell r="X610" t="str">
            <v>LOPENS</v>
          </cell>
          <cell r="Y610">
            <v>448</v>
          </cell>
          <cell r="Z610">
            <v>500</v>
          </cell>
          <cell r="AA610">
            <v>89.6</v>
          </cell>
          <cell r="AB610">
            <v>2017</v>
          </cell>
          <cell r="AC610" t="str">
            <v>MAHARASHTRA STATE BOARD OF SECONDARY AND HIGHER SECONDARY EDUCATION</v>
          </cell>
          <cell r="AD610" t="str">
            <v>CANOSSA HIGH SCHOOL MAHIM</v>
          </cell>
          <cell r="AE610">
            <v>538</v>
          </cell>
          <cell r="AF610">
            <v>650</v>
          </cell>
          <cell r="AG610">
            <v>82.77</v>
          </cell>
          <cell r="AH610">
            <v>2019</v>
          </cell>
          <cell r="AI610" t="str">
            <v>MAHARASHTRA STATE BOARD OF SECONDARY AND HIGHER SECONDARY EDUCATION</v>
          </cell>
          <cell r="AJ610" t="str">
            <v>MITHIBAI COLLEGE VILE PARLE</v>
          </cell>
          <cell r="AK610">
            <v>215</v>
          </cell>
          <cell r="AL610">
            <v>22</v>
          </cell>
          <cell r="AM610">
            <v>9.7727272727272734</v>
          </cell>
          <cell r="AN610">
            <v>88</v>
          </cell>
          <cell r="AO610">
            <v>257</v>
          </cell>
          <cell r="AP610">
            <v>26</v>
          </cell>
          <cell r="AQ610">
            <v>9.884615384615385</v>
          </cell>
          <cell r="AR610">
            <v>99</v>
          </cell>
          <cell r="AS610">
            <v>472</v>
          </cell>
          <cell r="AT610">
            <v>48</v>
          </cell>
          <cell r="AU610">
            <v>9.8333333333333339</v>
          </cell>
          <cell r="AV610">
            <v>240</v>
          </cell>
          <cell r="AW610">
            <v>25</v>
          </cell>
          <cell r="AX610">
            <v>9.6</v>
          </cell>
          <cell r="AY610">
            <v>96</v>
          </cell>
          <cell r="AZ610">
            <v>289</v>
          </cell>
          <cell r="BA610">
            <v>29</v>
          </cell>
          <cell r="BB610">
            <v>9.9655172413793096</v>
          </cell>
          <cell r="BC610">
            <v>100</v>
          </cell>
          <cell r="BD610">
            <v>529</v>
          </cell>
          <cell r="BE610">
            <v>54</v>
          </cell>
          <cell r="BF610">
            <v>9.7962962962962958</v>
          </cell>
          <cell r="BG610">
            <v>231</v>
          </cell>
          <cell r="BH610">
            <v>24</v>
          </cell>
          <cell r="BI610">
            <v>9.625</v>
          </cell>
          <cell r="BJ610">
            <v>95.75</v>
          </cell>
          <cell r="BK610">
            <v>284</v>
          </cell>
          <cell r="BL610">
            <v>29</v>
          </cell>
          <cell r="BM610">
            <v>9.7931034482758612</v>
          </cell>
          <cell r="BN610">
            <v>95</v>
          </cell>
          <cell r="BO610">
            <v>515</v>
          </cell>
          <cell r="BP610">
            <v>53</v>
          </cell>
          <cell r="BQ610">
            <v>9.7169811320754711</v>
          </cell>
          <cell r="BR610">
            <v>231</v>
          </cell>
          <cell r="BS610">
            <v>24</v>
          </cell>
          <cell r="BT610">
            <v>9.625</v>
          </cell>
          <cell r="BU610">
            <v>95.625</v>
          </cell>
          <cell r="BV610">
            <v>231</v>
          </cell>
          <cell r="BW610">
            <v>24</v>
          </cell>
          <cell r="BX610">
            <v>9.625</v>
          </cell>
          <cell r="BY610">
            <v>260</v>
          </cell>
          <cell r="BZ610">
            <v>26</v>
          </cell>
          <cell r="CA610">
            <v>10</v>
          </cell>
          <cell r="CB610">
            <v>2007</v>
          </cell>
          <cell r="CC610">
            <v>205</v>
          </cell>
          <cell r="CD610">
            <v>9.7902439024390251</v>
          </cell>
          <cell r="CE610">
            <v>96</v>
          </cell>
          <cell r="CF610"/>
          <cell r="CG610"/>
          <cell r="CH610"/>
          <cell r="CI610"/>
          <cell r="CJ610"/>
          <cell r="CK610"/>
          <cell r="CL610"/>
          <cell r="CM610"/>
          <cell r="CN610">
            <v>37</v>
          </cell>
          <cell r="CO610">
            <v>60</v>
          </cell>
          <cell r="CP610">
            <v>31</v>
          </cell>
          <cell r="CQ610">
            <v>50</v>
          </cell>
          <cell r="CR610">
            <v>23</v>
          </cell>
          <cell r="CS610">
            <v>1</v>
          </cell>
          <cell r="CT610">
            <v>96</v>
          </cell>
          <cell r="CU610">
            <v>16</v>
          </cell>
          <cell r="CV610">
            <v>0</v>
          </cell>
          <cell r="CW610">
            <v>100</v>
          </cell>
          <cell r="CX610">
            <v>513</v>
          </cell>
          <cell r="CY610">
            <v>51.3</v>
          </cell>
          <cell r="CZ610">
            <v>76.225854383358097</v>
          </cell>
          <cell r="DA610">
            <v>10</v>
          </cell>
          <cell r="DB610">
            <v>0</v>
          </cell>
          <cell r="DC610">
            <v>100</v>
          </cell>
          <cell r="DD610">
            <v>22</v>
          </cell>
          <cell r="DE610">
            <v>0</v>
          </cell>
          <cell r="DF610">
            <v>100</v>
          </cell>
          <cell r="DG610">
            <v>10</v>
          </cell>
          <cell r="DH610">
            <v>100</v>
          </cell>
          <cell r="DI610">
            <v>888</v>
          </cell>
          <cell r="DJ610">
            <v>45</v>
          </cell>
          <cell r="DK610">
            <v>2</v>
          </cell>
          <cell r="DL610">
            <v>0</v>
          </cell>
          <cell r="DM610">
            <v>100</v>
          </cell>
          <cell r="DN610">
            <v>90</v>
          </cell>
          <cell r="DO610" t="str">
            <v>100</v>
          </cell>
          <cell r="DP610">
            <v>0</v>
          </cell>
          <cell r="DQ610">
            <v>0</v>
          </cell>
          <cell r="DR610">
            <v>45</v>
          </cell>
          <cell r="DS610">
            <v>50</v>
          </cell>
          <cell r="DT610">
            <v>71</v>
          </cell>
          <cell r="DU610">
            <v>93</v>
          </cell>
          <cell r="DV610" t="str">
            <v>ICICI Lombard</v>
          </cell>
          <cell r="DW610"/>
          <cell r="DX610"/>
          <cell r="DY610" t="str">
            <v>Placed</v>
          </cell>
          <cell r="DZ610">
            <v>8</v>
          </cell>
          <cell r="EA610" t="str">
            <v>Placement</v>
          </cell>
          <cell r="EB610" t="str">
            <v>Placement</v>
          </cell>
          <cell r="EC610"/>
          <cell r="ED610" t="str">
            <v>CAT-1</v>
          </cell>
          <cell r="EE610"/>
          <cell r="EF610"/>
          <cell r="EG610"/>
          <cell r="EH610"/>
          <cell r="EI610"/>
          <cell r="EJ610"/>
          <cell r="EK610"/>
          <cell r="EL610"/>
          <cell r="EM610"/>
          <cell r="EN610">
            <v>5</v>
          </cell>
          <cell r="EO610">
            <v>5</v>
          </cell>
          <cell r="EP610">
            <v>5</v>
          </cell>
          <cell r="EQ610">
            <v>15</v>
          </cell>
          <cell r="ER610">
            <v>100</v>
          </cell>
          <cell r="ES610" t="str">
            <v>Yes</v>
          </cell>
          <cell r="ET610" t="str">
            <v>https://drive.google.com/open?id=1-QyI80MonUwqNNdAo8TndqxBRRq9pK8U</v>
          </cell>
          <cell r="EU610" t="str">
            <v>IT + Core Companies</v>
          </cell>
          <cell r="EV610" t="str">
            <v>Yes</v>
          </cell>
          <cell r="EW610" t="str">
            <v>pay_HyP1X9qPaN4q4P</v>
          </cell>
          <cell r="EX610" t="str">
            <v>Mumbai</v>
          </cell>
          <cell r="EY610" t="str">
            <v>Present</v>
          </cell>
          <cell r="EZ610" t="str">
            <v>Golden Batch 2</v>
          </cell>
          <cell r="FA610" t="str">
            <v>19-ITA33-23</v>
          </cell>
          <cell r="FB610" t="str">
            <v>IT-A</v>
          </cell>
          <cell r="FC610">
            <v>33</v>
          </cell>
        </row>
        <row r="611">
          <cell r="C611" t="str">
            <v>19-ITA34-23</v>
          </cell>
          <cell r="D611">
            <v>34</v>
          </cell>
          <cell r="E611" t="str">
            <v>JAIN KARAN DILIP PRIYANKA</v>
          </cell>
          <cell r="F611" t="str">
            <v>19-ITA34-23</v>
          </cell>
          <cell r="G611" t="str">
            <v>Male</v>
          </cell>
          <cell r="H611">
            <v>36856</v>
          </cell>
          <cell r="I611">
            <v>9152094593</v>
          </cell>
          <cell r="J611"/>
          <cell r="K611" t="str">
            <v>karanjain18d@gmail.com</v>
          </cell>
          <cell r="L611" t="str">
            <v>1032190301@tcetmumbai.in</v>
          </cell>
          <cell r="M611" t="str">
            <v>42, Jimit Apartment,Kapolwadi, Marve Road, P-ward,Malad West,Above New India Co-operative Bank Ltd.,Mumbai ,400064</v>
          </cell>
          <cell r="N611" t="str">
            <v>Service</v>
          </cell>
          <cell r="O611" t="str">
            <v>5 Lacs to  10Lacs</v>
          </cell>
          <cell r="P611" t="str">
            <v>Normal</v>
          </cell>
          <cell r="Q611" t="str">
            <v>Open</v>
          </cell>
          <cell r="R611">
            <v>2019</v>
          </cell>
          <cell r="S611" t="str">
            <v>FE</v>
          </cell>
          <cell r="T611" t="str">
            <v>MHT-CET 2019</v>
          </cell>
          <cell r="U611" t="str">
            <v>MHT-CET</v>
          </cell>
          <cell r="V611">
            <v>200</v>
          </cell>
          <cell r="W611">
            <v>88.459115199999999</v>
          </cell>
          <cell r="X611" t="str">
            <v>MI</v>
          </cell>
          <cell r="Y611">
            <v>652</v>
          </cell>
          <cell r="Z611">
            <v>700</v>
          </cell>
          <cell r="AA611">
            <v>93.14</v>
          </cell>
          <cell r="AB611">
            <v>2016</v>
          </cell>
          <cell r="AC611" t="str">
            <v>COUNCIL FOR THE INDIAN SCHOOL CERTIFICATE EXAMINATIONS</v>
          </cell>
          <cell r="AD611" t="str">
            <v>RYAN INTERNATIONAL SCHOOL MALAD</v>
          </cell>
          <cell r="AE611">
            <v>508</v>
          </cell>
          <cell r="AF611">
            <v>650</v>
          </cell>
          <cell r="AG611">
            <v>78.150000000000006</v>
          </cell>
          <cell r="AH611">
            <v>2018</v>
          </cell>
          <cell r="AI611" t="str">
            <v>MAHARASHTRA STATE BOARD OF SECONDARY AND HIGHER SECONDARY EDUCATION</v>
          </cell>
          <cell r="AJ611" t="str">
            <v>PACE JUNIOR SCIENCE COLLEGE ANDHERI</v>
          </cell>
          <cell r="AK611">
            <v>213</v>
          </cell>
          <cell r="AL611">
            <v>22</v>
          </cell>
          <cell r="AM611">
            <v>9.6818181818181817</v>
          </cell>
          <cell r="AN611">
            <v>92</v>
          </cell>
          <cell r="AO611">
            <v>260</v>
          </cell>
          <cell r="AP611">
            <v>26</v>
          </cell>
          <cell r="AQ611">
            <v>10</v>
          </cell>
          <cell r="AR611">
            <v>84</v>
          </cell>
          <cell r="AS611">
            <v>473</v>
          </cell>
          <cell r="AT611">
            <v>48</v>
          </cell>
          <cell r="AU611">
            <v>9.8541666666666661</v>
          </cell>
          <cell r="AV611">
            <v>238</v>
          </cell>
          <cell r="AW611">
            <v>25</v>
          </cell>
          <cell r="AX611">
            <v>9.52</v>
          </cell>
          <cell r="AY611">
            <v>97</v>
          </cell>
          <cell r="AZ611">
            <v>290</v>
          </cell>
          <cell r="BA611">
            <v>29</v>
          </cell>
          <cell r="BB611">
            <v>10</v>
          </cell>
          <cell r="BC611">
            <v>99</v>
          </cell>
          <cell r="BD611">
            <v>528</v>
          </cell>
          <cell r="BE611">
            <v>54</v>
          </cell>
          <cell r="BF611">
            <v>9.7777777777777786</v>
          </cell>
          <cell r="BG611">
            <v>230</v>
          </cell>
          <cell r="BH611">
            <v>24</v>
          </cell>
          <cell r="BI611">
            <v>9.5833333333333339</v>
          </cell>
          <cell r="BJ611">
            <v>93</v>
          </cell>
          <cell r="BK611">
            <v>275</v>
          </cell>
          <cell r="BL611">
            <v>29</v>
          </cell>
          <cell r="BM611">
            <v>9.4827586206896548</v>
          </cell>
          <cell r="BN611">
            <v>99</v>
          </cell>
          <cell r="BO611">
            <v>505</v>
          </cell>
          <cell r="BP611">
            <v>53</v>
          </cell>
          <cell r="BQ611">
            <v>9.5283018867924536</v>
          </cell>
          <cell r="BR611">
            <v>216</v>
          </cell>
          <cell r="BS611">
            <v>24</v>
          </cell>
          <cell r="BT611">
            <v>9</v>
          </cell>
          <cell r="BU611">
            <v>94</v>
          </cell>
          <cell r="BV611">
            <v>216</v>
          </cell>
          <cell r="BW611">
            <v>24</v>
          </cell>
          <cell r="BX611">
            <v>9</v>
          </cell>
          <cell r="BY611">
            <v>260</v>
          </cell>
          <cell r="BZ611">
            <v>26</v>
          </cell>
          <cell r="CA611">
            <v>10</v>
          </cell>
          <cell r="CB611">
            <v>1982</v>
          </cell>
          <cell r="CC611">
            <v>205</v>
          </cell>
          <cell r="CD611">
            <v>9.668292682926829</v>
          </cell>
          <cell r="CE611">
            <v>93</v>
          </cell>
          <cell r="CF611"/>
          <cell r="CG611"/>
          <cell r="CH611"/>
          <cell r="CI611"/>
          <cell r="CJ611"/>
          <cell r="CK611"/>
          <cell r="CL611"/>
          <cell r="CM611"/>
          <cell r="CN611">
            <v>16</v>
          </cell>
          <cell r="CO611">
            <v>60</v>
          </cell>
          <cell r="CP611">
            <v>20</v>
          </cell>
          <cell r="CQ611">
            <v>50</v>
          </cell>
          <cell r="CR611">
            <v>22</v>
          </cell>
          <cell r="CS611">
            <v>2</v>
          </cell>
          <cell r="CT611">
            <v>92</v>
          </cell>
          <cell r="CU611">
            <v>12</v>
          </cell>
          <cell r="CV611">
            <v>4</v>
          </cell>
          <cell r="CW611">
            <v>75</v>
          </cell>
          <cell r="CX611"/>
          <cell r="CY611"/>
          <cell r="CZ611"/>
          <cell r="DA611">
            <v>0</v>
          </cell>
          <cell r="DB611">
            <v>10</v>
          </cell>
          <cell r="DC611">
            <v>0</v>
          </cell>
          <cell r="DD611">
            <v>18</v>
          </cell>
          <cell r="DE611">
            <v>4</v>
          </cell>
          <cell r="DF611">
            <v>82</v>
          </cell>
          <cell r="DG611">
            <v>0</v>
          </cell>
          <cell r="DH611">
            <v>0</v>
          </cell>
          <cell r="DI611">
            <v>0</v>
          </cell>
          <cell r="DJ611">
            <v>0</v>
          </cell>
          <cell r="DK611">
            <v>1</v>
          </cell>
          <cell r="DL611">
            <v>1</v>
          </cell>
          <cell r="DM611">
            <v>50</v>
          </cell>
          <cell r="DN611">
            <v>0</v>
          </cell>
          <cell r="DO611" t="str">
            <v>0</v>
          </cell>
          <cell r="DP611">
            <v>0</v>
          </cell>
          <cell r="DQ611">
            <v>0</v>
          </cell>
          <cell r="DR611">
            <v>0</v>
          </cell>
          <cell r="DS611">
            <v>0</v>
          </cell>
          <cell r="DT611">
            <v>0</v>
          </cell>
          <cell r="DU611">
            <v>43</v>
          </cell>
          <cell r="DV611"/>
          <cell r="DW611"/>
          <cell r="DX611" t="str">
            <v>Blacklisted for not attending the process (ALL WAVE)</v>
          </cell>
          <cell r="DY611"/>
          <cell r="DZ611"/>
          <cell r="EA611" t="str">
            <v>Higher Studies</v>
          </cell>
          <cell r="EB611" t="str">
            <v>Placement</v>
          </cell>
          <cell r="EC611"/>
          <cell r="ED611" t="str">
            <v>CAT-3</v>
          </cell>
          <cell r="EE611"/>
          <cell r="EF611"/>
          <cell r="EG611"/>
          <cell r="EH611"/>
          <cell r="EI611"/>
          <cell r="EJ611"/>
          <cell r="EK611"/>
          <cell r="EL611"/>
          <cell r="EM611"/>
          <cell r="EN611">
            <v>5</v>
          </cell>
          <cell r="EO611">
            <v>1</v>
          </cell>
          <cell r="EP611">
            <v>5</v>
          </cell>
          <cell r="EQ611">
            <v>11</v>
          </cell>
          <cell r="ER611">
            <v>73.333333333333329</v>
          </cell>
          <cell r="ES611" t="str">
            <v>Yes</v>
          </cell>
          <cell r="ET611" t="str">
            <v>https://drive.google.com/open?id=1Mc6hHUNWbcyHTlbtrfVR2yU1sNGj73RF</v>
          </cell>
          <cell r="EU611" t="str">
            <v>IT + Core Companies</v>
          </cell>
          <cell r="EV611" t="str">
            <v>Yes</v>
          </cell>
          <cell r="EW611" t="str">
            <v>pay_HyVnOnABy6EZQf</v>
          </cell>
          <cell r="EX611" t="str">
            <v>Mumbai</v>
          </cell>
          <cell r="EY611" t="str">
            <v>Present</v>
          </cell>
          <cell r="EZ611" t="str">
            <v>Batch 1</v>
          </cell>
          <cell r="FA611" t="str">
            <v>19-ITA34-23</v>
          </cell>
          <cell r="FB611" t="str">
            <v>IT-A</v>
          </cell>
          <cell r="FC611">
            <v>34</v>
          </cell>
        </row>
        <row r="612">
          <cell r="C612" t="str">
            <v>19-ITA35-23</v>
          </cell>
          <cell r="D612">
            <v>35</v>
          </cell>
          <cell r="E612" t="str">
            <v>JAIN MEGHA MANOJ KIRAN</v>
          </cell>
          <cell r="F612" t="str">
            <v>19-ITA35-23</v>
          </cell>
          <cell r="G612" t="str">
            <v>Female</v>
          </cell>
          <cell r="H612">
            <v>36931</v>
          </cell>
          <cell r="I612">
            <v>8879846965</v>
          </cell>
          <cell r="J612"/>
          <cell r="K612" t="str">
            <v>meghajn141@gmail.com</v>
          </cell>
          <cell r="L612" t="str">
            <v>1032190302@tcetmumbai.in</v>
          </cell>
          <cell r="M612" t="str">
            <v>B/3 1004 , HARSH HEIGHTS,150 FEET ROAD,BHAYANDAR,D-MART,BHAYANDAR,401101</v>
          </cell>
          <cell r="N612" t="str">
            <v>Family Business</v>
          </cell>
          <cell r="O612" t="str">
            <v>5 Lacs to  10Lacs</v>
          </cell>
          <cell r="P612" t="str">
            <v>Normal</v>
          </cell>
          <cell r="Q612" t="str">
            <v>Open</v>
          </cell>
          <cell r="R612">
            <v>2019</v>
          </cell>
          <cell r="S612" t="str">
            <v>FE</v>
          </cell>
          <cell r="T612" t="str">
            <v>MHT-CET 2019</v>
          </cell>
          <cell r="U612" t="str">
            <v>MHT-CET</v>
          </cell>
          <cell r="V612">
            <v>200</v>
          </cell>
          <cell r="W612">
            <v>87.943845400000001</v>
          </cell>
          <cell r="X612" t="str">
            <v>MI</v>
          </cell>
          <cell r="Y612">
            <v>461</v>
          </cell>
          <cell r="Z612">
            <v>500</v>
          </cell>
          <cell r="AA612">
            <v>92.2</v>
          </cell>
          <cell r="AB612">
            <v>2017</v>
          </cell>
          <cell r="AC612" t="str">
            <v>MAHARASHTRA STATE BOARD OF SECONDARY AND HIGHER SECONDARY EDUCATION</v>
          </cell>
          <cell r="AD612" t="str">
            <v>S L PORWAL ENGLISH MEDIUM HIGH SCHOOL</v>
          </cell>
          <cell r="AE612">
            <v>531</v>
          </cell>
          <cell r="AF612">
            <v>650</v>
          </cell>
          <cell r="AG612">
            <v>81.69</v>
          </cell>
          <cell r="AH612">
            <v>2019</v>
          </cell>
          <cell r="AI612" t="str">
            <v>MAHARASHTRA STATE BOARD OF SECONDARY AND HIGHER SECONDARY EDUCATION</v>
          </cell>
          <cell r="AJ612" t="str">
            <v>SVP JUNIOR COLLEGE OF SCIENCE AND COMMERCE</v>
          </cell>
          <cell r="AK612">
            <v>209</v>
          </cell>
          <cell r="AL612">
            <v>22</v>
          </cell>
          <cell r="AM612">
            <v>9.5</v>
          </cell>
          <cell r="AN612">
            <v>95</v>
          </cell>
          <cell r="AO612">
            <v>254</v>
          </cell>
          <cell r="AP612">
            <v>26</v>
          </cell>
          <cell r="AQ612">
            <v>9.7692307692307701</v>
          </cell>
          <cell r="AR612">
            <v>94</v>
          </cell>
          <cell r="AS612">
            <v>463</v>
          </cell>
          <cell r="AT612">
            <v>48</v>
          </cell>
          <cell r="AU612">
            <v>9.6458333333333339</v>
          </cell>
          <cell r="AV612">
            <v>244</v>
          </cell>
          <cell r="AW612">
            <v>25</v>
          </cell>
          <cell r="AX612">
            <v>9.76</v>
          </cell>
          <cell r="AY612">
            <v>92</v>
          </cell>
          <cell r="AZ612">
            <v>278</v>
          </cell>
          <cell r="BA612">
            <v>29</v>
          </cell>
          <cell r="BB612">
            <v>9.5862068965517242</v>
          </cell>
          <cell r="BC612">
            <v>94</v>
          </cell>
          <cell r="BD612">
            <v>522</v>
          </cell>
          <cell r="BE612">
            <v>54</v>
          </cell>
          <cell r="BF612">
            <v>9.6666666666666661</v>
          </cell>
          <cell r="BG612">
            <v>225</v>
          </cell>
          <cell r="BH612">
            <v>24</v>
          </cell>
          <cell r="BI612">
            <v>9.375</v>
          </cell>
          <cell r="BJ612">
            <v>93.75</v>
          </cell>
          <cell r="BK612">
            <v>275</v>
          </cell>
          <cell r="BL612">
            <v>29</v>
          </cell>
          <cell r="BM612">
            <v>9.4827586206896548</v>
          </cell>
          <cell r="BN612">
            <v>93</v>
          </cell>
          <cell r="BO612">
            <v>500</v>
          </cell>
          <cell r="BP612">
            <v>53</v>
          </cell>
          <cell r="BQ612">
            <v>9.433962264150944</v>
          </cell>
          <cell r="BR612">
            <v>213</v>
          </cell>
          <cell r="BS612">
            <v>24</v>
          </cell>
          <cell r="BT612">
            <v>8.875</v>
          </cell>
          <cell r="BU612">
            <v>93.625</v>
          </cell>
          <cell r="BV612">
            <v>213</v>
          </cell>
          <cell r="BW612">
            <v>24</v>
          </cell>
          <cell r="BX612">
            <v>8.875</v>
          </cell>
          <cell r="BY612">
            <v>257</v>
          </cell>
          <cell r="BZ612">
            <v>26</v>
          </cell>
          <cell r="CA612">
            <v>9.884615384615385</v>
          </cell>
          <cell r="CB612">
            <v>1955</v>
          </cell>
          <cell r="CC612">
            <v>205</v>
          </cell>
          <cell r="CD612">
            <v>9.536585365853659</v>
          </cell>
          <cell r="CE612">
            <v>94</v>
          </cell>
          <cell r="CF612"/>
          <cell r="CG612"/>
          <cell r="CH612"/>
          <cell r="CI612"/>
          <cell r="CJ612"/>
          <cell r="CK612"/>
          <cell r="CL612"/>
          <cell r="CM612"/>
          <cell r="CN612">
            <v>33</v>
          </cell>
          <cell r="CO612">
            <v>60</v>
          </cell>
          <cell r="CP612">
            <v>27</v>
          </cell>
          <cell r="CQ612">
            <v>50</v>
          </cell>
          <cell r="CR612">
            <v>22</v>
          </cell>
          <cell r="CS612">
            <v>2</v>
          </cell>
          <cell r="CT612">
            <v>92</v>
          </cell>
          <cell r="CU612">
            <v>15</v>
          </cell>
          <cell r="CV612">
            <v>1</v>
          </cell>
          <cell r="CW612">
            <v>94</v>
          </cell>
          <cell r="CX612">
            <v>557</v>
          </cell>
          <cell r="CY612">
            <v>61.888888888888886</v>
          </cell>
          <cell r="CZ612">
            <v>82.763744427934611</v>
          </cell>
          <cell r="DA612">
            <v>9</v>
          </cell>
          <cell r="DB612">
            <v>1</v>
          </cell>
          <cell r="DC612">
            <v>90</v>
          </cell>
          <cell r="DD612">
            <v>20</v>
          </cell>
          <cell r="DE612">
            <v>2</v>
          </cell>
          <cell r="DF612">
            <v>91</v>
          </cell>
          <cell r="DG612">
            <v>10</v>
          </cell>
          <cell r="DH612">
            <v>100</v>
          </cell>
          <cell r="DI612">
            <v>858</v>
          </cell>
          <cell r="DJ612">
            <v>43</v>
          </cell>
          <cell r="DK612">
            <v>1</v>
          </cell>
          <cell r="DL612">
            <v>1</v>
          </cell>
          <cell r="DM612">
            <v>50</v>
          </cell>
          <cell r="DN612">
            <v>100</v>
          </cell>
          <cell r="DO612" t="str">
            <v>100</v>
          </cell>
          <cell r="DP612">
            <v>0</v>
          </cell>
          <cell r="DQ612">
            <v>0</v>
          </cell>
          <cell r="DR612">
            <v>50</v>
          </cell>
          <cell r="DS612">
            <v>50</v>
          </cell>
          <cell r="DT612">
            <v>76</v>
          </cell>
          <cell r="DU612">
            <v>81</v>
          </cell>
          <cell r="DV612" t="str">
            <v>Jio Platform</v>
          </cell>
          <cell r="DW612"/>
          <cell r="DX612"/>
          <cell r="DY612" t="str">
            <v>Placed</v>
          </cell>
          <cell r="DZ612">
            <v>5</v>
          </cell>
          <cell r="EA612" t="str">
            <v>Placement</v>
          </cell>
          <cell r="EB612" t="str">
            <v>Placement</v>
          </cell>
          <cell r="EC612"/>
          <cell r="ED612" t="str">
            <v>CAT-1</v>
          </cell>
          <cell r="EE612"/>
          <cell r="EF612"/>
          <cell r="EG612"/>
          <cell r="EH612"/>
          <cell r="EI612"/>
          <cell r="EJ612"/>
          <cell r="EK612"/>
          <cell r="EL612"/>
          <cell r="EM612"/>
          <cell r="EN612">
            <v>5</v>
          </cell>
          <cell r="EO612">
            <v>5</v>
          </cell>
          <cell r="EP612">
            <v>5</v>
          </cell>
          <cell r="EQ612">
            <v>15</v>
          </cell>
          <cell r="ER612">
            <v>100</v>
          </cell>
          <cell r="ES612" t="str">
            <v>Yes</v>
          </cell>
          <cell r="ET612" t="str">
            <v>https://drive.google.com/open?id=1h1UYUEi9zH6WyTl0goHC6poo9N-6inyz</v>
          </cell>
          <cell r="EU612" t="str">
            <v>IT + Core Companies</v>
          </cell>
          <cell r="EV612" t="str">
            <v>Yes</v>
          </cell>
          <cell r="EW612" t="str">
            <v>pay_HyS1nL2NuX6X2i</v>
          </cell>
          <cell r="EX612" t="str">
            <v>BHAYANDER</v>
          </cell>
          <cell r="EY612" t="str">
            <v>AB</v>
          </cell>
          <cell r="EZ612" t="str">
            <v>Golden Batch 2</v>
          </cell>
          <cell r="FA612" t="str">
            <v>19-ITA35-23</v>
          </cell>
          <cell r="FB612" t="str">
            <v>IT-A</v>
          </cell>
          <cell r="FC612">
            <v>35</v>
          </cell>
        </row>
        <row r="613">
          <cell r="C613" t="str">
            <v>19-ITA36-23</v>
          </cell>
          <cell r="D613">
            <v>36</v>
          </cell>
          <cell r="E613" t="str">
            <v>JAIN PRINCE  MAHENDRA PRIYANKA</v>
          </cell>
          <cell r="F613" t="str">
            <v>19-ITA36-23</v>
          </cell>
          <cell r="G613" t="str">
            <v>Male</v>
          </cell>
          <cell r="H613">
            <v>37115</v>
          </cell>
          <cell r="I613">
            <v>8652450288</v>
          </cell>
          <cell r="J613"/>
          <cell r="K613" t="str">
            <v>jainprince396@gmail.com</v>
          </cell>
          <cell r="L613" t="str">
            <v>1032190303@tcetmumbai.in</v>
          </cell>
          <cell r="M613" t="str">
            <v>Bldg no. 13/402 Sonam Mayuresh Phase-3 ,Mira Bhayander Road,MUMBAI,401107</v>
          </cell>
          <cell r="N613" t="str">
            <v>Family Business</v>
          </cell>
          <cell r="O613" t="str">
            <v>Below  5 Lacs</v>
          </cell>
          <cell r="P613" t="str">
            <v>Normal</v>
          </cell>
          <cell r="Q613" t="str">
            <v>Open</v>
          </cell>
          <cell r="R613">
            <v>2019</v>
          </cell>
          <cell r="S613" t="str">
            <v>FE</v>
          </cell>
          <cell r="T613" t="str">
            <v>MHT-CET 2019</v>
          </cell>
          <cell r="U613" t="str">
            <v>MHT-CET</v>
          </cell>
          <cell r="V613">
            <v>200</v>
          </cell>
          <cell r="W613">
            <v>77.979548500000007</v>
          </cell>
          <cell r="X613" t="str">
            <v>IL</v>
          </cell>
          <cell r="Y613">
            <v>543</v>
          </cell>
          <cell r="Z613">
            <v>600</v>
          </cell>
          <cell r="AA613">
            <v>90.5</v>
          </cell>
          <cell r="AB613">
            <v>2017</v>
          </cell>
          <cell r="AC613" t="str">
            <v>COUNCIL FOR THE INDIAN SCHOOL CERTIFICATE EXAMINATIONS</v>
          </cell>
          <cell r="AD613" t="str">
            <v>RBK SCHOOL</v>
          </cell>
          <cell r="AE613">
            <v>486</v>
          </cell>
          <cell r="AF613">
            <v>650</v>
          </cell>
          <cell r="AG613">
            <v>74.77</v>
          </cell>
          <cell r="AH613">
            <v>2019</v>
          </cell>
          <cell r="AI613" t="str">
            <v>MAHARASHTRA STATE BOARD OF SECONDARY AND HIGHER SECONDARY EDUCATION</v>
          </cell>
          <cell r="AJ613" t="str">
            <v>KIRAN PATIL JUNIOR COLLEGE OF ARTS COMMERCE AND SCIENCE</v>
          </cell>
          <cell r="AK613">
            <v>201</v>
          </cell>
          <cell r="AL613">
            <v>22</v>
          </cell>
          <cell r="AM613">
            <v>9.1363636363636367</v>
          </cell>
          <cell r="AN613">
            <v>79</v>
          </cell>
          <cell r="AO613">
            <v>224</v>
          </cell>
          <cell r="AP613">
            <v>26</v>
          </cell>
          <cell r="AQ613">
            <v>8.615384615384615</v>
          </cell>
          <cell r="AR613">
            <v>96</v>
          </cell>
          <cell r="AS613">
            <v>425</v>
          </cell>
          <cell r="AT613">
            <v>48</v>
          </cell>
          <cell r="AU613">
            <v>8.8541666666666661</v>
          </cell>
          <cell r="AV613">
            <v>221</v>
          </cell>
          <cell r="AW613">
            <v>25</v>
          </cell>
          <cell r="AX613">
            <v>8.84</v>
          </cell>
          <cell r="AY613">
            <v>100</v>
          </cell>
          <cell r="AZ613">
            <v>287</v>
          </cell>
          <cell r="BA613">
            <v>29</v>
          </cell>
          <cell r="BB613">
            <v>9.8965517241379306</v>
          </cell>
          <cell r="BC613">
            <v>99</v>
          </cell>
          <cell r="BD613">
            <v>508</v>
          </cell>
          <cell r="BE613">
            <v>54</v>
          </cell>
          <cell r="BF613">
            <v>9.4074074074074066</v>
          </cell>
          <cell r="BG613">
            <v>221</v>
          </cell>
          <cell r="BH613">
            <v>24</v>
          </cell>
          <cell r="BI613">
            <v>9.2083333333333339</v>
          </cell>
          <cell r="BJ613">
            <v>93.5</v>
          </cell>
          <cell r="BK613">
            <v>244</v>
          </cell>
          <cell r="BL613">
            <v>29</v>
          </cell>
          <cell r="BM613">
            <v>8.4137931034482758</v>
          </cell>
          <cell r="BN613">
            <v>97</v>
          </cell>
          <cell r="BO613">
            <v>465</v>
          </cell>
          <cell r="BP613">
            <v>53</v>
          </cell>
          <cell r="BQ613">
            <v>8.7735849056603765</v>
          </cell>
          <cell r="BR613">
            <v>186</v>
          </cell>
          <cell r="BS613">
            <v>24</v>
          </cell>
          <cell r="BT613">
            <v>7.75</v>
          </cell>
          <cell r="BU613">
            <v>94.083333333333329</v>
          </cell>
          <cell r="BV613">
            <v>186</v>
          </cell>
          <cell r="BW613">
            <v>24</v>
          </cell>
          <cell r="BX613">
            <v>7.75</v>
          </cell>
          <cell r="BY613">
            <v>237</v>
          </cell>
          <cell r="BZ613">
            <v>26</v>
          </cell>
          <cell r="CA613">
            <v>9.115384615384615</v>
          </cell>
          <cell r="CB613">
            <v>1821</v>
          </cell>
          <cell r="CC613">
            <v>205</v>
          </cell>
          <cell r="CD613">
            <v>8.8829268292682926</v>
          </cell>
          <cell r="CE613">
            <v>94</v>
          </cell>
          <cell r="CF613"/>
          <cell r="CG613"/>
          <cell r="CH613"/>
          <cell r="CI613"/>
          <cell r="CJ613"/>
          <cell r="CK613"/>
          <cell r="CL613"/>
          <cell r="CM613"/>
          <cell r="CN613">
            <v>18</v>
          </cell>
          <cell r="CO613">
            <v>60</v>
          </cell>
          <cell r="CP613">
            <v>16</v>
          </cell>
          <cell r="CQ613">
            <v>50</v>
          </cell>
          <cell r="CR613">
            <v>24</v>
          </cell>
          <cell r="CS613">
            <v>0</v>
          </cell>
          <cell r="CT613">
            <v>100</v>
          </cell>
          <cell r="CU613">
            <v>15</v>
          </cell>
          <cell r="CV613">
            <v>1</v>
          </cell>
          <cell r="CW613">
            <v>94</v>
          </cell>
          <cell r="CX613">
            <v>577</v>
          </cell>
          <cell r="CY613">
            <v>57.7</v>
          </cell>
          <cell r="CZ613">
            <v>85.735512630014853</v>
          </cell>
          <cell r="DA613">
            <v>10</v>
          </cell>
          <cell r="DB613">
            <v>0</v>
          </cell>
          <cell r="DC613">
            <v>100</v>
          </cell>
          <cell r="DD613">
            <v>21</v>
          </cell>
          <cell r="DE613">
            <v>1</v>
          </cell>
          <cell r="DF613">
            <v>96</v>
          </cell>
          <cell r="DG613">
            <v>10</v>
          </cell>
          <cell r="DH613">
            <v>100</v>
          </cell>
          <cell r="DI613">
            <v>930</v>
          </cell>
          <cell r="DJ613">
            <v>47</v>
          </cell>
          <cell r="DK613">
            <v>2</v>
          </cell>
          <cell r="DL613">
            <v>0</v>
          </cell>
          <cell r="DM613">
            <v>100</v>
          </cell>
          <cell r="DN613">
            <v>0</v>
          </cell>
          <cell r="DO613" t="str">
            <v>100</v>
          </cell>
          <cell r="DP613">
            <v>90</v>
          </cell>
          <cell r="DQ613" t="str">
            <v>100</v>
          </cell>
          <cell r="DR613">
            <v>45</v>
          </cell>
          <cell r="DS613">
            <v>100</v>
          </cell>
          <cell r="DT613">
            <v>45</v>
          </cell>
          <cell r="DU613">
            <v>99</v>
          </cell>
          <cell r="DV613" t="str">
            <v>Dark Horse</v>
          </cell>
          <cell r="DW613"/>
          <cell r="DX613"/>
          <cell r="DY613" t="str">
            <v>Placed</v>
          </cell>
          <cell r="DZ613">
            <v>5.2</v>
          </cell>
          <cell r="EA613" t="str">
            <v>Placement</v>
          </cell>
          <cell r="EB613" t="str">
            <v>Placement</v>
          </cell>
          <cell r="EC613"/>
          <cell r="ED613" t="str">
            <v>CAT-1</v>
          </cell>
          <cell r="EE613"/>
          <cell r="EF613"/>
          <cell r="EG613"/>
          <cell r="EH613"/>
          <cell r="EI613"/>
          <cell r="EJ613"/>
          <cell r="EK613"/>
          <cell r="EL613"/>
          <cell r="EM613"/>
          <cell r="EN613">
            <v>5</v>
          </cell>
          <cell r="EO613">
            <v>5</v>
          </cell>
          <cell r="EP613">
            <v>5</v>
          </cell>
          <cell r="EQ613">
            <v>15</v>
          </cell>
          <cell r="ER613">
            <v>100</v>
          </cell>
          <cell r="ES613" t="str">
            <v>Yes</v>
          </cell>
          <cell r="ET613" t="str">
            <v>https://drive.google.com/open?id=1jTgN94ZvdO5Nctxj5JlTiI5Vxgg5i4EH</v>
          </cell>
          <cell r="EU613" t="str">
            <v>IT + Core Companies</v>
          </cell>
          <cell r="EV613" t="str">
            <v>Yes</v>
          </cell>
          <cell r="EW613">
            <v>126039777404</v>
          </cell>
          <cell r="EX613" t="str">
            <v>MUMBAI</v>
          </cell>
          <cell r="EY613" t="str">
            <v>AB</v>
          </cell>
          <cell r="EZ613" t="str">
            <v>Batch 2</v>
          </cell>
          <cell r="FA613" t="str">
            <v>19-ITA36-23</v>
          </cell>
          <cell r="FB613" t="str">
            <v>IT-A</v>
          </cell>
          <cell r="FC613">
            <v>36</v>
          </cell>
        </row>
        <row r="614">
          <cell r="C614" t="str">
            <v>19-ITA37-23</v>
          </cell>
          <cell r="D614">
            <v>37</v>
          </cell>
          <cell r="E614" t="str">
            <v>JAIN SEJAL RAJENDRA KUMAR MEENA</v>
          </cell>
          <cell r="F614" t="str">
            <v>19-ITA37-23</v>
          </cell>
          <cell r="G614" t="str">
            <v>Female</v>
          </cell>
          <cell r="H614">
            <v>37190</v>
          </cell>
          <cell r="I614">
            <v>7021331711</v>
          </cell>
          <cell r="J614"/>
          <cell r="K614" t="str">
            <v>sejalrj.26@gmail.com</v>
          </cell>
          <cell r="L614" t="str">
            <v>1032190304@tcetmumbai.in</v>
          </cell>
          <cell r="M614" t="str">
            <v>1,holy cross chawl,Jambhulkar wadi , Shradhanad road,Vile Parle,Sai Baba temple,Mumbai suburban,400057</v>
          </cell>
          <cell r="N614" t="str">
            <v>Self-employed</v>
          </cell>
          <cell r="O614" t="str">
            <v>Below  5 Lacs</v>
          </cell>
          <cell r="P614" t="str">
            <v>Normal</v>
          </cell>
          <cell r="Q614" t="str">
            <v>Open</v>
          </cell>
          <cell r="R614">
            <v>2019</v>
          </cell>
          <cell r="S614" t="str">
            <v>FE</v>
          </cell>
          <cell r="T614" t="str">
            <v>MHT-CET 2019</v>
          </cell>
          <cell r="U614" t="str">
            <v>MHT-CET</v>
          </cell>
          <cell r="V614">
            <v>200</v>
          </cell>
          <cell r="W614">
            <v>88.762555899999995</v>
          </cell>
          <cell r="X614" t="str">
            <v>MI</v>
          </cell>
          <cell r="Y614">
            <v>455</v>
          </cell>
          <cell r="Z614">
            <v>500</v>
          </cell>
          <cell r="AA614">
            <v>91</v>
          </cell>
          <cell r="AB614">
            <v>2017</v>
          </cell>
          <cell r="AC614" t="str">
            <v>MAHARASHTRA STATE BOARD OF SECONDARY AND HIGHER SECONDARY EDUCATION</v>
          </cell>
          <cell r="AD614" t="str">
            <v>B. L. RUIA HIGH SCHOOL</v>
          </cell>
          <cell r="AE614">
            <v>416</v>
          </cell>
          <cell r="AF614">
            <v>650</v>
          </cell>
          <cell r="AG614">
            <v>64</v>
          </cell>
          <cell r="AH614">
            <v>2019</v>
          </cell>
          <cell r="AI614" t="str">
            <v>MAHARASHTRA STATE BOARD OF SECONDARY AND HIGHER SECONDARY EDUCATION</v>
          </cell>
          <cell r="AJ614" t="str">
            <v>ALPHA COLLEGE OF SCIENCE AND COMMERCE</v>
          </cell>
          <cell r="AK614">
            <v>213</v>
          </cell>
          <cell r="AL614">
            <v>22</v>
          </cell>
          <cell r="AM614">
            <v>9.6818181818181817</v>
          </cell>
          <cell r="AN614">
            <v>75</v>
          </cell>
          <cell r="AO614">
            <v>252</v>
          </cell>
          <cell r="AP614">
            <v>26</v>
          </cell>
          <cell r="AQ614">
            <v>9.6923076923076916</v>
          </cell>
          <cell r="AR614">
            <v>96</v>
          </cell>
          <cell r="AS614">
            <v>465</v>
          </cell>
          <cell r="AT614">
            <v>48</v>
          </cell>
          <cell r="AU614">
            <v>9.6875</v>
          </cell>
          <cell r="AV614">
            <v>238</v>
          </cell>
          <cell r="AW614">
            <v>25</v>
          </cell>
          <cell r="AX614">
            <v>9.52</v>
          </cell>
          <cell r="AY614">
            <v>97</v>
          </cell>
          <cell r="AZ614">
            <v>286</v>
          </cell>
          <cell r="BA614">
            <v>29</v>
          </cell>
          <cell r="BB614">
            <v>9.862068965517242</v>
          </cell>
          <cell r="BC614">
            <v>97</v>
          </cell>
          <cell r="BD614">
            <v>524</v>
          </cell>
          <cell r="BE614">
            <v>54</v>
          </cell>
          <cell r="BF614">
            <v>9.7037037037037042</v>
          </cell>
          <cell r="BG614">
            <v>227</v>
          </cell>
          <cell r="BH614">
            <v>24</v>
          </cell>
          <cell r="BI614">
            <v>9.4583333333333339</v>
          </cell>
          <cell r="BJ614">
            <v>91.25</v>
          </cell>
          <cell r="BK614">
            <v>279</v>
          </cell>
          <cell r="BL614">
            <v>29</v>
          </cell>
          <cell r="BM614">
            <v>9.6206896551724146</v>
          </cell>
          <cell r="BN614">
            <v>96</v>
          </cell>
          <cell r="BO614">
            <v>506</v>
          </cell>
          <cell r="BP614">
            <v>53</v>
          </cell>
          <cell r="BQ614">
            <v>9.5471698113207548</v>
          </cell>
          <cell r="BR614">
            <v>203</v>
          </cell>
          <cell r="BS614">
            <v>24</v>
          </cell>
          <cell r="BT614">
            <v>8.4583333333333339</v>
          </cell>
          <cell r="BU614">
            <v>92.041666666666671</v>
          </cell>
          <cell r="BV614">
            <v>203</v>
          </cell>
          <cell r="BW614">
            <v>24</v>
          </cell>
          <cell r="BX614">
            <v>8.4583333333333339</v>
          </cell>
          <cell r="BY614">
            <v>235</v>
          </cell>
          <cell r="BZ614">
            <v>26</v>
          </cell>
          <cell r="CA614">
            <v>9.0384615384615383</v>
          </cell>
          <cell r="CB614">
            <v>1933</v>
          </cell>
          <cell r="CC614">
            <v>205</v>
          </cell>
          <cell r="CD614">
            <v>9.4292682926829272</v>
          </cell>
          <cell r="CE614">
            <v>92</v>
          </cell>
          <cell r="CF614"/>
          <cell r="CG614"/>
          <cell r="CH614"/>
          <cell r="CI614"/>
          <cell r="CJ614"/>
          <cell r="CK614"/>
          <cell r="CL614"/>
          <cell r="CM614"/>
          <cell r="CN614">
            <v>36</v>
          </cell>
          <cell r="CO614">
            <v>60</v>
          </cell>
          <cell r="CP614">
            <v>27</v>
          </cell>
          <cell r="CQ614">
            <v>50</v>
          </cell>
          <cell r="CR614">
            <v>22</v>
          </cell>
          <cell r="CS614">
            <v>2</v>
          </cell>
          <cell r="CT614">
            <v>92</v>
          </cell>
          <cell r="CU614">
            <v>13</v>
          </cell>
          <cell r="CV614">
            <v>3</v>
          </cell>
          <cell r="CW614">
            <v>82</v>
          </cell>
          <cell r="CX614">
            <v>637</v>
          </cell>
          <cell r="CY614">
            <v>63.7</v>
          </cell>
          <cell r="CZ614">
            <v>94.650817236255563</v>
          </cell>
          <cell r="DA614">
            <v>10</v>
          </cell>
          <cell r="DB614">
            <v>0</v>
          </cell>
          <cell r="DC614">
            <v>100</v>
          </cell>
          <cell r="DD614">
            <v>10</v>
          </cell>
          <cell r="DE614">
            <v>12</v>
          </cell>
          <cell r="DF614">
            <v>46</v>
          </cell>
          <cell r="DG614">
            <v>9</v>
          </cell>
          <cell r="DH614">
            <v>90</v>
          </cell>
          <cell r="DI614">
            <v>845</v>
          </cell>
          <cell r="DJ614">
            <v>43</v>
          </cell>
          <cell r="DK614">
            <v>2</v>
          </cell>
          <cell r="DL614">
            <v>0</v>
          </cell>
          <cell r="DM614">
            <v>100</v>
          </cell>
          <cell r="DN614">
            <v>90</v>
          </cell>
          <cell r="DO614" t="str">
            <v>100</v>
          </cell>
          <cell r="DP614">
            <v>80</v>
          </cell>
          <cell r="DQ614" t="str">
            <v>100</v>
          </cell>
          <cell r="DR614">
            <v>85</v>
          </cell>
          <cell r="DS614">
            <v>100</v>
          </cell>
          <cell r="DT614">
            <v>76</v>
          </cell>
          <cell r="DU614">
            <v>88</v>
          </cell>
          <cell r="DV614" t="str">
            <v>reliance jio</v>
          </cell>
          <cell r="DW614"/>
          <cell r="DX614"/>
          <cell r="DY614" t="str">
            <v>Placed</v>
          </cell>
          <cell r="DZ614">
            <v>5</v>
          </cell>
          <cell r="EA614" t="str">
            <v>Placement</v>
          </cell>
          <cell r="EB614" t="str">
            <v>Placement</v>
          </cell>
          <cell r="EC614"/>
          <cell r="ED614" t="str">
            <v>CAT-1</v>
          </cell>
          <cell r="EE614"/>
          <cell r="EF614"/>
          <cell r="EG614"/>
          <cell r="EH614"/>
          <cell r="EI614"/>
          <cell r="EJ614"/>
          <cell r="EK614"/>
          <cell r="EL614"/>
          <cell r="EM614"/>
          <cell r="EN614">
            <v>5</v>
          </cell>
          <cell r="EO614">
            <v>5</v>
          </cell>
          <cell r="EP614">
            <v>5</v>
          </cell>
          <cell r="EQ614">
            <v>15</v>
          </cell>
          <cell r="ER614">
            <v>100</v>
          </cell>
          <cell r="ES614" t="str">
            <v>Yes</v>
          </cell>
          <cell r="ET614" t="str">
            <v>https://drive.google.com/open?id=1eqU82pslrZcC6h-WzTAt4zYR-MiDighP</v>
          </cell>
          <cell r="EU614" t="str">
            <v>IT + Core Companies</v>
          </cell>
          <cell r="EV614" t="str">
            <v>Yes</v>
          </cell>
          <cell r="EW614">
            <v>125933830770</v>
          </cell>
          <cell r="EX614" t="str">
            <v>Udaipur Rajasthan</v>
          </cell>
          <cell r="EY614" t="str">
            <v>Present</v>
          </cell>
          <cell r="EZ614" t="str">
            <v>Golden Batch 2</v>
          </cell>
          <cell r="FA614" t="str">
            <v>19-ITA37-23</v>
          </cell>
          <cell r="FB614" t="str">
            <v>IT-A</v>
          </cell>
          <cell r="FC614">
            <v>37</v>
          </cell>
        </row>
        <row r="615">
          <cell r="C615" t="str">
            <v>19-ITA38-23</v>
          </cell>
          <cell r="D615">
            <v>38</v>
          </cell>
          <cell r="E615" t="str">
            <v>JAMDAR SOURABH VIJAY SEEMA</v>
          </cell>
          <cell r="F615" t="str">
            <v>19-ITA38-23</v>
          </cell>
          <cell r="G615" t="str">
            <v>Male</v>
          </cell>
          <cell r="H615">
            <v>37224</v>
          </cell>
          <cell r="I615">
            <v>9137788172</v>
          </cell>
          <cell r="J615">
            <v>9969559405</v>
          </cell>
          <cell r="K615" t="str">
            <v>sourabhjamdar1@gmail.com</v>
          </cell>
          <cell r="L615" t="str">
            <v>1032190305@tcetmumbai.in</v>
          </cell>
          <cell r="M615" t="str">
            <v>103,1-B UMIYA NAGAR CHS,VISHVESHWAR NAGAR ROAD GOREGAON EAST ,MUMBAI,400063</v>
          </cell>
          <cell r="N615" t="str">
            <v>Home Maker</v>
          </cell>
          <cell r="O615" t="str">
            <v>5 Lacs to  10Lacs</v>
          </cell>
          <cell r="P615" t="str">
            <v>Normal</v>
          </cell>
          <cell r="Q615" t="str">
            <v>Open</v>
          </cell>
          <cell r="R615">
            <v>2019</v>
          </cell>
          <cell r="S615" t="str">
            <v>FE</v>
          </cell>
          <cell r="T615" t="str">
            <v>MHT-CET 2019</v>
          </cell>
          <cell r="U615" t="str">
            <v>MHT-CET</v>
          </cell>
          <cell r="V615">
            <v>200</v>
          </cell>
          <cell r="W615">
            <v>96.408681700000002</v>
          </cell>
          <cell r="X615" t="str">
            <v>GOPENS</v>
          </cell>
          <cell r="Y615">
            <v>547</v>
          </cell>
          <cell r="Z615">
            <v>600</v>
          </cell>
          <cell r="AA615">
            <v>91.17</v>
          </cell>
          <cell r="AB615">
            <v>2017</v>
          </cell>
          <cell r="AC615" t="str">
            <v>COUNCIL FOR THE INDIAN SCHOOL CERTIFICATE EXAMINATIONS</v>
          </cell>
          <cell r="AD615" t="str">
            <v>CHILDRENS ACADEMY ASHOK NAGAR</v>
          </cell>
          <cell r="AE615">
            <v>484</v>
          </cell>
          <cell r="AF615">
            <v>650</v>
          </cell>
          <cell r="AG615">
            <v>74.459999999999994</v>
          </cell>
          <cell r="AH615">
            <v>2019</v>
          </cell>
          <cell r="AI615" t="str">
            <v>MAHARASHTRA STATE BOARD OF SECONDARY AND HIGHER SECONDARY EDUCATION</v>
          </cell>
          <cell r="AJ615" t="str">
            <v>PATKAR COLLEGE</v>
          </cell>
          <cell r="AK615">
            <v>210</v>
          </cell>
          <cell r="AL615">
            <v>22</v>
          </cell>
          <cell r="AM615">
            <v>9.545454545454545</v>
          </cell>
          <cell r="AN615">
            <v>79</v>
          </cell>
          <cell r="AO615">
            <v>248</v>
          </cell>
          <cell r="AP615">
            <v>26</v>
          </cell>
          <cell r="AQ615">
            <v>9.5384615384615383</v>
          </cell>
          <cell r="AR615">
            <v>75</v>
          </cell>
          <cell r="AS615">
            <v>458</v>
          </cell>
          <cell r="AT615">
            <v>48</v>
          </cell>
          <cell r="AU615">
            <v>9.5416666666666661</v>
          </cell>
          <cell r="AV615">
            <v>240</v>
          </cell>
          <cell r="AW615">
            <v>25</v>
          </cell>
          <cell r="AX615">
            <v>9.6</v>
          </cell>
          <cell r="AY615">
            <v>98</v>
          </cell>
          <cell r="AZ615">
            <v>288</v>
          </cell>
          <cell r="BA615">
            <v>29</v>
          </cell>
          <cell r="BB615">
            <v>9.931034482758621</v>
          </cell>
          <cell r="BC615">
            <v>100</v>
          </cell>
          <cell r="BD615">
            <v>528</v>
          </cell>
          <cell r="BE615">
            <v>54</v>
          </cell>
          <cell r="BF615">
            <v>9.7777777777777786</v>
          </cell>
          <cell r="BG615">
            <v>218</v>
          </cell>
          <cell r="BH615">
            <v>24</v>
          </cell>
          <cell r="BI615">
            <v>9.0833333333333339</v>
          </cell>
          <cell r="BJ615">
            <v>88</v>
          </cell>
          <cell r="BK615">
            <v>274</v>
          </cell>
          <cell r="BL615">
            <v>29</v>
          </cell>
          <cell r="BM615">
            <v>9.4482758620689662</v>
          </cell>
          <cell r="BN615">
            <v>99</v>
          </cell>
          <cell r="BO615">
            <v>492</v>
          </cell>
          <cell r="BP615">
            <v>53</v>
          </cell>
          <cell r="BQ615">
            <v>9.2830188679245289</v>
          </cell>
          <cell r="BR615">
            <v>184</v>
          </cell>
          <cell r="BS615">
            <v>24</v>
          </cell>
          <cell r="BT615">
            <v>7.666666666666667</v>
          </cell>
          <cell r="BU615">
            <v>89.833333333333329</v>
          </cell>
          <cell r="BV615">
            <v>184</v>
          </cell>
          <cell r="BW615">
            <v>24</v>
          </cell>
          <cell r="BX615">
            <v>7.666666666666667</v>
          </cell>
          <cell r="BY615">
            <v>242</v>
          </cell>
          <cell r="BZ615">
            <v>26</v>
          </cell>
          <cell r="CA615">
            <v>9.3076923076923084</v>
          </cell>
          <cell r="CB615">
            <v>1904</v>
          </cell>
          <cell r="CC615">
            <v>205</v>
          </cell>
          <cell r="CD615">
            <v>9.2878048780487799</v>
          </cell>
          <cell r="CE615">
            <v>88</v>
          </cell>
          <cell r="CF615"/>
          <cell r="CG615"/>
          <cell r="CH615"/>
          <cell r="CI615"/>
          <cell r="CJ615"/>
          <cell r="CK615"/>
          <cell r="CL615"/>
          <cell r="CM615"/>
          <cell r="CN615">
            <v>46</v>
          </cell>
          <cell r="CO615">
            <v>60</v>
          </cell>
          <cell r="CP615">
            <v>38</v>
          </cell>
          <cell r="CQ615">
            <v>50</v>
          </cell>
          <cell r="CR615">
            <v>22</v>
          </cell>
          <cell r="CS615">
            <v>2</v>
          </cell>
          <cell r="CT615">
            <v>92</v>
          </cell>
          <cell r="CU615">
            <v>13</v>
          </cell>
          <cell r="CV615">
            <v>3</v>
          </cell>
          <cell r="CW615">
            <v>82</v>
          </cell>
          <cell r="CX615">
            <v>491</v>
          </cell>
          <cell r="CY615">
            <v>61.375</v>
          </cell>
          <cell r="CZ615">
            <v>72.956909361069833</v>
          </cell>
          <cell r="DA615">
            <v>8</v>
          </cell>
          <cell r="DB615">
            <v>2</v>
          </cell>
          <cell r="DC615">
            <v>80</v>
          </cell>
          <cell r="DD615">
            <v>19</v>
          </cell>
          <cell r="DE615">
            <v>3</v>
          </cell>
          <cell r="DF615">
            <v>87</v>
          </cell>
          <cell r="DG615">
            <v>7</v>
          </cell>
          <cell r="DH615">
            <v>70</v>
          </cell>
          <cell r="DI615">
            <v>340</v>
          </cell>
          <cell r="DJ615">
            <v>17</v>
          </cell>
          <cell r="DK615">
            <v>2</v>
          </cell>
          <cell r="DL615">
            <v>0</v>
          </cell>
          <cell r="DM615">
            <v>100</v>
          </cell>
          <cell r="DN615">
            <v>100</v>
          </cell>
          <cell r="DO615" t="str">
            <v>100</v>
          </cell>
          <cell r="DP615">
            <v>90</v>
          </cell>
          <cell r="DQ615" t="str">
            <v>100</v>
          </cell>
          <cell r="DR615">
            <v>95</v>
          </cell>
          <cell r="DS615">
            <v>100</v>
          </cell>
          <cell r="DT615">
            <v>64</v>
          </cell>
          <cell r="DU615">
            <v>88</v>
          </cell>
          <cell r="DV615" t="str">
            <v>ICICI Lombard</v>
          </cell>
          <cell r="DW615"/>
          <cell r="DX615"/>
          <cell r="DY615" t="str">
            <v>Placed</v>
          </cell>
          <cell r="DZ615">
            <v>8</v>
          </cell>
          <cell r="EA615" t="str">
            <v>Placement</v>
          </cell>
          <cell r="EB615" t="str">
            <v>Placement</v>
          </cell>
          <cell r="EC615"/>
          <cell r="ED615" t="str">
            <v>CAT-1</v>
          </cell>
          <cell r="EE615"/>
          <cell r="EF615"/>
          <cell r="EG615"/>
          <cell r="EH615"/>
          <cell r="EI615"/>
          <cell r="EJ615"/>
          <cell r="EK615"/>
          <cell r="EL615"/>
          <cell r="EM615"/>
          <cell r="EN615">
            <v>5</v>
          </cell>
          <cell r="EO615">
            <v>5</v>
          </cell>
          <cell r="EP615">
            <v>5</v>
          </cell>
          <cell r="EQ615">
            <v>15</v>
          </cell>
          <cell r="ER615">
            <v>100</v>
          </cell>
          <cell r="ES615" t="str">
            <v>Yes</v>
          </cell>
          <cell r="ET615" t="str">
            <v>https://drive.google.com/open?id=1i_7JlTw2GyiLCcCTQdr9ydRQL37LDUgP</v>
          </cell>
          <cell r="EU615" t="str">
            <v>IT + Core Companies</v>
          </cell>
          <cell r="EV615" t="str">
            <v>Yes</v>
          </cell>
          <cell r="EW615" t="str">
            <v>pay_HyCy3OEofXEw5R</v>
          </cell>
          <cell r="EX615" t="str">
            <v>MUMBAI</v>
          </cell>
          <cell r="EY615" t="str">
            <v>Present</v>
          </cell>
          <cell r="EZ615" t="str">
            <v>Golden Batch 2</v>
          </cell>
          <cell r="FA615" t="str">
            <v>19-ITA38-23</v>
          </cell>
          <cell r="FB615" t="str">
            <v>IT-A</v>
          </cell>
          <cell r="FC615">
            <v>38</v>
          </cell>
        </row>
        <row r="616">
          <cell r="C616" t="str">
            <v>19-ITA39-23</v>
          </cell>
          <cell r="D616">
            <v>39</v>
          </cell>
          <cell r="E616" t="str">
            <v>JHA AMIT RANJEET RANI</v>
          </cell>
          <cell r="F616" t="str">
            <v>19-ITA39-23</v>
          </cell>
          <cell r="G616" t="str">
            <v>Male</v>
          </cell>
          <cell r="H616">
            <v>36387</v>
          </cell>
          <cell r="I616">
            <v>8452038546</v>
          </cell>
          <cell r="J616">
            <v>8828608389</v>
          </cell>
          <cell r="K616" t="str">
            <v>amitj6723@gmail.com</v>
          </cell>
          <cell r="L616" t="str">
            <v>1032190306@tcetmumbai.in</v>
          </cell>
          <cell r="M616" t="str">
            <v>RAM NATH DUBEY CHAWL ,NEAR FISH MARKET,GOANDEVI  ROAD/POISAR,KANDIVALI (EAST),SHIV TEMPLE,MUMBAI,400101</v>
          </cell>
          <cell r="N616" t="str">
            <v>Service</v>
          </cell>
          <cell r="O616" t="str">
            <v>Below  5 Lacs</v>
          </cell>
          <cell r="P616" t="str">
            <v>Normal</v>
          </cell>
          <cell r="Q616" t="str">
            <v>Open</v>
          </cell>
          <cell r="R616">
            <v>2019</v>
          </cell>
          <cell r="S616" t="str">
            <v>FE</v>
          </cell>
          <cell r="T616" t="str">
            <v>MHT-CET 2019</v>
          </cell>
          <cell r="U616" t="str">
            <v>MHT-CET</v>
          </cell>
          <cell r="V616">
            <v>200</v>
          </cell>
          <cell r="W616">
            <v>83.176060800000002</v>
          </cell>
          <cell r="X616" t="str">
            <v>MI</v>
          </cell>
          <cell r="Y616">
            <v>445</v>
          </cell>
          <cell r="Z616">
            <v>500</v>
          </cell>
          <cell r="AA616">
            <v>89</v>
          </cell>
          <cell r="AB616">
            <v>2015</v>
          </cell>
          <cell r="AC616" t="str">
            <v>MAHARASHTRA STATE BOARD OF SECONDARY AND HIGHER SECONDARY EDUCATION</v>
          </cell>
          <cell r="AD616" t="str">
            <v>THAKUR SHYAM NARAYAN HIGH SCHOOL</v>
          </cell>
          <cell r="AE616">
            <v>460</v>
          </cell>
          <cell r="AF616">
            <v>650</v>
          </cell>
          <cell r="AG616">
            <v>70.77</v>
          </cell>
          <cell r="AH616">
            <v>2018</v>
          </cell>
          <cell r="AI616" t="str">
            <v>MAHARASHTRA STATE BOARD OF SECONDARY AND HIGHER SECONDARY EDUCATION</v>
          </cell>
          <cell r="AJ616" t="str">
            <v>BHAVANS COLLEGE</v>
          </cell>
          <cell r="AK616">
            <v>189</v>
          </cell>
          <cell r="AL616">
            <v>22</v>
          </cell>
          <cell r="AM616">
            <v>8.5909090909090917</v>
          </cell>
          <cell r="AN616">
            <v>87</v>
          </cell>
          <cell r="AO616">
            <v>201</v>
          </cell>
          <cell r="AP616">
            <v>26</v>
          </cell>
          <cell r="AQ616">
            <v>7.7307692307692308</v>
          </cell>
          <cell r="AR616">
            <v>75</v>
          </cell>
          <cell r="AS616">
            <v>390</v>
          </cell>
          <cell r="AT616">
            <v>48</v>
          </cell>
          <cell r="AU616">
            <v>8.125</v>
          </cell>
          <cell r="AV616">
            <v>212</v>
          </cell>
          <cell r="AW616">
            <v>25</v>
          </cell>
          <cell r="AX616">
            <v>8.48</v>
          </cell>
          <cell r="AY616">
            <v>77</v>
          </cell>
          <cell r="AZ616">
            <v>236</v>
          </cell>
          <cell r="BA616">
            <v>29</v>
          </cell>
          <cell r="BB616">
            <v>8.137931034482758</v>
          </cell>
          <cell r="BC616">
            <v>87</v>
          </cell>
          <cell r="BD616">
            <v>448</v>
          </cell>
          <cell r="BE616">
            <v>54</v>
          </cell>
          <cell r="BF616">
            <v>8.2962962962962958</v>
          </cell>
          <cell r="BG616">
            <v>196</v>
          </cell>
          <cell r="BH616">
            <v>24</v>
          </cell>
          <cell r="BI616">
            <v>8.1666666666666661</v>
          </cell>
          <cell r="BJ616">
            <v>81.5</v>
          </cell>
          <cell r="BK616">
            <v>265</v>
          </cell>
          <cell r="BL616">
            <v>29</v>
          </cell>
          <cell r="BM616">
            <v>9.137931034482758</v>
          </cell>
          <cell r="BN616">
            <v>90</v>
          </cell>
          <cell r="BO616">
            <v>461</v>
          </cell>
          <cell r="BP616">
            <v>53</v>
          </cell>
          <cell r="BQ616">
            <v>8.6981132075471699</v>
          </cell>
          <cell r="BR616">
            <v>191</v>
          </cell>
          <cell r="BS616">
            <v>24</v>
          </cell>
          <cell r="BT616">
            <v>7.958333333333333</v>
          </cell>
          <cell r="BU616">
            <v>82.916666666666671</v>
          </cell>
          <cell r="BV616">
            <v>191</v>
          </cell>
          <cell r="BW616">
            <v>24</v>
          </cell>
          <cell r="BX616">
            <v>7.958333333333333</v>
          </cell>
          <cell r="BY616">
            <v>234</v>
          </cell>
          <cell r="BZ616">
            <v>26</v>
          </cell>
          <cell r="CA616">
            <v>9</v>
          </cell>
          <cell r="CB616">
            <v>1724</v>
          </cell>
          <cell r="CC616">
            <v>205</v>
          </cell>
          <cell r="CD616">
            <v>8.409756097560976</v>
          </cell>
          <cell r="CE616">
            <v>82</v>
          </cell>
          <cell r="CF616"/>
          <cell r="CG616"/>
          <cell r="CH616"/>
          <cell r="CI616"/>
          <cell r="CJ616"/>
          <cell r="CK616"/>
          <cell r="CL616"/>
          <cell r="CM616"/>
          <cell r="CN616">
            <v>27</v>
          </cell>
          <cell r="CO616">
            <v>60</v>
          </cell>
          <cell r="CP616">
            <v>25</v>
          </cell>
          <cell r="CQ616">
            <v>50</v>
          </cell>
          <cell r="CR616">
            <v>19</v>
          </cell>
          <cell r="CS616">
            <v>5</v>
          </cell>
          <cell r="CT616">
            <v>80</v>
          </cell>
          <cell r="CU616">
            <v>14</v>
          </cell>
          <cell r="CV616">
            <v>2</v>
          </cell>
          <cell r="CW616">
            <v>88</v>
          </cell>
          <cell r="CX616">
            <v>539</v>
          </cell>
          <cell r="CY616">
            <v>53.9</v>
          </cell>
          <cell r="CZ616">
            <v>80.089153046062407</v>
          </cell>
          <cell r="DA616">
            <v>10</v>
          </cell>
          <cell r="DB616">
            <v>0</v>
          </cell>
          <cell r="DC616">
            <v>100</v>
          </cell>
          <cell r="DD616">
            <v>19</v>
          </cell>
          <cell r="DE616">
            <v>3</v>
          </cell>
          <cell r="DF616">
            <v>87</v>
          </cell>
          <cell r="DG616">
            <v>10</v>
          </cell>
          <cell r="DH616">
            <v>100</v>
          </cell>
          <cell r="DI616">
            <v>944</v>
          </cell>
          <cell r="DJ616">
            <v>48</v>
          </cell>
          <cell r="DK616">
            <v>1</v>
          </cell>
          <cell r="DL616">
            <v>1</v>
          </cell>
          <cell r="DM616">
            <v>50</v>
          </cell>
          <cell r="DN616">
            <v>80</v>
          </cell>
          <cell r="DO616" t="str">
            <v>0</v>
          </cell>
          <cell r="DP616">
            <v>90</v>
          </cell>
          <cell r="DQ616" t="str">
            <v>100</v>
          </cell>
          <cell r="DR616">
            <v>85</v>
          </cell>
          <cell r="DS616">
            <v>50</v>
          </cell>
          <cell r="DT616">
            <v>70</v>
          </cell>
          <cell r="DU616">
            <v>80</v>
          </cell>
          <cell r="DV616" t="str">
            <v>Jio Platform-IIIuminate</v>
          </cell>
          <cell r="DW616"/>
          <cell r="DX616"/>
          <cell r="DY616" t="str">
            <v>Placed</v>
          </cell>
          <cell r="DZ616">
            <v>7</v>
          </cell>
          <cell r="EA616" t="str">
            <v>Placement</v>
          </cell>
          <cell r="EB616" t="str">
            <v>Placement</v>
          </cell>
          <cell r="EC616"/>
          <cell r="ED616" t="str">
            <v>CAT-1</v>
          </cell>
          <cell r="EE616"/>
          <cell r="EF616"/>
          <cell r="EG616"/>
          <cell r="EH616"/>
          <cell r="EI616"/>
          <cell r="EJ616"/>
          <cell r="EK616"/>
          <cell r="EL616"/>
          <cell r="EM616"/>
          <cell r="EN616">
            <v>5</v>
          </cell>
          <cell r="EO616">
            <v>4</v>
          </cell>
          <cell r="EP616">
            <v>5</v>
          </cell>
          <cell r="EQ616">
            <v>14</v>
          </cell>
          <cell r="ER616">
            <v>93.333333333333329</v>
          </cell>
          <cell r="ES616" t="str">
            <v>Yes</v>
          </cell>
          <cell r="ET616" t="str">
            <v>https://drive.google.com/open?id=14_rIvW_KlZsQ1kBJhVVtoJPo0WdTvlhs</v>
          </cell>
          <cell r="EU616" t="str">
            <v>IT + Core Companies</v>
          </cell>
          <cell r="EV616" t="str">
            <v>Yes</v>
          </cell>
          <cell r="EW616" t="str">
            <v>pay_Hy6PhLGJxxzJJA</v>
          </cell>
          <cell r="EX616" t="str">
            <v>bihar</v>
          </cell>
          <cell r="EY616" t="str">
            <v>Present</v>
          </cell>
          <cell r="EZ616" t="str">
            <v>Golden Batch 1</v>
          </cell>
          <cell r="FA616" t="str">
            <v>19-ITA39-23</v>
          </cell>
          <cell r="FB616" t="str">
            <v>IT-A</v>
          </cell>
          <cell r="FC616">
            <v>39</v>
          </cell>
        </row>
        <row r="617">
          <cell r="C617" t="str">
            <v>19-ITA40-23</v>
          </cell>
          <cell r="D617">
            <v>40</v>
          </cell>
          <cell r="E617" t="str">
            <v>JHA RAHULKUMAR ANIL SONA</v>
          </cell>
          <cell r="F617" t="str">
            <v>19-ITA40-23</v>
          </cell>
          <cell r="G617" t="str">
            <v>Male</v>
          </cell>
          <cell r="H617">
            <v>36952</v>
          </cell>
          <cell r="I617">
            <v>9511648698</v>
          </cell>
          <cell r="J617" t="str">
            <v>9511648698</v>
          </cell>
          <cell r="K617" t="str">
            <v>rjha27404@gmail.com</v>
          </cell>
          <cell r="L617" t="str">
            <v>1032190307@tcetmumbai.in</v>
          </cell>
          <cell r="M617" t="str">
            <v>C/3 JAI AMBE CHAWL,AMBE MATA MANDIR ROAD BARAFPADA,BHATPADA,Chandansar,MUMBAI,401305</v>
          </cell>
          <cell r="N617" t="str">
            <v>Any other</v>
          </cell>
          <cell r="O617" t="str">
            <v>Below  5 Lacs</v>
          </cell>
          <cell r="P617" t="str">
            <v>Normal</v>
          </cell>
          <cell r="Q617" t="str">
            <v>Open</v>
          </cell>
          <cell r="R617">
            <v>2019</v>
          </cell>
          <cell r="S617" t="str">
            <v>FE</v>
          </cell>
          <cell r="T617" t="str">
            <v>MHT-CET 2019</v>
          </cell>
          <cell r="U617" t="str">
            <v>MHT-CET</v>
          </cell>
          <cell r="V617">
            <v>200</v>
          </cell>
          <cell r="W617">
            <v>97.0572047</v>
          </cell>
          <cell r="X617" t="str">
            <v>TFWS</v>
          </cell>
          <cell r="Y617">
            <v>417</v>
          </cell>
          <cell r="Z617">
            <v>500</v>
          </cell>
          <cell r="AA617">
            <v>83.4</v>
          </cell>
          <cell r="AB617">
            <v>2016</v>
          </cell>
          <cell r="AC617" t="str">
            <v>BIHAR SCHOOL EXAMINATION BOARD</v>
          </cell>
          <cell r="AD617" t="str">
            <v>JWALAMUKHI HIGH SCHOOL KASRAUR</v>
          </cell>
          <cell r="AE617">
            <v>555</v>
          </cell>
          <cell r="AF617">
            <v>650</v>
          </cell>
          <cell r="AG617">
            <v>85.38</v>
          </cell>
          <cell r="AH617">
            <v>2019</v>
          </cell>
          <cell r="AI617" t="str">
            <v>MAHARASHTRA STATE BOARD OF SECONDARY AND HIGHER SECONDARY EDUCATION</v>
          </cell>
          <cell r="AJ617" t="str">
            <v>UTKARSH VIDYALAYA AND JUNIOR COLLEGE</v>
          </cell>
          <cell r="AK617">
            <v>219</v>
          </cell>
          <cell r="AL617">
            <v>22</v>
          </cell>
          <cell r="AM617">
            <v>9.954545454545455</v>
          </cell>
          <cell r="AN617">
            <v>81</v>
          </cell>
          <cell r="AO617">
            <v>250</v>
          </cell>
          <cell r="AP617">
            <v>26</v>
          </cell>
          <cell r="AQ617">
            <v>9.615384615384615</v>
          </cell>
          <cell r="AR617">
            <v>85</v>
          </cell>
          <cell r="AS617">
            <v>469</v>
          </cell>
          <cell r="AT617">
            <v>48</v>
          </cell>
          <cell r="AU617">
            <v>9.7708333333333339</v>
          </cell>
          <cell r="AV617">
            <v>247</v>
          </cell>
          <cell r="AW617">
            <v>25</v>
          </cell>
          <cell r="AX617">
            <v>9.8800000000000008</v>
          </cell>
          <cell r="AY617">
            <v>97</v>
          </cell>
          <cell r="AZ617">
            <v>289</v>
          </cell>
          <cell r="BA617">
            <v>29</v>
          </cell>
          <cell r="BB617">
            <v>9.9655172413793096</v>
          </cell>
          <cell r="BC617">
            <v>98</v>
          </cell>
          <cell r="BD617">
            <v>536</v>
          </cell>
          <cell r="BE617">
            <v>54</v>
          </cell>
          <cell r="BF617">
            <v>9.9259259259259256</v>
          </cell>
          <cell r="BG617">
            <v>237</v>
          </cell>
          <cell r="BH617">
            <v>24</v>
          </cell>
          <cell r="BI617">
            <v>9.875</v>
          </cell>
          <cell r="BJ617">
            <v>90.25</v>
          </cell>
          <cell r="BK617">
            <v>290</v>
          </cell>
          <cell r="BL617">
            <v>29</v>
          </cell>
          <cell r="BM617">
            <v>10</v>
          </cell>
          <cell r="BN617">
            <v>100</v>
          </cell>
          <cell r="BO617">
            <v>527</v>
          </cell>
          <cell r="BP617">
            <v>53</v>
          </cell>
          <cell r="BQ617">
            <v>9.9433962264150946</v>
          </cell>
          <cell r="BR617">
            <v>240</v>
          </cell>
          <cell r="BS617">
            <v>24</v>
          </cell>
          <cell r="BT617">
            <v>10</v>
          </cell>
          <cell r="BU617">
            <v>91.875</v>
          </cell>
          <cell r="BV617">
            <v>240</v>
          </cell>
          <cell r="BW617">
            <v>24</v>
          </cell>
          <cell r="BX617">
            <v>10</v>
          </cell>
          <cell r="BY617">
            <v>259</v>
          </cell>
          <cell r="BZ617">
            <v>26</v>
          </cell>
          <cell r="CA617">
            <v>9.9615384615384617</v>
          </cell>
          <cell r="CB617">
            <v>2031</v>
          </cell>
          <cell r="CC617">
            <v>205</v>
          </cell>
          <cell r="CD617">
            <v>9.9073170731707325</v>
          </cell>
          <cell r="CE617">
            <v>91</v>
          </cell>
          <cell r="CF617"/>
          <cell r="CG617"/>
          <cell r="CH617"/>
          <cell r="CI617"/>
          <cell r="CJ617"/>
          <cell r="CK617"/>
          <cell r="CL617"/>
          <cell r="CM617"/>
          <cell r="CN617">
            <v>21</v>
          </cell>
          <cell r="CO617">
            <v>60</v>
          </cell>
          <cell r="CP617">
            <v>27</v>
          </cell>
          <cell r="CQ617">
            <v>50</v>
          </cell>
          <cell r="CR617">
            <v>24</v>
          </cell>
          <cell r="CS617">
            <v>0</v>
          </cell>
          <cell r="CT617">
            <v>100</v>
          </cell>
          <cell r="CU617">
            <v>16</v>
          </cell>
          <cell r="CV617">
            <v>0</v>
          </cell>
          <cell r="CW617">
            <v>100</v>
          </cell>
          <cell r="CX617">
            <v>566</v>
          </cell>
          <cell r="CY617">
            <v>56.6</v>
          </cell>
          <cell r="CZ617">
            <v>84.101040118870728</v>
          </cell>
          <cell r="DA617">
            <v>10</v>
          </cell>
          <cell r="DB617">
            <v>0</v>
          </cell>
          <cell r="DC617">
            <v>100</v>
          </cell>
          <cell r="DD617">
            <v>22</v>
          </cell>
          <cell r="DE617">
            <v>0</v>
          </cell>
          <cell r="DF617">
            <v>100</v>
          </cell>
          <cell r="DG617">
            <v>10</v>
          </cell>
          <cell r="DH617">
            <v>100</v>
          </cell>
          <cell r="DI617">
            <v>1429</v>
          </cell>
          <cell r="DJ617">
            <v>72</v>
          </cell>
          <cell r="DK617">
            <v>2</v>
          </cell>
          <cell r="DL617">
            <v>0</v>
          </cell>
          <cell r="DM617">
            <v>100</v>
          </cell>
          <cell r="DN617">
            <v>80</v>
          </cell>
          <cell r="DO617" t="str">
            <v>100</v>
          </cell>
          <cell r="DP617">
            <v>90</v>
          </cell>
          <cell r="DQ617" t="str">
            <v>100</v>
          </cell>
          <cell r="DR617">
            <v>85</v>
          </cell>
          <cell r="DS617">
            <v>100</v>
          </cell>
          <cell r="DT617">
            <v>79</v>
          </cell>
          <cell r="DU617">
            <v>100</v>
          </cell>
          <cell r="DV617" t="str">
            <v>IDFC/Capgemini/Arcon tech</v>
          </cell>
          <cell r="DW617"/>
          <cell r="DX617"/>
          <cell r="DY617" t="str">
            <v>Placed</v>
          </cell>
          <cell r="DZ617" t="str">
            <v>10.20/6/4.25</v>
          </cell>
          <cell r="EA617" t="str">
            <v>Placement</v>
          </cell>
          <cell r="EB617" t="str">
            <v>Placement</v>
          </cell>
          <cell r="EC617"/>
          <cell r="ED617" t="str">
            <v>CAT-1</v>
          </cell>
          <cell r="EE617"/>
          <cell r="EF617"/>
          <cell r="EG617"/>
          <cell r="EH617"/>
          <cell r="EI617"/>
          <cell r="EJ617"/>
          <cell r="EK617"/>
          <cell r="EL617"/>
          <cell r="EM617"/>
          <cell r="EN617">
            <v>5</v>
          </cell>
          <cell r="EO617">
            <v>5</v>
          </cell>
          <cell r="EP617">
            <v>5</v>
          </cell>
          <cell r="EQ617">
            <v>15</v>
          </cell>
          <cell r="ER617">
            <v>100</v>
          </cell>
          <cell r="ES617" t="str">
            <v>Yes</v>
          </cell>
          <cell r="ET617" t="str">
            <v>https://drive.google.com/open?id=144UHK_V26VXvyVO3R7ES5rbNFvpQQ8dJ</v>
          </cell>
          <cell r="EU617" t="str">
            <v>IT + Core Companies</v>
          </cell>
          <cell r="EV617" t="str">
            <v>Yes</v>
          </cell>
          <cell r="EW617">
            <v>125912087918</v>
          </cell>
          <cell r="EX617" t="str">
            <v>KORTHU</v>
          </cell>
          <cell r="EY617" t="str">
            <v>Present</v>
          </cell>
          <cell r="EZ617" t="str">
            <v>Golden Batch 2</v>
          </cell>
          <cell r="FA617" t="str">
            <v>19-ITA40-23</v>
          </cell>
          <cell r="FB617" t="str">
            <v>IT-A</v>
          </cell>
          <cell r="FC617">
            <v>40</v>
          </cell>
        </row>
        <row r="618">
          <cell r="C618" t="str">
            <v>19-ITA42-23</v>
          </cell>
          <cell r="D618">
            <v>42</v>
          </cell>
          <cell r="E618" t="str">
            <v>KADKOL NAHIKETH SUDHINDRA SHRUTI</v>
          </cell>
          <cell r="F618" t="str">
            <v>19-ITA42-23</v>
          </cell>
          <cell r="G618" t="str">
            <v>Male</v>
          </cell>
          <cell r="H618">
            <v>37028</v>
          </cell>
          <cell r="I618">
            <v>9819926994</v>
          </cell>
          <cell r="J618"/>
          <cell r="K618" t="str">
            <v>nachiketkadkol17@gmail.com</v>
          </cell>
          <cell r="L618" t="str">
            <v>1032190309@tcetmumbai.in</v>
          </cell>
          <cell r="M618" t="str">
            <v>6A 501 SPRING LEAF AKURLI ROAD,LOKHANDWALA TOWNSHIP,KANDIVLI EAST,Maharashtra,MUMBAI,400101</v>
          </cell>
          <cell r="N618" t="str">
            <v>Service</v>
          </cell>
          <cell r="O618" t="str">
            <v>20 Lacs &amp; above</v>
          </cell>
          <cell r="P618" t="str">
            <v>Normal</v>
          </cell>
          <cell r="Q618" t="str">
            <v>Open</v>
          </cell>
          <cell r="R618">
            <v>2019</v>
          </cell>
          <cell r="S618" t="str">
            <v>FE</v>
          </cell>
          <cell r="T618" t="str">
            <v>MHT-CET 2019</v>
          </cell>
          <cell r="U618" t="str">
            <v>MHT-CET</v>
          </cell>
          <cell r="V618">
            <v>200</v>
          </cell>
          <cell r="W618">
            <v>16.4401121</v>
          </cell>
          <cell r="X618" t="str">
            <v>IL</v>
          </cell>
          <cell r="Y618">
            <v>532</v>
          </cell>
          <cell r="Z618">
            <v>600</v>
          </cell>
          <cell r="AA618">
            <v>88.67</v>
          </cell>
          <cell r="AB618">
            <v>2017</v>
          </cell>
          <cell r="AC618" t="str">
            <v>COUNCIL FOR THE INDIAN SCHOOL CERTIFICATE EXAMINATIONS</v>
          </cell>
          <cell r="AD618" t="str">
            <v>LOKHANDWALA FOUNDATION SCHOOL</v>
          </cell>
          <cell r="AE618">
            <v>390</v>
          </cell>
          <cell r="AF618">
            <v>650</v>
          </cell>
          <cell r="AG618">
            <v>60</v>
          </cell>
          <cell r="AH618">
            <v>2019</v>
          </cell>
          <cell r="AI618" t="str">
            <v>MAHARASHTRA STATE BOARD OF SECONDARY AND HIGHER SECONDARY EDUCATION</v>
          </cell>
          <cell r="AJ618" t="str">
            <v>PACE JUNIOR SCIENCE COLLEGE</v>
          </cell>
          <cell r="AK618">
            <v>145</v>
          </cell>
          <cell r="AL618">
            <v>22</v>
          </cell>
          <cell r="AM618">
            <v>6.5909090909090908</v>
          </cell>
          <cell r="AN618">
            <v>89</v>
          </cell>
          <cell r="AO618">
            <v>196</v>
          </cell>
          <cell r="AP618">
            <v>26</v>
          </cell>
          <cell r="AQ618">
            <v>7.5384615384615383</v>
          </cell>
          <cell r="AR618">
            <v>89</v>
          </cell>
          <cell r="AS618">
            <v>341</v>
          </cell>
          <cell r="AT618">
            <v>48</v>
          </cell>
          <cell r="AU618">
            <v>7.104166666666667</v>
          </cell>
          <cell r="AV618">
            <v>208</v>
          </cell>
          <cell r="AW618">
            <v>25</v>
          </cell>
          <cell r="AX618">
            <v>8.32</v>
          </cell>
          <cell r="AY618">
            <v>94</v>
          </cell>
          <cell r="AZ618">
            <v>265</v>
          </cell>
          <cell r="BA618">
            <v>29</v>
          </cell>
          <cell r="BB618">
            <v>9.137931034482758</v>
          </cell>
          <cell r="BC618">
            <v>96</v>
          </cell>
          <cell r="BD618">
            <v>473</v>
          </cell>
          <cell r="BE618">
            <v>54</v>
          </cell>
          <cell r="BF618">
            <v>8.7592592592592595</v>
          </cell>
          <cell r="BG618">
            <v>194</v>
          </cell>
          <cell r="BH618">
            <v>24</v>
          </cell>
          <cell r="BI618">
            <v>8.0833333333333339</v>
          </cell>
          <cell r="BJ618">
            <v>92</v>
          </cell>
          <cell r="BK618">
            <v>232</v>
          </cell>
          <cell r="BL618">
            <v>29</v>
          </cell>
          <cell r="BM618">
            <v>8</v>
          </cell>
          <cell r="BN618">
            <v>75</v>
          </cell>
          <cell r="BO618">
            <v>426</v>
          </cell>
          <cell r="BP618">
            <v>53</v>
          </cell>
          <cell r="BQ618">
            <v>8.0377358490566042</v>
          </cell>
          <cell r="BR618">
            <v>184</v>
          </cell>
          <cell r="BS618">
            <v>24</v>
          </cell>
          <cell r="BT618">
            <v>7.666666666666667</v>
          </cell>
          <cell r="BU618">
            <v>89.166666666666671</v>
          </cell>
          <cell r="BV618">
            <v>184</v>
          </cell>
          <cell r="BW618">
            <v>24</v>
          </cell>
          <cell r="BX618">
            <v>7.666666666666667</v>
          </cell>
          <cell r="BY618">
            <v>231</v>
          </cell>
          <cell r="BZ618">
            <v>26</v>
          </cell>
          <cell r="CA618">
            <v>8.884615384615385</v>
          </cell>
          <cell r="CB618">
            <v>1655</v>
          </cell>
          <cell r="CC618">
            <v>205</v>
          </cell>
          <cell r="CD618">
            <v>8.0731707317073162</v>
          </cell>
          <cell r="CE618">
            <v>92</v>
          </cell>
          <cell r="CF618"/>
          <cell r="CG618"/>
          <cell r="CH618"/>
          <cell r="CI618"/>
          <cell r="CJ618"/>
          <cell r="CK618"/>
          <cell r="CL618"/>
          <cell r="CM618"/>
          <cell r="CN618">
            <v>16</v>
          </cell>
          <cell r="CO618">
            <v>60</v>
          </cell>
          <cell r="CP618">
            <v>15</v>
          </cell>
          <cell r="CQ618">
            <v>50</v>
          </cell>
          <cell r="CR618">
            <v>7</v>
          </cell>
          <cell r="CS618">
            <v>17</v>
          </cell>
          <cell r="CT618">
            <v>30</v>
          </cell>
          <cell r="CU618">
            <v>8</v>
          </cell>
          <cell r="CV618">
            <v>8</v>
          </cell>
          <cell r="CW618">
            <v>50</v>
          </cell>
          <cell r="CX618">
            <v>279</v>
          </cell>
          <cell r="CY618">
            <v>46.5</v>
          </cell>
          <cell r="CZ618">
            <v>41.456166419019318</v>
          </cell>
          <cell r="DA618">
            <v>6</v>
          </cell>
          <cell r="DB618">
            <v>4</v>
          </cell>
          <cell r="DC618">
            <v>60</v>
          </cell>
          <cell r="DD618">
            <v>3</v>
          </cell>
          <cell r="DE618">
            <v>19</v>
          </cell>
          <cell r="DF618">
            <v>14</v>
          </cell>
          <cell r="DG618">
            <v>6</v>
          </cell>
          <cell r="DH618">
            <v>60</v>
          </cell>
          <cell r="DI618">
            <v>320</v>
          </cell>
          <cell r="DJ618">
            <v>16</v>
          </cell>
          <cell r="DK618">
            <v>2</v>
          </cell>
          <cell r="DL618">
            <v>0</v>
          </cell>
          <cell r="DM618">
            <v>100</v>
          </cell>
          <cell r="DN618">
            <v>20</v>
          </cell>
          <cell r="DO618" t="str">
            <v>100</v>
          </cell>
          <cell r="DP618">
            <v>0</v>
          </cell>
          <cell r="DQ618">
            <v>0</v>
          </cell>
          <cell r="DR618">
            <v>10</v>
          </cell>
          <cell r="DS618">
            <v>50</v>
          </cell>
          <cell r="DT618">
            <v>26</v>
          </cell>
          <cell r="DU618">
            <v>52</v>
          </cell>
          <cell r="DV618" t="str">
            <v>LTI</v>
          </cell>
          <cell r="DW618"/>
          <cell r="DX618"/>
          <cell r="DY618" t="str">
            <v>Placed</v>
          </cell>
          <cell r="DZ618">
            <v>4</v>
          </cell>
          <cell r="EA618" t="str">
            <v>Placement</v>
          </cell>
          <cell r="EB618" t="str">
            <v>Placement</v>
          </cell>
          <cell r="EC618"/>
          <cell r="ED618" t="str">
            <v>CAT-3</v>
          </cell>
          <cell r="EE618"/>
          <cell r="EF618"/>
          <cell r="EG618"/>
          <cell r="EH618"/>
          <cell r="EI618"/>
          <cell r="EJ618"/>
          <cell r="EK618"/>
          <cell r="EL618"/>
          <cell r="EM618"/>
          <cell r="EN618">
            <v>5</v>
          </cell>
          <cell r="EO618">
            <v>2</v>
          </cell>
          <cell r="EP618">
            <v>5</v>
          </cell>
          <cell r="EQ618">
            <v>12</v>
          </cell>
          <cell r="ER618">
            <v>80</v>
          </cell>
          <cell r="ES618" t="str">
            <v>Yes</v>
          </cell>
          <cell r="ET618" t="str">
            <v>https://drive.google.com/open?id=1Z5PDBCnKdmlzvXKkEwUBwkW28Qj_k-XC</v>
          </cell>
          <cell r="EU618" t="str">
            <v>IT + Core Companies</v>
          </cell>
          <cell r="EV618" t="str">
            <v>Yes</v>
          </cell>
          <cell r="EW618" t="str">
            <v>Yes</v>
          </cell>
          <cell r="EX618" t="str">
            <v>HUBLI</v>
          </cell>
          <cell r="EY618" t="str">
            <v>AB</v>
          </cell>
          <cell r="EZ618" t="str">
            <v>Batch 2</v>
          </cell>
          <cell r="FA618" t="str">
            <v>19-ITA42-23</v>
          </cell>
          <cell r="FB618" t="str">
            <v>IT-A</v>
          </cell>
          <cell r="FC618">
            <v>42</v>
          </cell>
        </row>
        <row r="619">
          <cell r="C619" t="str">
            <v>19-ITA43-23</v>
          </cell>
          <cell r="D619">
            <v>43</v>
          </cell>
          <cell r="E619" t="str">
            <v>KANERIYA KRISHNA CHANDRAKANT SAROJ</v>
          </cell>
          <cell r="F619" t="str">
            <v>19-ITA43-23</v>
          </cell>
          <cell r="G619" t="str">
            <v>Male</v>
          </cell>
          <cell r="H619">
            <v>37118</v>
          </cell>
          <cell r="I619">
            <v>7977238923</v>
          </cell>
          <cell r="J619"/>
          <cell r="K619" t="str">
            <v>krishnakaneriya2001@gmail.com</v>
          </cell>
          <cell r="L619" t="str">
            <v>1032190310@tcetmumbai.in</v>
          </cell>
          <cell r="M619" t="str">
            <v>404, 'Sonam bharti',,Goldent nest phase 1,Bhayandar,Near aqua hotel,Mumbai,401105</v>
          </cell>
          <cell r="N619" t="str">
            <v>Family Business</v>
          </cell>
          <cell r="O619" t="str">
            <v>Below  5 Lacs</v>
          </cell>
          <cell r="P619" t="str">
            <v>Normal</v>
          </cell>
          <cell r="Q619" t="str">
            <v>Open</v>
          </cell>
          <cell r="R619">
            <v>2019</v>
          </cell>
          <cell r="S619" t="str">
            <v>FE</v>
          </cell>
          <cell r="T619" t="str">
            <v>MHT-CET 2019</v>
          </cell>
          <cell r="U619" t="str">
            <v>MHT-CET</v>
          </cell>
          <cell r="V619">
            <v>200</v>
          </cell>
          <cell r="W619">
            <v>95.561727399999995</v>
          </cell>
          <cell r="X619" t="str">
            <v>GOPENS</v>
          </cell>
          <cell r="Y619">
            <v>421</v>
          </cell>
          <cell r="Z619">
            <v>500</v>
          </cell>
          <cell r="AA619">
            <v>84.2</v>
          </cell>
          <cell r="AB619">
            <v>2017</v>
          </cell>
          <cell r="AC619" t="str">
            <v>MAHARASHTRA STATE BOARD OF SECONDARY AND HIGHER SECONDARY EDUCATION</v>
          </cell>
          <cell r="AD619" t="str">
            <v>ST. FRANCIS HIGH SCHOOL</v>
          </cell>
          <cell r="AE619">
            <v>431</v>
          </cell>
          <cell r="AF619">
            <v>650</v>
          </cell>
          <cell r="AG619">
            <v>66.31</v>
          </cell>
          <cell r="AH619">
            <v>2019</v>
          </cell>
          <cell r="AI619" t="str">
            <v>MAHARASHTRA STATE BOARD OF SECONDARY AND HIGHER SECONDARY EDUCATION</v>
          </cell>
          <cell r="AJ619" t="str">
            <v>SVP JUNIOUR COLLEGE</v>
          </cell>
          <cell r="AK619">
            <v>199</v>
          </cell>
          <cell r="AL619">
            <v>22</v>
          </cell>
          <cell r="AM619">
            <v>9.045454545454545</v>
          </cell>
          <cell r="AN619">
            <v>86</v>
          </cell>
          <cell r="AO619">
            <v>201</v>
          </cell>
          <cell r="AP619">
            <v>26</v>
          </cell>
          <cell r="AQ619">
            <v>7.7307692307692308</v>
          </cell>
          <cell r="AR619">
            <v>100</v>
          </cell>
          <cell r="AS619">
            <v>400</v>
          </cell>
          <cell r="AT619">
            <v>48</v>
          </cell>
          <cell r="AU619">
            <v>8.3333333333333339</v>
          </cell>
          <cell r="AV619">
            <v>219</v>
          </cell>
          <cell r="AW619">
            <v>25</v>
          </cell>
          <cell r="AX619">
            <v>8.76</v>
          </cell>
          <cell r="AY619">
            <v>97</v>
          </cell>
          <cell r="AZ619">
            <v>287</v>
          </cell>
          <cell r="BA619">
            <v>29</v>
          </cell>
          <cell r="BB619">
            <v>9.8965517241379306</v>
          </cell>
          <cell r="BC619">
            <v>95</v>
          </cell>
          <cell r="BD619">
            <v>506</v>
          </cell>
          <cell r="BE619">
            <v>54</v>
          </cell>
          <cell r="BF619">
            <v>9.3703703703703702</v>
          </cell>
          <cell r="BG619">
            <v>217</v>
          </cell>
          <cell r="BH619">
            <v>24</v>
          </cell>
          <cell r="BI619">
            <v>9.0416666666666661</v>
          </cell>
          <cell r="BJ619">
            <v>94.5</v>
          </cell>
          <cell r="BK619">
            <v>264</v>
          </cell>
          <cell r="BL619">
            <v>29</v>
          </cell>
          <cell r="BM619">
            <v>9.1034482758620694</v>
          </cell>
          <cell r="BN619">
            <v>88</v>
          </cell>
          <cell r="BO619">
            <v>481</v>
          </cell>
          <cell r="BP619">
            <v>53</v>
          </cell>
          <cell r="BQ619">
            <v>9.0754716981132084</v>
          </cell>
          <cell r="BR619">
            <v>209</v>
          </cell>
          <cell r="BS619">
            <v>24</v>
          </cell>
          <cell r="BT619">
            <v>8.7083333333333339</v>
          </cell>
          <cell r="BU619">
            <v>93.416666666666671</v>
          </cell>
          <cell r="BV619">
            <v>209</v>
          </cell>
          <cell r="BW619">
            <v>24</v>
          </cell>
          <cell r="BX619">
            <v>8.7083333333333339</v>
          </cell>
          <cell r="BY619">
            <v>252</v>
          </cell>
          <cell r="BZ619">
            <v>26</v>
          </cell>
          <cell r="CA619">
            <v>9.6923076923076916</v>
          </cell>
          <cell r="CB619">
            <v>1848</v>
          </cell>
          <cell r="CC619">
            <v>205</v>
          </cell>
          <cell r="CD619">
            <v>9.0146341463414625</v>
          </cell>
          <cell r="CE619">
            <v>95</v>
          </cell>
          <cell r="CF619"/>
          <cell r="CG619"/>
          <cell r="CH619"/>
          <cell r="CI619"/>
          <cell r="CJ619"/>
          <cell r="CK619"/>
          <cell r="CL619"/>
          <cell r="CM619"/>
          <cell r="CN619">
            <v>19</v>
          </cell>
          <cell r="CO619">
            <v>60</v>
          </cell>
          <cell r="CP619">
            <v>14</v>
          </cell>
          <cell r="CQ619">
            <v>50</v>
          </cell>
          <cell r="CR619">
            <v>19</v>
          </cell>
          <cell r="CS619">
            <v>5</v>
          </cell>
          <cell r="CT619">
            <v>80</v>
          </cell>
          <cell r="CU619">
            <v>12</v>
          </cell>
          <cell r="CV619">
            <v>4</v>
          </cell>
          <cell r="CW619">
            <v>75</v>
          </cell>
          <cell r="CX619">
            <v>540</v>
          </cell>
          <cell r="CY619">
            <v>54</v>
          </cell>
          <cell r="CZ619">
            <v>80.237741456166418</v>
          </cell>
          <cell r="DA619">
            <v>10</v>
          </cell>
          <cell r="DB619">
            <v>0</v>
          </cell>
          <cell r="DC619">
            <v>100</v>
          </cell>
          <cell r="DD619">
            <v>14</v>
          </cell>
          <cell r="DE619">
            <v>8</v>
          </cell>
          <cell r="DF619">
            <v>64</v>
          </cell>
          <cell r="DG619">
            <v>10</v>
          </cell>
          <cell r="DH619">
            <v>100</v>
          </cell>
          <cell r="DI619">
            <v>920</v>
          </cell>
          <cell r="DJ619">
            <v>46</v>
          </cell>
          <cell r="DK619">
            <v>2</v>
          </cell>
          <cell r="DL619">
            <v>0</v>
          </cell>
          <cell r="DM619">
            <v>100</v>
          </cell>
          <cell r="DN619">
            <v>30</v>
          </cell>
          <cell r="DO619" t="str">
            <v>100</v>
          </cell>
          <cell r="DP619">
            <v>50</v>
          </cell>
          <cell r="DQ619" t="str">
            <v>100</v>
          </cell>
          <cell r="DR619">
            <v>40</v>
          </cell>
          <cell r="DS619">
            <v>100</v>
          </cell>
          <cell r="DT619">
            <v>53</v>
          </cell>
          <cell r="DU619">
            <v>89</v>
          </cell>
          <cell r="DV619" t="str">
            <v>Dark Horse</v>
          </cell>
          <cell r="DW619"/>
          <cell r="DX619"/>
          <cell r="DY619" t="str">
            <v>Placed</v>
          </cell>
          <cell r="DZ619">
            <v>5.2</v>
          </cell>
          <cell r="EA619" t="str">
            <v>Placement</v>
          </cell>
          <cell r="EB619" t="str">
            <v>Placement</v>
          </cell>
          <cell r="EC619"/>
          <cell r="ED619" t="str">
            <v>CAT-1</v>
          </cell>
          <cell r="EE619"/>
          <cell r="EF619"/>
          <cell r="EG619"/>
          <cell r="EH619"/>
          <cell r="EI619"/>
          <cell r="EJ619"/>
          <cell r="EK619"/>
          <cell r="EL619"/>
          <cell r="EM619"/>
          <cell r="EN619">
            <v>5</v>
          </cell>
          <cell r="EO619">
            <v>5</v>
          </cell>
          <cell r="EP619">
            <v>5</v>
          </cell>
          <cell r="EQ619">
            <v>15</v>
          </cell>
          <cell r="ER619">
            <v>100</v>
          </cell>
          <cell r="ES619" t="str">
            <v>Yes</v>
          </cell>
          <cell r="ET619" t="str">
            <v>https://drive.google.com/open?id=175I_2yE34s_2oqB4Np2yyeavJN5ofPB6</v>
          </cell>
          <cell r="EU619" t="str">
            <v>IT + Core Companies</v>
          </cell>
          <cell r="EV619" t="str">
            <v>Yes</v>
          </cell>
          <cell r="EW619">
            <v>126039783601</v>
          </cell>
          <cell r="EX619" t="str">
            <v>Rajkot</v>
          </cell>
          <cell r="EY619" t="str">
            <v>AB</v>
          </cell>
          <cell r="EZ619" t="str">
            <v>Batch 2</v>
          </cell>
          <cell r="FA619" t="str">
            <v>19-ITA43-23</v>
          </cell>
          <cell r="FB619" t="str">
            <v>IT-A</v>
          </cell>
          <cell r="FC619">
            <v>43</v>
          </cell>
        </row>
        <row r="620">
          <cell r="C620" t="str">
            <v>19-ITA44-23</v>
          </cell>
          <cell r="D620">
            <v>44</v>
          </cell>
          <cell r="E620" t="str">
            <v>KHAN INAAYA NIYAZ SAYEEDA</v>
          </cell>
          <cell r="F620" t="str">
            <v>19-ITA44-23</v>
          </cell>
          <cell r="G620" t="str">
            <v>Female</v>
          </cell>
          <cell r="H620">
            <v>37059</v>
          </cell>
          <cell r="I620">
            <v>9867955577</v>
          </cell>
          <cell r="J620" t="str">
            <v>9867955577</v>
          </cell>
          <cell r="K620" t="str">
            <v>khaninaya176@gmail.com</v>
          </cell>
          <cell r="L620" t="str">
            <v>1032190311@tcetmumbai.in</v>
          </cell>
          <cell r="M620" t="str">
            <v>Revli,Post Rampur,Revli,272124</v>
          </cell>
          <cell r="N620" t="str">
            <v>Service</v>
          </cell>
          <cell r="O620" t="str">
            <v>10 Lacs to 20Lacs</v>
          </cell>
          <cell r="P620" t="str">
            <v>Normal</v>
          </cell>
          <cell r="Q620" t="str">
            <v>Open</v>
          </cell>
          <cell r="R620">
            <v>2019</v>
          </cell>
          <cell r="S620" t="str">
            <v>FE</v>
          </cell>
          <cell r="T620" t="str">
            <v>MHT-CET 2019</v>
          </cell>
          <cell r="U620" t="str">
            <v>MHT-CET</v>
          </cell>
          <cell r="V620">
            <v>200</v>
          </cell>
          <cell r="W620">
            <v>87.084579599999998</v>
          </cell>
          <cell r="X620" t="str">
            <v>MI</v>
          </cell>
          <cell r="Y620">
            <v>455</v>
          </cell>
          <cell r="Z620">
            <v>500</v>
          </cell>
          <cell r="AA620">
            <v>91</v>
          </cell>
          <cell r="AB620">
            <v>2017</v>
          </cell>
          <cell r="AC620" t="str">
            <v>MAHARASHTRA STATE BOARD OF SECONDARY AND HIGHER SECONDARY EDUCATION</v>
          </cell>
          <cell r="AD620" t="str">
            <v>ST.THOMAS ACADEMY</v>
          </cell>
          <cell r="AE620">
            <v>489</v>
          </cell>
          <cell r="AF620">
            <v>650</v>
          </cell>
          <cell r="AG620">
            <v>75.23</v>
          </cell>
          <cell r="AH620">
            <v>2019</v>
          </cell>
          <cell r="AI620" t="str">
            <v>MAHARASHTRA STATE BOARD OF SECONDARY AND HIGHER SECONDARY EDUCATION</v>
          </cell>
          <cell r="AJ620" t="str">
            <v>DURGADEVI SARAF JUNIOR COLLEGE</v>
          </cell>
          <cell r="AK620">
            <v>216</v>
          </cell>
          <cell r="AL620">
            <v>22</v>
          </cell>
          <cell r="AM620">
            <v>9.8181818181818183</v>
          </cell>
          <cell r="AN620">
            <v>75</v>
          </cell>
          <cell r="AO620">
            <v>239</v>
          </cell>
          <cell r="AP620">
            <v>26</v>
          </cell>
          <cell r="AQ620">
            <v>9.1923076923076916</v>
          </cell>
          <cell r="AR620">
            <v>98</v>
          </cell>
          <cell r="AS620">
            <v>455</v>
          </cell>
          <cell r="AT620">
            <v>48</v>
          </cell>
          <cell r="AU620">
            <v>9.4791666666666661</v>
          </cell>
          <cell r="AV620">
            <v>221</v>
          </cell>
          <cell r="AW620">
            <v>25</v>
          </cell>
          <cell r="AX620">
            <v>8.84</v>
          </cell>
          <cell r="AY620">
            <v>76</v>
          </cell>
          <cell r="AZ620">
            <v>280</v>
          </cell>
          <cell r="BA620">
            <v>29</v>
          </cell>
          <cell r="BB620">
            <v>9.6551724137931032</v>
          </cell>
          <cell r="BC620">
            <v>88</v>
          </cell>
          <cell r="BD620">
            <v>501</v>
          </cell>
          <cell r="BE620">
            <v>54</v>
          </cell>
          <cell r="BF620">
            <v>9.2777777777777786</v>
          </cell>
          <cell r="BG620">
            <v>216</v>
          </cell>
          <cell r="BH620">
            <v>24</v>
          </cell>
          <cell r="BI620">
            <v>9</v>
          </cell>
          <cell r="BJ620">
            <v>84.25</v>
          </cell>
          <cell r="BK620">
            <v>279</v>
          </cell>
          <cell r="BL620">
            <v>29</v>
          </cell>
          <cell r="BM620">
            <v>9.6206896551724146</v>
          </cell>
          <cell r="BN620">
            <v>86</v>
          </cell>
          <cell r="BO620">
            <v>495</v>
          </cell>
          <cell r="BP620">
            <v>53</v>
          </cell>
          <cell r="BQ620">
            <v>9.3396226415094343</v>
          </cell>
          <cell r="BR620">
            <v>230</v>
          </cell>
          <cell r="BS620">
            <v>24</v>
          </cell>
          <cell r="BT620">
            <v>9.5833333333333339</v>
          </cell>
          <cell r="BU620">
            <v>84.541666666666671</v>
          </cell>
          <cell r="BV620">
            <v>230</v>
          </cell>
          <cell r="BW620">
            <v>24</v>
          </cell>
          <cell r="BX620">
            <v>9.5833333333333339</v>
          </cell>
          <cell r="BY620">
            <v>259</v>
          </cell>
          <cell r="BZ620">
            <v>26</v>
          </cell>
          <cell r="CA620">
            <v>9.9615384615384617</v>
          </cell>
          <cell r="CB620">
            <v>1940</v>
          </cell>
          <cell r="CC620">
            <v>205</v>
          </cell>
          <cell r="CD620">
            <v>9.463414634146341</v>
          </cell>
          <cell r="CE620">
            <v>85</v>
          </cell>
          <cell r="CF620"/>
          <cell r="CG620"/>
          <cell r="CH620"/>
          <cell r="CI620"/>
          <cell r="CJ620"/>
          <cell r="CK620"/>
          <cell r="CL620"/>
          <cell r="CM620"/>
          <cell r="CN620">
            <v>24</v>
          </cell>
          <cell r="CO620">
            <v>60</v>
          </cell>
          <cell r="CP620">
            <v>21</v>
          </cell>
          <cell r="CQ620">
            <v>50</v>
          </cell>
          <cell r="CR620">
            <v>17</v>
          </cell>
          <cell r="CS620">
            <v>7</v>
          </cell>
          <cell r="CT620">
            <v>71</v>
          </cell>
          <cell r="CU620">
            <v>9</v>
          </cell>
          <cell r="CV620">
            <v>7</v>
          </cell>
          <cell r="CW620">
            <v>57</v>
          </cell>
          <cell r="CX620">
            <v>269</v>
          </cell>
          <cell r="CY620">
            <v>53.8</v>
          </cell>
          <cell r="CZ620">
            <v>39.970282317979198</v>
          </cell>
          <cell r="DA620">
            <v>5</v>
          </cell>
          <cell r="DB620">
            <v>5</v>
          </cell>
          <cell r="DC620">
            <v>50</v>
          </cell>
          <cell r="DD620">
            <v>10</v>
          </cell>
          <cell r="DE620">
            <v>12</v>
          </cell>
          <cell r="DF620">
            <v>46</v>
          </cell>
          <cell r="DG620">
            <v>5</v>
          </cell>
          <cell r="DH620">
            <v>50</v>
          </cell>
          <cell r="DI620">
            <v>131</v>
          </cell>
          <cell r="DJ620">
            <v>7</v>
          </cell>
          <cell r="DK620">
            <v>2</v>
          </cell>
          <cell r="DL620">
            <v>0</v>
          </cell>
          <cell r="DM620">
            <v>100</v>
          </cell>
          <cell r="DN620">
            <v>0</v>
          </cell>
          <cell r="DO620" t="str">
            <v>0</v>
          </cell>
          <cell r="DP620">
            <v>0</v>
          </cell>
          <cell r="DQ620">
            <v>0</v>
          </cell>
          <cell r="DR620">
            <v>0</v>
          </cell>
          <cell r="DS620">
            <v>0</v>
          </cell>
          <cell r="DT620">
            <v>16</v>
          </cell>
          <cell r="DU620">
            <v>54</v>
          </cell>
          <cell r="DV620"/>
          <cell r="DW620"/>
          <cell r="DX620"/>
          <cell r="DY620"/>
          <cell r="DZ620"/>
          <cell r="EA620" t="str">
            <v>Higher Studies</v>
          </cell>
          <cell r="EB620" t="str">
            <v>Higher Studies</v>
          </cell>
          <cell r="EC620">
            <v>44746</v>
          </cell>
          <cell r="ED620" t="str">
            <v>CAT-3</v>
          </cell>
          <cell r="EE620"/>
          <cell r="EF620"/>
          <cell r="EG620"/>
          <cell r="EH620"/>
          <cell r="EI620"/>
          <cell r="EJ620"/>
          <cell r="EK620"/>
          <cell r="EL620"/>
          <cell r="EM620"/>
          <cell r="EN620">
            <v>5</v>
          </cell>
          <cell r="EO620">
            <v>2</v>
          </cell>
          <cell r="EP620">
            <v>5</v>
          </cell>
          <cell r="EQ620">
            <v>12</v>
          </cell>
          <cell r="ER620">
            <v>80</v>
          </cell>
          <cell r="ES620" t="str">
            <v>Yes</v>
          </cell>
          <cell r="ET620" t="str">
            <v>https://drive.google.com/open?id=1mUJSKO4pxUv5XAo84Ncr2NhY9YZR4OsV</v>
          </cell>
          <cell r="EU620" t="str">
            <v>IT + Core Companies</v>
          </cell>
          <cell r="EV620" t="str">
            <v>Yes</v>
          </cell>
          <cell r="EW620" t="str">
            <v>pay_HyUmb4QTT1ib8x</v>
          </cell>
          <cell r="EX620" t="str">
            <v>Mumbai</v>
          </cell>
          <cell r="EY620" t="str">
            <v>Present</v>
          </cell>
          <cell r="EZ620" t="str">
            <v>Golden Batch 1</v>
          </cell>
          <cell r="FA620" t="str">
            <v>19-ITA44-23</v>
          </cell>
          <cell r="FB620" t="str">
            <v>IT-A</v>
          </cell>
          <cell r="FC620">
            <v>44</v>
          </cell>
        </row>
        <row r="621">
          <cell r="C621" t="str">
            <v>19-ITA45-23</v>
          </cell>
          <cell r="D621">
            <v>45</v>
          </cell>
          <cell r="E621" t="str">
            <v>KHANDELWAL ADITYA SHRIBHAGWAN SWETA</v>
          </cell>
          <cell r="F621" t="str">
            <v>19-ITA45-23</v>
          </cell>
          <cell r="G621" t="str">
            <v>Male</v>
          </cell>
          <cell r="H621">
            <v>36976</v>
          </cell>
          <cell r="I621">
            <v>8767816071</v>
          </cell>
          <cell r="J621"/>
          <cell r="K621" t="str">
            <v>aditya.khandelwal2001@gmail.com</v>
          </cell>
          <cell r="L621" t="str">
            <v>1032190312@tcetmumbai.in</v>
          </cell>
          <cell r="M621" t="str">
            <v>404,Gokul,Salasar brij bhoomi complex, temba road,Bhayandar,Maxus mall, 150 feet road,Bhayandar,401101</v>
          </cell>
          <cell r="N621" t="str">
            <v>Service</v>
          </cell>
          <cell r="O621" t="str">
            <v>20 Lacs &amp; above</v>
          </cell>
          <cell r="P621" t="str">
            <v>Normal</v>
          </cell>
          <cell r="Q621" t="str">
            <v>Open</v>
          </cell>
          <cell r="R621">
            <v>2019</v>
          </cell>
          <cell r="S621" t="str">
            <v>FE</v>
          </cell>
          <cell r="T621" t="str">
            <v>MHT-CET 2019</v>
          </cell>
          <cell r="U621" t="str">
            <v>MHT-CET</v>
          </cell>
          <cell r="V621">
            <v>200</v>
          </cell>
          <cell r="W621">
            <v>86.285422499999996</v>
          </cell>
          <cell r="X621" t="str">
            <v>MI</v>
          </cell>
          <cell r="Y621">
            <v>506</v>
          </cell>
          <cell r="Z621">
            <v>700</v>
          </cell>
          <cell r="AA621">
            <v>72.290000000000006</v>
          </cell>
          <cell r="AB621">
            <v>2017</v>
          </cell>
          <cell r="AC621" t="str">
            <v>University of Cambridge for Secondary Education</v>
          </cell>
          <cell r="AD621" t="str">
            <v>RAM RATNA INTERNATIONAL SCHOOL</v>
          </cell>
          <cell r="AE621">
            <v>417</v>
          </cell>
          <cell r="AF621">
            <v>650</v>
          </cell>
          <cell r="AG621">
            <v>64.150000000000006</v>
          </cell>
          <cell r="AH621">
            <v>2019</v>
          </cell>
          <cell r="AI621" t="str">
            <v>MAHARASHTRA STATE BOARD OF SECONDARY AND HIGHER SECONDARY EDUCATION</v>
          </cell>
          <cell r="AJ621" t="str">
            <v>SVP JR. COLLEGE OF SCIENCE AND COMMERCE</v>
          </cell>
          <cell r="AK621">
            <v>166</v>
          </cell>
          <cell r="AL621">
            <v>22</v>
          </cell>
          <cell r="AM621">
            <v>7.5454545454545459</v>
          </cell>
          <cell r="AN621">
            <v>94</v>
          </cell>
          <cell r="AO621">
            <v>196</v>
          </cell>
          <cell r="AP621">
            <v>26</v>
          </cell>
          <cell r="AQ621">
            <v>7.5384615384615383</v>
          </cell>
          <cell r="AR621">
            <v>97</v>
          </cell>
          <cell r="AS621">
            <v>362</v>
          </cell>
          <cell r="AT621">
            <v>48</v>
          </cell>
          <cell r="AU621">
            <v>7.541666666666667</v>
          </cell>
          <cell r="AV621">
            <v>213</v>
          </cell>
          <cell r="AW621">
            <v>25</v>
          </cell>
          <cell r="AX621">
            <v>8.52</v>
          </cell>
          <cell r="AY621">
            <v>80</v>
          </cell>
          <cell r="AZ621">
            <v>258</v>
          </cell>
          <cell r="BA621">
            <v>29</v>
          </cell>
          <cell r="BB621">
            <v>8.8965517241379306</v>
          </cell>
          <cell r="BC621">
            <v>88</v>
          </cell>
          <cell r="BD621">
            <v>471</v>
          </cell>
          <cell r="BE621">
            <v>54</v>
          </cell>
          <cell r="BF621">
            <v>8.7222222222222214</v>
          </cell>
          <cell r="BG621">
            <v>198</v>
          </cell>
          <cell r="BH621">
            <v>24</v>
          </cell>
          <cell r="BI621">
            <v>8.25</v>
          </cell>
          <cell r="BJ621">
            <v>89.75</v>
          </cell>
          <cell r="BK621">
            <v>236</v>
          </cell>
          <cell r="BL621">
            <v>29</v>
          </cell>
          <cell r="BM621">
            <v>8.137931034482758</v>
          </cell>
          <cell r="BN621">
            <v>75</v>
          </cell>
          <cell r="BO621">
            <v>434</v>
          </cell>
          <cell r="BP621">
            <v>53</v>
          </cell>
          <cell r="BQ621">
            <v>8.1886792452830193</v>
          </cell>
          <cell r="BR621">
            <v>168</v>
          </cell>
          <cell r="BS621">
            <v>24</v>
          </cell>
          <cell r="BT621">
            <v>7</v>
          </cell>
          <cell r="BU621">
            <v>87.291666666666671</v>
          </cell>
          <cell r="BV621">
            <v>168</v>
          </cell>
          <cell r="BW621">
            <v>24</v>
          </cell>
          <cell r="BX621">
            <v>7</v>
          </cell>
          <cell r="BY621">
            <v>205</v>
          </cell>
          <cell r="BZ621">
            <v>26</v>
          </cell>
          <cell r="CA621">
            <v>7.884615384615385</v>
          </cell>
          <cell r="CB621">
            <v>1640</v>
          </cell>
          <cell r="CC621">
            <v>205</v>
          </cell>
          <cell r="CD621">
            <v>8</v>
          </cell>
          <cell r="CE621">
            <v>90</v>
          </cell>
          <cell r="CF621"/>
          <cell r="CG621"/>
          <cell r="CH621"/>
          <cell r="CI621"/>
          <cell r="CJ621"/>
          <cell r="CK621"/>
          <cell r="CL621"/>
          <cell r="CM621"/>
          <cell r="CN621"/>
          <cell r="CO621"/>
          <cell r="CP621"/>
          <cell r="CQ621"/>
          <cell r="CR621"/>
          <cell r="CS621"/>
          <cell r="CT621"/>
          <cell r="CU621"/>
          <cell r="CV621"/>
          <cell r="CW621"/>
          <cell r="CX621"/>
          <cell r="CY621"/>
          <cell r="CZ621"/>
          <cell r="DA621"/>
          <cell r="DB621"/>
          <cell r="DC621"/>
          <cell r="DD621"/>
          <cell r="DE621"/>
          <cell r="DF621"/>
          <cell r="DG621"/>
          <cell r="DH621"/>
          <cell r="DI621"/>
          <cell r="DJ621">
            <v>0</v>
          </cell>
          <cell r="DK621">
            <v>0</v>
          </cell>
          <cell r="DL621">
            <v>2</v>
          </cell>
          <cell r="DM621">
            <v>0</v>
          </cell>
          <cell r="DN621">
            <v>0</v>
          </cell>
          <cell r="DO621">
            <v>0</v>
          </cell>
          <cell r="DP621">
            <v>0</v>
          </cell>
          <cell r="DQ621">
            <v>0</v>
          </cell>
          <cell r="DR621">
            <v>0</v>
          </cell>
          <cell r="DS621">
            <v>0</v>
          </cell>
          <cell r="DT621">
            <v>0</v>
          </cell>
          <cell r="DU621">
            <v>0</v>
          </cell>
          <cell r="DV621"/>
          <cell r="DW621"/>
          <cell r="DX621" t="str">
            <v>Off-Olive Tex</v>
          </cell>
          <cell r="DY621"/>
          <cell r="DZ621"/>
          <cell r="EA621" t="str">
            <v>Higher Studies</v>
          </cell>
          <cell r="EB621" t="str">
            <v>Higher Studies</v>
          </cell>
          <cell r="EC621"/>
          <cell r="ED621" t="str">
            <v>CAT-3</v>
          </cell>
          <cell r="EE621"/>
          <cell r="EF621"/>
          <cell r="EG621"/>
          <cell r="EH621"/>
          <cell r="EI621"/>
          <cell r="EJ621"/>
          <cell r="EK621"/>
          <cell r="EL621"/>
          <cell r="EM621"/>
          <cell r="EN621">
            <v>4</v>
          </cell>
          <cell r="EO621">
            <v>0</v>
          </cell>
          <cell r="EP621">
            <v>5</v>
          </cell>
          <cell r="EQ621">
            <v>9</v>
          </cell>
          <cell r="ER621">
            <v>60</v>
          </cell>
          <cell r="ES621" t="str">
            <v>Yes</v>
          </cell>
          <cell r="ET621" t="str">
            <v>https://drive.google.com/open?id=183o8ek_eGAVgRSxZeHs1h-qZK9TJcl73</v>
          </cell>
          <cell r="EU621" t="str">
            <v>NA</v>
          </cell>
          <cell r="EV621" t="str">
            <v>No</v>
          </cell>
          <cell r="EW621"/>
          <cell r="EX621" t="str">
            <v>Bhayandar</v>
          </cell>
          <cell r="EY621" t="str">
            <v>AB</v>
          </cell>
          <cell r="EZ621"/>
          <cell r="FA621" t="str">
            <v>19-ITA45-23</v>
          </cell>
          <cell r="FB621" t="str">
            <v>IT-A</v>
          </cell>
          <cell r="FC621">
            <v>45</v>
          </cell>
        </row>
        <row r="622">
          <cell r="C622" t="str">
            <v>19-ITA46-23</v>
          </cell>
          <cell r="D622">
            <v>46</v>
          </cell>
          <cell r="E622" t="str">
            <v>KHURANA AKSHAT JITENDRA MEETA</v>
          </cell>
          <cell r="F622" t="str">
            <v>19-ITA46-23</v>
          </cell>
          <cell r="G622" t="str">
            <v>Male</v>
          </cell>
          <cell r="H622">
            <v>36985</v>
          </cell>
          <cell r="I622">
            <v>9834164504</v>
          </cell>
          <cell r="J622"/>
          <cell r="K622" t="str">
            <v>akshatkhurana2001@gmail.com</v>
          </cell>
          <cell r="L622" t="str">
            <v>1032190313@tcetmumbai.in</v>
          </cell>
          <cell r="M622" t="str">
            <v>Flat no.406,Gurukrupa palace,Wardhman Nagar,Nagpur,Opposite Haldiram factory,Nagpur,440008</v>
          </cell>
          <cell r="N622" t="str">
            <v>Family Business</v>
          </cell>
          <cell r="O622" t="str">
            <v>5 Lacs to  10Lacs</v>
          </cell>
          <cell r="P622" t="str">
            <v>Normal</v>
          </cell>
          <cell r="Q622" t="str">
            <v>Open</v>
          </cell>
          <cell r="R622">
            <v>2019</v>
          </cell>
          <cell r="S622" t="str">
            <v>FE</v>
          </cell>
          <cell r="T622" t="str">
            <v>MHT-CET 2019</v>
          </cell>
          <cell r="U622" t="str">
            <v>MHT-CET</v>
          </cell>
          <cell r="V622">
            <v>200</v>
          </cell>
          <cell r="W622">
            <v>83.056929499999995</v>
          </cell>
          <cell r="X622" t="str">
            <v>MI</v>
          </cell>
          <cell r="Y622">
            <v>453</v>
          </cell>
          <cell r="Z622">
            <v>500</v>
          </cell>
          <cell r="AA622">
            <v>90.6</v>
          </cell>
          <cell r="AB622">
            <v>2017</v>
          </cell>
          <cell r="AC622" t="str">
            <v>CENTRAL BOARD OF SECONDARY EDUCATION</v>
          </cell>
          <cell r="AD622" t="str">
            <v>CENTRE POINT SCHOOL</v>
          </cell>
          <cell r="AE622">
            <v>452</v>
          </cell>
          <cell r="AF622">
            <v>650</v>
          </cell>
          <cell r="AG622">
            <v>69.540000000000006</v>
          </cell>
          <cell r="AH622">
            <v>2019</v>
          </cell>
          <cell r="AI622" t="str">
            <v>MAHARASHTRA STATE BOARD OF SECONDARY AND HIGHER SECONDARY EDUCATION</v>
          </cell>
          <cell r="AJ622" t="str">
            <v>DINANATH JUNIOR COLLEGE</v>
          </cell>
          <cell r="AK622">
            <v>217</v>
          </cell>
          <cell r="AL622">
            <v>22</v>
          </cell>
          <cell r="AM622">
            <v>9.8636363636363633</v>
          </cell>
          <cell r="AN622">
            <v>84</v>
          </cell>
          <cell r="AO622">
            <v>257</v>
          </cell>
          <cell r="AP622">
            <v>26</v>
          </cell>
          <cell r="AQ622">
            <v>9.884615384615385</v>
          </cell>
          <cell r="AR622">
            <v>100</v>
          </cell>
          <cell r="AS622">
            <v>474</v>
          </cell>
          <cell r="AT622">
            <v>48</v>
          </cell>
          <cell r="AU622">
            <v>9.875</v>
          </cell>
          <cell r="AV622">
            <v>227</v>
          </cell>
          <cell r="AW622">
            <v>25</v>
          </cell>
          <cell r="AX622">
            <v>9.08</v>
          </cell>
          <cell r="AY622">
            <v>93</v>
          </cell>
          <cell r="AZ622">
            <v>289</v>
          </cell>
          <cell r="BA622">
            <v>29</v>
          </cell>
          <cell r="BB622">
            <v>9.9655172413793096</v>
          </cell>
          <cell r="BC622">
            <v>93</v>
          </cell>
          <cell r="BD622">
            <v>516</v>
          </cell>
          <cell r="BE622">
            <v>54</v>
          </cell>
          <cell r="BF622">
            <v>9.5555555555555554</v>
          </cell>
          <cell r="BG622">
            <v>222</v>
          </cell>
          <cell r="BH622">
            <v>24</v>
          </cell>
          <cell r="BI622">
            <v>9.25</v>
          </cell>
          <cell r="BJ622">
            <v>92.5</v>
          </cell>
          <cell r="BK622">
            <v>261</v>
          </cell>
          <cell r="BL622">
            <v>29</v>
          </cell>
          <cell r="BM622">
            <v>9</v>
          </cell>
          <cell r="BN622">
            <v>93</v>
          </cell>
          <cell r="BO622">
            <v>483</v>
          </cell>
          <cell r="BP622">
            <v>53</v>
          </cell>
          <cell r="BQ622">
            <v>9.1132075471698109</v>
          </cell>
          <cell r="BR622">
            <v>221</v>
          </cell>
          <cell r="BS622">
            <v>24</v>
          </cell>
          <cell r="BT622">
            <v>9.2083333333333339</v>
          </cell>
          <cell r="BU622">
            <v>92.583333333333329</v>
          </cell>
          <cell r="BV622">
            <v>221</v>
          </cell>
          <cell r="BW622">
            <v>24</v>
          </cell>
          <cell r="BX622">
            <v>9.2083333333333339</v>
          </cell>
          <cell r="BY622">
            <v>250</v>
          </cell>
          <cell r="BZ622">
            <v>26</v>
          </cell>
          <cell r="CA622">
            <v>9.615384615384615</v>
          </cell>
          <cell r="CB622">
            <v>1944</v>
          </cell>
          <cell r="CC622">
            <v>205</v>
          </cell>
          <cell r="CD622">
            <v>9.4829268292682922</v>
          </cell>
          <cell r="CE622">
            <v>93</v>
          </cell>
          <cell r="CF622"/>
          <cell r="CG622"/>
          <cell r="CH622"/>
          <cell r="CI622"/>
          <cell r="CJ622"/>
          <cell r="CK622"/>
          <cell r="CL622"/>
          <cell r="CM622"/>
          <cell r="CN622">
            <v>17</v>
          </cell>
          <cell r="CO622">
            <v>60</v>
          </cell>
          <cell r="CP622">
            <v>24</v>
          </cell>
          <cell r="CQ622">
            <v>50</v>
          </cell>
          <cell r="CR622">
            <v>22</v>
          </cell>
          <cell r="CS622">
            <v>2</v>
          </cell>
          <cell r="CT622">
            <v>92</v>
          </cell>
          <cell r="CU622">
            <v>7</v>
          </cell>
          <cell r="CV622">
            <v>9</v>
          </cell>
          <cell r="CW622">
            <v>44</v>
          </cell>
          <cell r="CX622">
            <v>92</v>
          </cell>
          <cell r="CY622">
            <v>46</v>
          </cell>
          <cell r="CZ622">
            <v>13.670133729569093</v>
          </cell>
          <cell r="DA622">
            <v>2</v>
          </cell>
          <cell r="DB622">
            <v>8</v>
          </cell>
          <cell r="DC622">
            <v>20</v>
          </cell>
          <cell r="DD622">
            <v>20</v>
          </cell>
          <cell r="DE622">
            <v>2</v>
          </cell>
          <cell r="DF622">
            <v>91</v>
          </cell>
          <cell r="DG622">
            <v>5</v>
          </cell>
          <cell r="DH622">
            <v>50</v>
          </cell>
          <cell r="DI622">
            <v>711</v>
          </cell>
          <cell r="DJ622">
            <v>36</v>
          </cell>
          <cell r="DK622">
            <v>2</v>
          </cell>
          <cell r="DL622">
            <v>0</v>
          </cell>
          <cell r="DM622">
            <v>100</v>
          </cell>
          <cell r="DN622">
            <v>0</v>
          </cell>
          <cell r="DO622" t="str">
            <v>0</v>
          </cell>
          <cell r="DP622">
            <v>0</v>
          </cell>
          <cell r="DQ622">
            <v>0</v>
          </cell>
          <cell r="DR622">
            <v>0</v>
          </cell>
          <cell r="DS622">
            <v>0</v>
          </cell>
          <cell r="DT622">
            <v>17</v>
          </cell>
          <cell r="DU622">
            <v>57</v>
          </cell>
          <cell r="DV622"/>
          <cell r="DW622"/>
          <cell r="DX622" t="str">
            <v>Absent for Unplaced Meeting</v>
          </cell>
          <cell r="DY622"/>
          <cell r="DZ622"/>
          <cell r="EA622" t="str">
            <v>Placement</v>
          </cell>
          <cell r="EB622" t="str">
            <v>Higher Studies</v>
          </cell>
          <cell r="EC622"/>
          <cell r="ED622" t="str">
            <v>CAT-2</v>
          </cell>
          <cell r="EE622"/>
          <cell r="EF622"/>
          <cell r="EG622"/>
          <cell r="EH622"/>
          <cell r="EI622"/>
          <cell r="EJ622"/>
          <cell r="EK622"/>
          <cell r="EL622"/>
          <cell r="EM622"/>
          <cell r="EN622">
            <v>5</v>
          </cell>
          <cell r="EO622">
            <v>2</v>
          </cell>
          <cell r="EP622">
            <v>5</v>
          </cell>
          <cell r="EQ622">
            <v>12</v>
          </cell>
          <cell r="ER622">
            <v>80</v>
          </cell>
          <cell r="ES622" t="str">
            <v>Yes</v>
          </cell>
          <cell r="ET622" t="str">
            <v>https://drive.google.com/open?id=190u6_5p2PpmbZQ7wlQMbZollq3cVhuDp</v>
          </cell>
          <cell r="EU622" t="str">
            <v>IT + Core Companies</v>
          </cell>
          <cell r="EV622" t="str">
            <v>Yes</v>
          </cell>
          <cell r="EW622" t="str">
            <v>pay_HyOosdWlE4LG0t</v>
          </cell>
          <cell r="EX622" t="str">
            <v>Nagpur</v>
          </cell>
          <cell r="EY622" t="str">
            <v>Present</v>
          </cell>
          <cell r="EZ622" t="str">
            <v>Batch 1</v>
          </cell>
          <cell r="FA622" t="str">
            <v>19-ITA46-23</v>
          </cell>
          <cell r="FB622" t="str">
            <v>IT-A</v>
          </cell>
          <cell r="FC622">
            <v>46</v>
          </cell>
        </row>
        <row r="623">
          <cell r="C623" t="str">
            <v>19-ITA47-23</v>
          </cell>
          <cell r="D623">
            <v>47</v>
          </cell>
          <cell r="E623" t="str">
            <v>PASHTE PRITAM PREMAAND SUCHITA</v>
          </cell>
          <cell r="F623" t="str">
            <v>19-ITA47-23</v>
          </cell>
          <cell r="G623" t="str">
            <v>Male</v>
          </cell>
          <cell r="H623">
            <v>37185</v>
          </cell>
          <cell r="I623">
            <v>9765674384</v>
          </cell>
          <cell r="J623"/>
          <cell r="K623" t="str">
            <v>pritampashte8@gmail.com</v>
          </cell>
          <cell r="L623" t="str">
            <v>1032190314@tcetmumbai.in</v>
          </cell>
          <cell r="M623" t="str">
            <v>HOUSE NUMBER 205 TARA CHS LTD ,MAIN ROAD BORDI,BORDI,NEAR POST OFFICE,BORDI,401701</v>
          </cell>
          <cell r="N623" t="str">
            <v>Family Business</v>
          </cell>
          <cell r="O623" t="str">
            <v>5 Lacs to  10Lacs</v>
          </cell>
          <cell r="P623" t="str">
            <v>Normal</v>
          </cell>
          <cell r="Q623" t="str">
            <v>Open</v>
          </cell>
          <cell r="R623">
            <v>2019</v>
          </cell>
          <cell r="S623" t="str">
            <v>FE</v>
          </cell>
          <cell r="T623" t="str">
            <v>MHT-CET 2019</v>
          </cell>
          <cell r="U623" t="str">
            <v>MHT-CET</v>
          </cell>
          <cell r="V623">
            <v>200</v>
          </cell>
          <cell r="W623">
            <v>92.869506000000001</v>
          </cell>
          <cell r="X623" t="str">
            <v>ACAP</v>
          </cell>
          <cell r="Y623">
            <v>460</v>
          </cell>
          <cell r="Z623">
            <v>500</v>
          </cell>
          <cell r="AA623">
            <v>92</v>
          </cell>
          <cell r="AB623">
            <v>2017</v>
          </cell>
          <cell r="AC623" t="str">
            <v>MAHARASHTRA STATE BOARD OF SECONDARY AND HIGHER SECONDARY EDUCATION</v>
          </cell>
          <cell r="AD623" t="str">
            <v>P C G ENGLISH MEDIUM HIGH SCHOOL BORDI</v>
          </cell>
          <cell r="AE623">
            <v>537</v>
          </cell>
          <cell r="AF623">
            <v>650</v>
          </cell>
          <cell r="AG623">
            <v>82.62</v>
          </cell>
          <cell r="AH623">
            <v>2019</v>
          </cell>
          <cell r="AI623" t="str">
            <v>MAHARASHTRA STATE BOARD OF SECONDARY AND HIGHER SECONDARY EDUCATION</v>
          </cell>
          <cell r="AJ623" t="str">
            <v>P G JR COLLEGE BORDI</v>
          </cell>
          <cell r="AK623">
            <v>205</v>
          </cell>
          <cell r="AL623">
            <v>22</v>
          </cell>
          <cell r="AM623">
            <v>9.3181818181818183</v>
          </cell>
          <cell r="AN623">
            <v>87</v>
          </cell>
          <cell r="AO623">
            <v>237</v>
          </cell>
          <cell r="AP623">
            <v>26</v>
          </cell>
          <cell r="AQ623">
            <v>9.115384615384615</v>
          </cell>
          <cell r="AR623">
            <v>88</v>
          </cell>
          <cell r="AS623">
            <v>442</v>
          </cell>
          <cell r="AT623">
            <v>48</v>
          </cell>
          <cell r="AU623">
            <v>9.2083333333333339</v>
          </cell>
          <cell r="AV623">
            <v>231</v>
          </cell>
          <cell r="AW623">
            <v>25</v>
          </cell>
          <cell r="AX623">
            <v>9.24</v>
          </cell>
          <cell r="AY623">
            <v>94</v>
          </cell>
          <cell r="AZ623">
            <v>281</v>
          </cell>
          <cell r="BA623">
            <v>29</v>
          </cell>
          <cell r="BB623">
            <v>9.6896551724137936</v>
          </cell>
          <cell r="BC623">
            <v>78</v>
          </cell>
          <cell r="BD623">
            <v>512</v>
          </cell>
          <cell r="BE623">
            <v>54</v>
          </cell>
          <cell r="BF623">
            <v>9.481481481481481</v>
          </cell>
          <cell r="BG623">
            <v>224</v>
          </cell>
          <cell r="BH623">
            <v>24</v>
          </cell>
          <cell r="BI623">
            <v>9.3333333333333339</v>
          </cell>
          <cell r="BJ623">
            <v>86.75</v>
          </cell>
          <cell r="BK623">
            <v>270</v>
          </cell>
          <cell r="BL623">
            <v>29</v>
          </cell>
          <cell r="BM623">
            <v>9.3103448275862064</v>
          </cell>
          <cell r="BN623">
            <v>89</v>
          </cell>
          <cell r="BO623">
            <v>494</v>
          </cell>
          <cell r="BP623">
            <v>53</v>
          </cell>
          <cell r="BQ623">
            <v>9.3207547169811313</v>
          </cell>
          <cell r="BR623">
            <v>222</v>
          </cell>
          <cell r="BS623">
            <v>24</v>
          </cell>
          <cell r="BT623">
            <v>9.25</v>
          </cell>
          <cell r="BU623">
            <v>87.125</v>
          </cell>
          <cell r="BV623">
            <v>222</v>
          </cell>
          <cell r="BW623">
            <v>24</v>
          </cell>
          <cell r="BX623">
            <v>9.25</v>
          </cell>
          <cell r="BY623">
            <v>258</v>
          </cell>
          <cell r="BZ623">
            <v>26</v>
          </cell>
          <cell r="CA623">
            <v>9.9230769230769234</v>
          </cell>
          <cell r="CB623">
            <v>1928</v>
          </cell>
          <cell r="CC623">
            <v>205</v>
          </cell>
          <cell r="CD623">
            <v>9.4048780487804873</v>
          </cell>
          <cell r="CE623">
            <v>87</v>
          </cell>
          <cell r="CF623"/>
          <cell r="CG623"/>
          <cell r="CH623"/>
          <cell r="CI623"/>
          <cell r="CJ623"/>
          <cell r="CK623"/>
          <cell r="CL623"/>
          <cell r="CM623"/>
          <cell r="CN623"/>
          <cell r="CO623"/>
          <cell r="CP623"/>
          <cell r="CQ623"/>
          <cell r="CR623"/>
          <cell r="CS623"/>
          <cell r="CT623"/>
          <cell r="CU623"/>
          <cell r="CV623"/>
          <cell r="CW623"/>
          <cell r="CX623"/>
          <cell r="CY623"/>
          <cell r="CZ623"/>
          <cell r="DA623"/>
          <cell r="DB623"/>
          <cell r="DC623"/>
          <cell r="DD623"/>
          <cell r="DE623"/>
          <cell r="DF623"/>
          <cell r="DG623"/>
          <cell r="DH623"/>
          <cell r="DI623"/>
          <cell r="DJ623">
            <v>0</v>
          </cell>
          <cell r="DK623">
            <v>0</v>
          </cell>
          <cell r="DL623">
            <v>2</v>
          </cell>
          <cell r="DM623">
            <v>0</v>
          </cell>
          <cell r="DN623">
            <v>0</v>
          </cell>
          <cell r="DO623">
            <v>0</v>
          </cell>
          <cell r="DP623">
            <v>0</v>
          </cell>
          <cell r="DQ623">
            <v>0</v>
          </cell>
          <cell r="DR623">
            <v>0</v>
          </cell>
          <cell r="DS623">
            <v>0</v>
          </cell>
          <cell r="DT623">
            <v>0</v>
          </cell>
          <cell r="DU623">
            <v>0</v>
          </cell>
          <cell r="DV623"/>
          <cell r="DW623"/>
          <cell r="DX623"/>
          <cell r="DY623"/>
          <cell r="DZ623"/>
          <cell r="EA623" t="str">
            <v>Higher Studies</v>
          </cell>
          <cell r="EB623" t="str">
            <v>Higher Studies</v>
          </cell>
          <cell r="EC623"/>
          <cell r="ED623" t="str">
            <v>CAT-3</v>
          </cell>
          <cell r="EE623"/>
          <cell r="EF623"/>
          <cell r="EG623"/>
          <cell r="EH623"/>
          <cell r="EI623"/>
          <cell r="EJ623"/>
          <cell r="EK623"/>
          <cell r="EL623"/>
          <cell r="EM623"/>
          <cell r="EN623">
            <v>5</v>
          </cell>
          <cell r="EO623">
            <v>0</v>
          </cell>
          <cell r="EP623">
            <v>5</v>
          </cell>
          <cell r="EQ623">
            <v>10</v>
          </cell>
          <cell r="ER623">
            <v>66.666666666666657</v>
          </cell>
          <cell r="ES623" t="str">
            <v>Yes</v>
          </cell>
          <cell r="ET623" t="str">
            <v>https://drive.google.com/open?id=1ZLGYVnhDmb4heMeMiR1NH_F9i1lNWubm</v>
          </cell>
          <cell r="EU623" t="str">
            <v>NA</v>
          </cell>
          <cell r="EV623" t="str">
            <v>No</v>
          </cell>
          <cell r="EW623"/>
          <cell r="EX623" t="str">
            <v>DAHANU</v>
          </cell>
          <cell r="EY623" t="str">
            <v>Present</v>
          </cell>
          <cell r="EZ623"/>
          <cell r="FA623" t="str">
            <v>19-ITA47-23</v>
          </cell>
          <cell r="FB623" t="str">
            <v>IT-A</v>
          </cell>
          <cell r="FC623">
            <v>47</v>
          </cell>
        </row>
        <row r="624">
          <cell r="C624" t="str">
            <v>19-ITA48-23</v>
          </cell>
          <cell r="D624">
            <v>48</v>
          </cell>
          <cell r="E624" t="str">
            <v>KUMHAR VINAY PRAYAG PHOOLMATI</v>
          </cell>
          <cell r="F624" t="str">
            <v>19-ITA48-23</v>
          </cell>
          <cell r="G624" t="str">
            <v>Male</v>
          </cell>
          <cell r="H624">
            <v>36872</v>
          </cell>
          <cell r="I624">
            <v>7506685160</v>
          </cell>
          <cell r="J624" t="str">
            <v>7506685160</v>
          </cell>
          <cell r="K624" t="str">
            <v>vinaykumhar1212@gmail.com</v>
          </cell>
          <cell r="L624" t="str">
            <v>1032190315@tcetmumbai.in</v>
          </cell>
          <cell r="M624" t="str">
            <v>Laxman bhandari chawl,Dharkhadi, SP road,Dahisar,Vaishali nagar,Mumbai,400068</v>
          </cell>
          <cell r="N624" t="str">
            <v>Service</v>
          </cell>
          <cell r="O624" t="str">
            <v>Below  5 Lacs</v>
          </cell>
          <cell r="P624" t="str">
            <v>Normal</v>
          </cell>
          <cell r="Q624" t="str">
            <v>Open</v>
          </cell>
          <cell r="R624">
            <v>2019</v>
          </cell>
          <cell r="S624" t="str">
            <v>FE</v>
          </cell>
          <cell r="T624" t="str">
            <v>MHT-CET 2019</v>
          </cell>
          <cell r="U624" t="str">
            <v>MHT-CET</v>
          </cell>
          <cell r="V624">
            <v>200</v>
          </cell>
          <cell r="W624">
            <v>87.325738900000005</v>
          </cell>
          <cell r="X624" t="str">
            <v>MI</v>
          </cell>
          <cell r="Y624">
            <v>428</v>
          </cell>
          <cell r="Z624">
            <v>500</v>
          </cell>
          <cell r="AA624">
            <v>85.6</v>
          </cell>
          <cell r="AB624">
            <v>2017</v>
          </cell>
          <cell r="AC624" t="str">
            <v>MAHARASHTRA STATE BOARD OF SECONDARY AND HIGHER SECONDARY EDUCATION</v>
          </cell>
          <cell r="AD624" t="str">
            <v>SWAMI VIVEKANAND EDUCATION CENTRE</v>
          </cell>
          <cell r="AE624">
            <v>496</v>
          </cell>
          <cell r="AF624">
            <v>650</v>
          </cell>
          <cell r="AG624">
            <v>76.31</v>
          </cell>
          <cell r="AH624">
            <v>2019</v>
          </cell>
          <cell r="AI624" t="str">
            <v>MAHARASHTRA STATE BOARD OF SECONDARY AND HIGHER SECONDARY EDUCATION</v>
          </cell>
          <cell r="AJ624" t="str">
            <v>ROYAL COLLEGE OF ARTS SCIENCE AND COMMERCE</v>
          </cell>
          <cell r="AK624">
            <v>205</v>
          </cell>
          <cell r="AL624">
            <v>22</v>
          </cell>
          <cell r="AM624">
            <v>9.3181818181818183</v>
          </cell>
          <cell r="AN624">
            <v>75</v>
          </cell>
          <cell r="AO624">
            <v>232</v>
          </cell>
          <cell r="AP624">
            <v>26</v>
          </cell>
          <cell r="AQ624">
            <v>8.9230769230769234</v>
          </cell>
          <cell r="AR624">
            <v>75</v>
          </cell>
          <cell r="AS624">
            <v>437</v>
          </cell>
          <cell r="AT624">
            <v>48</v>
          </cell>
          <cell r="AU624">
            <v>9.1041666666666661</v>
          </cell>
          <cell r="AV624">
            <v>223</v>
          </cell>
          <cell r="AW624">
            <v>25</v>
          </cell>
          <cell r="AX624">
            <v>8.92</v>
          </cell>
          <cell r="AY624">
            <v>89</v>
          </cell>
          <cell r="AZ624">
            <v>269</v>
          </cell>
          <cell r="BA624">
            <v>29</v>
          </cell>
          <cell r="BB624">
            <v>9.2758620689655178</v>
          </cell>
          <cell r="BC624">
            <v>90</v>
          </cell>
          <cell r="BD624">
            <v>492</v>
          </cell>
          <cell r="BE624">
            <v>54</v>
          </cell>
          <cell r="BF624">
            <v>9.1111111111111107</v>
          </cell>
          <cell r="BG624">
            <v>203</v>
          </cell>
          <cell r="BH624">
            <v>24</v>
          </cell>
          <cell r="BI624">
            <v>8.4583333333333339</v>
          </cell>
          <cell r="BJ624">
            <v>82.25</v>
          </cell>
          <cell r="BK624">
            <v>249</v>
          </cell>
          <cell r="BL624">
            <v>29</v>
          </cell>
          <cell r="BM624">
            <v>8.5862068965517242</v>
          </cell>
          <cell r="BN624">
            <v>75</v>
          </cell>
          <cell r="BO624">
            <v>452</v>
          </cell>
          <cell r="BP624">
            <v>53</v>
          </cell>
          <cell r="BQ624">
            <v>8.5283018867924536</v>
          </cell>
          <cell r="BR624">
            <v>205</v>
          </cell>
          <cell r="BS624">
            <v>24</v>
          </cell>
          <cell r="BT624">
            <v>8.5416666666666661</v>
          </cell>
          <cell r="BU624">
            <v>81.041666666666671</v>
          </cell>
          <cell r="BV624">
            <v>205</v>
          </cell>
          <cell r="BW624">
            <v>24</v>
          </cell>
          <cell r="BX624">
            <v>8.5416666666666661</v>
          </cell>
          <cell r="BY624">
            <v>249</v>
          </cell>
          <cell r="BZ624">
            <v>26</v>
          </cell>
          <cell r="CA624">
            <v>9.5769230769230766</v>
          </cell>
          <cell r="CB624">
            <v>1835</v>
          </cell>
          <cell r="CC624">
            <v>205</v>
          </cell>
          <cell r="CD624">
            <v>8.9512195121951219</v>
          </cell>
          <cell r="CE624">
            <v>83</v>
          </cell>
          <cell r="CF624"/>
          <cell r="CG624"/>
          <cell r="CH624"/>
          <cell r="CI624"/>
          <cell r="CJ624"/>
          <cell r="CK624"/>
          <cell r="CL624"/>
          <cell r="CM624"/>
          <cell r="CN624">
            <v>10</v>
          </cell>
          <cell r="CO624">
            <v>60</v>
          </cell>
          <cell r="CP624">
            <v>19</v>
          </cell>
          <cell r="CQ624">
            <v>50</v>
          </cell>
          <cell r="CR624">
            <v>18</v>
          </cell>
          <cell r="CS624">
            <v>6</v>
          </cell>
          <cell r="CT624">
            <v>75</v>
          </cell>
          <cell r="CU624">
            <v>5</v>
          </cell>
          <cell r="CV624">
            <v>11</v>
          </cell>
          <cell r="CW624">
            <v>32</v>
          </cell>
          <cell r="CX624">
            <v>98</v>
          </cell>
          <cell r="CY624">
            <v>16.333333333333332</v>
          </cell>
          <cell r="CZ624">
            <v>14.561664190193166</v>
          </cell>
          <cell r="DA624">
            <v>6</v>
          </cell>
          <cell r="DB624">
            <v>4</v>
          </cell>
          <cell r="DC624">
            <v>60</v>
          </cell>
          <cell r="DD624">
            <v>13</v>
          </cell>
          <cell r="DE624">
            <v>9</v>
          </cell>
          <cell r="DF624">
            <v>60</v>
          </cell>
          <cell r="DG624">
            <v>4</v>
          </cell>
          <cell r="DH624">
            <v>40</v>
          </cell>
          <cell r="DI624">
            <v>290</v>
          </cell>
          <cell r="DJ624">
            <v>15</v>
          </cell>
          <cell r="DK624">
            <v>0</v>
          </cell>
          <cell r="DL624">
            <v>2</v>
          </cell>
          <cell r="DM624">
            <v>0</v>
          </cell>
          <cell r="DN624">
            <v>50</v>
          </cell>
          <cell r="DO624" t="str">
            <v>100</v>
          </cell>
          <cell r="DP624">
            <v>0</v>
          </cell>
          <cell r="DQ624">
            <v>0</v>
          </cell>
          <cell r="DR624">
            <v>25</v>
          </cell>
          <cell r="DS624">
            <v>50</v>
          </cell>
          <cell r="DT624">
            <v>27</v>
          </cell>
          <cell r="DU624">
            <v>46</v>
          </cell>
          <cell r="DV624" t="str">
            <v>C2L BIZ Solutions Pvt.Ltd.</v>
          </cell>
          <cell r="DW624"/>
          <cell r="DX624"/>
          <cell r="DY624" t="str">
            <v>Placed</v>
          </cell>
          <cell r="DZ624">
            <v>3.6</v>
          </cell>
          <cell r="EA624" t="str">
            <v>Placement</v>
          </cell>
          <cell r="EB624" t="str">
            <v>Placement</v>
          </cell>
          <cell r="EC624"/>
          <cell r="ED624" t="str">
            <v>CAT-3</v>
          </cell>
          <cell r="EE624"/>
          <cell r="EF624"/>
          <cell r="EG624"/>
          <cell r="EH624"/>
          <cell r="EI624"/>
          <cell r="EJ624"/>
          <cell r="EK624"/>
          <cell r="EL624"/>
          <cell r="EM624"/>
          <cell r="EN624">
            <v>5</v>
          </cell>
          <cell r="EO624">
            <v>1</v>
          </cell>
          <cell r="EP624">
            <v>5</v>
          </cell>
          <cell r="EQ624">
            <v>11</v>
          </cell>
          <cell r="ER624">
            <v>73.333333333333329</v>
          </cell>
          <cell r="ES624" t="str">
            <v>Yes</v>
          </cell>
          <cell r="ET624" t="str">
            <v>https://drive.google.com/open?id=1AwJfLIAkZX-1gTqaM7tiEPU7Y2clkxSu</v>
          </cell>
          <cell r="EU624" t="str">
            <v>IT + Core Companies</v>
          </cell>
          <cell r="EV624" t="str">
            <v>Yes</v>
          </cell>
          <cell r="EW624" t="str">
            <v>pay_HyUvS63PQp6zc1</v>
          </cell>
          <cell r="EX624" t="str">
            <v>DAHISAR</v>
          </cell>
          <cell r="EY624" t="str">
            <v>AB</v>
          </cell>
          <cell r="EZ624" t="str">
            <v>Batch 1</v>
          </cell>
          <cell r="FA624" t="str">
            <v>19-ITA48-23</v>
          </cell>
          <cell r="FB624" t="str">
            <v>IT-A</v>
          </cell>
          <cell r="FC624">
            <v>48</v>
          </cell>
        </row>
        <row r="625">
          <cell r="C625" t="str">
            <v>19-ITA49-23</v>
          </cell>
          <cell r="D625">
            <v>49</v>
          </cell>
          <cell r="E625" t="str">
            <v>MAHADESHWAR YADNYESH SANTOSH SANJANA</v>
          </cell>
          <cell r="F625" t="str">
            <v>19-ITA49-23</v>
          </cell>
          <cell r="G625" t="str">
            <v>Male</v>
          </cell>
          <cell r="H625">
            <v>37270</v>
          </cell>
          <cell r="I625">
            <v>9819469845</v>
          </cell>
          <cell r="J625"/>
          <cell r="K625" t="str">
            <v>yadnyesh.mahadeshwar@gmail.com</v>
          </cell>
          <cell r="L625" t="str">
            <v>1032190316@tcetmumbai.in</v>
          </cell>
          <cell r="M625" t="str">
            <v>plot no. 5 , bldg. no. 9/A , room no. 12,NNP CHS , GEN. Arun kumar vaidya marg .,Goregoan East ,Near IT Park,Mumbai,400065</v>
          </cell>
          <cell r="N625" t="str">
            <v>Service</v>
          </cell>
          <cell r="O625" t="str">
            <v>5 Lacs to  10Lacs</v>
          </cell>
          <cell r="P625" t="str">
            <v>Normal</v>
          </cell>
          <cell r="Q625" t="str">
            <v>Open</v>
          </cell>
          <cell r="R625">
            <v>2019</v>
          </cell>
          <cell r="S625" t="str">
            <v>FE</v>
          </cell>
          <cell r="T625" t="str">
            <v>MHT-CET 2019</v>
          </cell>
          <cell r="U625" t="str">
            <v>MHT-CET</v>
          </cell>
          <cell r="V625">
            <v>200</v>
          </cell>
          <cell r="W625">
            <v>96.074462499999996</v>
          </cell>
          <cell r="X625" t="str">
            <v>GOPENS</v>
          </cell>
          <cell r="Y625">
            <v>631</v>
          </cell>
          <cell r="Z625">
            <v>700</v>
          </cell>
          <cell r="AA625">
            <v>90.14</v>
          </cell>
          <cell r="AB625">
            <v>2017</v>
          </cell>
          <cell r="AC625" t="str">
            <v>COUNCIL FOR THE INDIAN SCHOOL CERTIFICATE EXAMINATIONS</v>
          </cell>
          <cell r="AD625" t="str">
            <v>RYAN INTERNATIONAL</v>
          </cell>
          <cell r="AE625">
            <v>485</v>
          </cell>
          <cell r="AF625">
            <v>650</v>
          </cell>
          <cell r="AG625">
            <v>74.62</v>
          </cell>
          <cell r="AH625">
            <v>2019</v>
          </cell>
          <cell r="AI625" t="str">
            <v>MAHARASHTRA STATE BOARD OF SECONDARY AND HIGHER SECONDARY EDUCATION</v>
          </cell>
          <cell r="AJ625" t="str">
            <v>PACE JUNIOR SCIENCE COLLEGE</v>
          </cell>
          <cell r="AK625">
            <v>214</v>
          </cell>
          <cell r="AL625">
            <v>22</v>
          </cell>
          <cell r="AM625">
            <v>9.7272727272727266</v>
          </cell>
          <cell r="AN625">
            <v>78</v>
          </cell>
          <cell r="AO625">
            <v>220</v>
          </cell>
          <cell r="AP625">
            <v>26</v>
          </cell>
          <cell r="AQ625">
            <v>8.4615384615384617</v>
          </cell>
          <cell r="AR625">
            <v>75</v>
          </cell>
          <cell r="AS625">
            <v>434</v>
          </cell>
          <cell r="AT625">
            <v>48</v>
          </cell>
          <cell r="AU625">
            <v>9.0416666666666661</v>
          </cell>
          <cell r="AV625">
            <v>220</v>
          </cell>
          <cell r="AW625">
            <v>25</v>
          </cell>
          <cell r="AX625">
            <v>8.8000000000000007</v>
          </cell>
          <cell r="AY625">
            <v>95</v>
          </cell>
          <cell r="AZ625">
            <v>275</v>
          </cell>
          <cell r="BA625">
            <v>29</v>
          </cell>
          <cell r="BB625">
            <v>9.4827586206896548</v>
          </cell>
          <cell r="BC625">
            <v>96</v>
          </cell>
          <cell r="BD625">
            <v>495</v>
          </cell>
          <cell r="BE625">
            <v>54</v>
          </cell>
          <cell r="BF625">
            <v>9.1666666666666661</v>
          </cell>
          <cell r="BG625">
            <v>200</v>
          </cell>
          <cell r="BH625">
            <v>24</v>
          </cell>
          <cell r="BI625">
            <v>8.3333333333333339</v>
          </cell>
          <cell r="BJ625">
            <v>86</v>
          </cell>
          <cell r="BK625">
            <v>282</v>
          </cell>
          <cell r="BL625">
            <v>29</v>
          </cell>
          <cell r="BM625">
            <v>9.7241379310344822</v>
          </cell>
          <cell r="BN625">
            <v>75</v>
          </cell>
          <cell r="BO625">
            <v>482</v>
          </cell>
          <cell r="BP625">
            <v>53</v>
          </cell>
          <cell r="BQ625">
            <v>9.0943396226415096</v>
          </cell>
          <cell r="BR625">
            <v>200</v>
          </cell>
          <cell r="BS625">
            <v>24</v>
          </cell>
          <cell r="BT625">
            <v>8.3333333333333339</v>
          </cell>
          <cell r="BU625">
            <v>84.166666666666671</v>
          </cell>
          <cell r="BV625">
            <v>200</v>
          </cell>
          <cell r="BW625">
            <v>24</v>
          </cell>
          <cell r="BX625">
            <v>8.3333333333333339</v>
          </cell>
          <cell r="BY625">
            <v>243</v>
          </cell>
          <cell r="BZ625">
            <v>26</v>
          </cell>
          <cell r="CA625">
            <v>9.3461538461538467</v>
          </cell>
          <cell r="CB625">
            <v>1854</v>
          </cell>
          <cell r="CC625">
            <v>205</v>
          </cell>
          <cell r="CD625">
            <v>9.0439024390243894</v>
          </cell>
          <cell r="CE625">
            <v>86</v>
          </cell>
          <cell r="CF625"/>
          <cell r="CG625"/>
          <cell r="CH625"/>
          <cell r="CI625"/>
          <cell r="CJ625"/>
          <cell r="CK625"/>
          <cell r="CL625"/>
          <cell r="CM625"/>
          <cell r="CN625">
            <v>11</v>
          </cell>
          <cell r="CO625">
            <v>60</v>
          </cell>
          <cell r="CP625">
            <v>18</v>
          </cell>
          <cell r="CQ625">
            <v>50</v>
          </cell>
          <cell r="CR625">
            <v>5</v>
          </cell>
          <cell r="CS625">
            <v>19</v>
          </cell>
          <cell r="CT625">
            <v>21</v>
          </cell>
          <cell r="CU625">
            <v>1</v>
          </cell>
          <cell r="CV625">
            <v>15</v>
          </cell>
          <cell r="CW625">
            <v>7</v>
          </cell>
          <cell r="CX625"/>
          <cell r="CY625"/>
          <cell r="CZ625"/>
          <cell r="DA625">
            <v>0</v>
          </cell>
          <cell r="DB625">
            <v>10</v>
          </cell>
          <cell r="DC625">
            <v>0</v>
          </cell>
          <cell r="DD625">
            <v>8</v>
          </cell>
          <cell r="DE625">
            <v>14</v>
          </cell>
          <cell r="DF625">
            <v>37</v>
          </cell>
          <cell r="DG625">
            <v>2</v>
          </cell>
          <cell r="DH625">
            <v>20</v>
          </cell>
          <cell r="DI625">
            <v>200</v>
          </cell>
          <cell r="DJ625">
            <v>10</v>
          </cell>
          <cell r="DK625">
            <v>0</v>
          </cell>
          <cell r="DL625">
            <v>2</v>
          </cell>
          <cell r="DM625">
            <v>0</v>
          </cell>
          <cell r="DN625">
            <v>60</v>
          </cell>
          <cell r="DO625" t="str">
            <v>100</v>
          </cell>
          <cell r="DP625">
            <v>0</v>
          </cell>
          <cell r="DQ625">
            <v>0</v>
          </cell>
          <cell r="DR625">
            <v>30</v>
          </cell>
          <cell r="DS625">
            <v>50</v>
          </cell>
          <cell r="DT625">
            <v>35</v>
          </cell>
          <cell r="DU625">
            <v>20</v>
          </cell>
          <cell r="DV625" t="str">
            <v>TCS-Ninja</v>
          </cell>
          <cell r="DW625"/>
          <cell r="DX625"/>
          <cell r="DY625" t="str">
            <v>Placed</v>
          </cell>
          <cell r="DZ625">
            <v>3.36</v>
          </cell>
          <cell r="EA625" t="str">
            <v>Placement</v>
          </cell>
          <cell r="EB625" t="str">
            <v>Placement</v>
          </cell>
          <cell r="EC625"/>
          <cell r="ED625" t="str">
            <v>CAT-3</v>
          </cell>
          <cell r="EE625"/>
          <cell r="EF625"/>
          <cell r="EG625"/>
          <cell r="EH625"/>
          <cell r="EI625"/>
          <cell r="EJ625"/>
          <cell r="EK625"/>
          <cell r="EL625"/>
          <cell r="EM625"/>
          <cell r="EN625">
            <v>5</v>
          </cell>
          <cell r="EO625">
            <v>1</v>
          </cell>
          <cell r="EP625">
            <v>5</v>
          </cell>
          <cell r="EQ625">
            <v>11</v>
          </cell>
          <cell r="ER625">
            <v>73.333333333333329</v>
          </cell>
          <cell r="ES625" t="str">
            <v>Yes</v>
          </cell>
          <cell r="ET625" t="str">
            <v>https://drive.google.com/open?id=1tYXlhWk4wAUR4KWkCANUAeqjOoHrJO0d</v>
          </cell>
          <cell r="EU625" t="str">
            <v>IT + Core Companies</v>
          </cell>
          <cell r="EV625" t="str">
            <v>Yes</v>
          </cell>
          <cell r="EW625" t="str">
            <v>pay_HyNk4wcnVhr6pa</v>
          </cell>
          <cell r="EX625" t="str">
            <v>Mumbai</v>
          </cell>
          <cell r="EY625" t="str">
            <v>Present</v>
          </cell>
          <cell r="EZ625" t="str">
            <v>Batch 2</v>
          </cell>
          <cell r="FA625" t="str">
            <v>19-ITA49-23</v>
          </cell>
          <cell r="FB625" t="str">
            <v>IT-A</v>
          </cell>
          <cell r="FC625">
            <v>49</v>
          </cell>
        </row>
        <row r="626">
          <cell r="C626" t="str">
            <v>19-ITA50-23</v>
          </cell>
          <cell r="D626">
            <v>50</v>
          </cell>
          <cell r="E626" t="str">
            <v>MAHARANA KIRAN KISHOR RAJLAKSHMI</v>
          </cell>
          <cell r="F626" t="str">
            <v>19-ITA50-23</v>
          </cell>
          <cell r="G626" t="str">
            <v>Male</v>
          </cell>
          <cell r="H626">
            <v>37352</v>
          </cell>
          <cell r="I626">
            <v>8850969261</v>
          </cell>
          <cell r="J626" t="str">
            <v>8850969261</v>
          </cell>
          <cell r="K626" t="str">
            <v>kiran11621@gmail.com</v>
          </cell>
          <cell r="L626" t="str">
            <v>1032190317@tcetmumbai.in</v>
          </cell>
          <cell r="M626" t="str">
            <v>Near Shankar Temple, Narayan chawl,Sahar Village, Road No.-3, Tank Pakhadi,Andheri,MAHARASHTRA,Mumbai,400099</v>
          </cell>
          <cell r="N626" t="str">
            <v>Service</v>
          </cell>
          <cell r="O626" t="str">
            <v>Below  5 Lacs</v>
          </cell>
          <cell r="P626" t="str">
            <v>Normal</v>
          </cell>
          <cell r="Q626" t="str">
            <v>Open</v>
          </cell>
          <cell r="R626">
            <v>2019</v>
          </cell>
          <cell r="S626" t="str">
            <v>FE</v>
          </cell>
          <cell r="T626" t="str">
            <v>MHT-CET 2019</v>
          </cell>
          <cell r="U626" t="str">
            <v>MHT-CET</v>
          </cell>
          <cell r="V626">
            <v>200</v>
          </cell>
          <cell r="W626">
            <v>31.577384599999998</v>
          </cell>
          <cell r="X626" t="str">
            <v>IL</v>
          </cell>
          <cell r="Y626">
            <v>427</v>
          </cell>
          <cell r="Z626">
            <v>500</v>
          </cell>
          <cell r="AA626">
            <v>85.4</v>
          </cell>
          <cell r="AB626">
            <v>2017</v>
          </cell>
          <cell r="AC626" t="str">
            <v>MAHARASHTRA STATE BOARD OF SECONDARY AND HIGHER SECONDARY EDUCATION</v>
          </cell>
          <cell r="AD626" t="str">
            <v>AIRPORT HIGH SCHOOL</v>
          </cell>
          <cell r="AE626">
            <v>501</v>
          </cell>
          <cell r="AF626">
            <v>650</v>
          </cell>
          <cell r="AG626">
            <v>77.08</v>
          </cell>
          <cell r="AH626">
            <v>2019</v>
          </cell>
          <cell r="AI626" t="str">
            <v>MAHARASHTRA STATE BOARD OF SECONDARY AND HIGHER SECONDARY EDUCATION</v>
          </cell>
          <cell r="AJ626" t="str">
            <v>MITHIBAI JUNIOR COLLEGE</v>
          </cell>
          <cell r="AK626">
            <v>216</v>
          </cell>
          <cell r="AL626">
            <v>22</v>
          </cell>
          <cell r="AM626">
            <v>9.8181818181818183</v>
          </cell>
          <cell r="AN626">
            <v>81</v>
          </cell>
          <cell r="AO626">
            <v>255</v>
          </cell>
          <cell r="AP626">
            <v>26</v>
          </cell>
          <cell r="AQ626">
            <v>9.8076923076923084</v>
          </cell>
          <cell r="AR626">
            <v>75</v>
          </cell>
          <cell r="AS626">
            <v>471</v>
          </cell>
          <cell r="AT626">
            <v>48</v>
          </cell>
          <cell r="AU626">
            <v>9.8125</v>
          </cell>
          <cell r="AV626">
            <v>250</v>
          </cell>
          <cell r="AW626">
            <v>25</v>
          </cell>
          <cell r="AX626">
            <v>10</v>
          </cell>
          <cell r="AY626">
            <v>97</v>
          </cell>
          <cell r="AZ626">
            <v>287</v>
          </cell>
          <cell r="BA626">
            <v>29</v>
          </cell>
          <cell r="BB626">
            <v>9.8965517241379306</v>
          </cell>
          <cell r="BC626">
            <v>99</v>
          </cell>
          <cell r="BD626">
            <v>537</v>
          </cell>
          <cell r="BE626">
            <v>54</v>
          </cell>
          <cell r="BF626">
            <v>9.9444444444444446</v>
          </cell>
          <cell r="BG626">
            <v>237</v>
          </cell>
          <cell r="BH626">
            <v>24</v>
          </cell>
          <cell r="BI626">
            <v>9.875</v>
          </cell>
          <cell r="BJ626">
            <v>88</v>
          </cell>
          <cell r="BK626">
            <v>290</v>
          </cell>
          <cell r="BL626">
            <v>29</v>
          </cell>
          <cell r="BM626">
            <v>10</v>
          </cell>
          <cell r="BN626">
            <v>95</v>
          </cell>
          <cell r="BO626">
            <v>527</v>
          </cell>
          <cell r="BP626">
            <v>53</v>
          </cell>
          <cell r="BQ626">
            <v>9.9433962264150946</v>
          </cell>
          <cell r="BR626">
            <v>240</v>
          </cell>
          <cell r="BS626">
            <v>24</v>
          </cell>
          <cell r="BT626">
            <v>10</v>
          </cell>
          <cell r="BU626">
            <v>89.166666666666671</v>
          </cell>
          <cell r="BV626">
            <v>240</v>
          </cell>
          <cell r="BW626">
            <v>24</v>
          </cell>
          <cell r="BX626">
            <v>10</v>
          </cell>
          <cell r="BY626">
            <v>260</v>
          </cell>
          <cell r="BZ626">
            <v>26</v>
          </cell>
          <cell r="CA626">
            <v>10</v>
          </cell>
          <cell r="CB626">
            <v>2035</v>
          </cell>
          <cell r="CC626">
            <v>205</v>
          </cell>
          <cell r="CD626">
            <v>9.9268292682926838</v>
          </cell>
          <cell r="CE626">
            <v>88</v>
          </cell>
          <cell r="CF626"/>
          <cell r="CG626"/>
          <cell r="CH626"/>
          <cell r="CI626"/>
          <cell r="CJ626"/>
          <cell r="CK626"/>
          <cell r="CL626"/>
          <cell r="CM626"/>
          <cell r="CN626">
            <v>27</v>
          </cell>
          <cell r="CO626">
            <v>60</v>
          </cell>
          <cell r="CP626">
            <v>16</v>
          </cell>
          <cell r="CQ626">
            <v>50</v>
          </cell>
          <cell r="CR626">
            <v>24</v>
          </cell>
          <cell r="CS626">
            <v>0</v>
          </cell>
          <cell r="CT626">
            <v>100</v>
          </cell>
          <cell r="CU626">
            <v>14</v>
          </cell>
          <cell r="CV626">
            <v>2</v>
          </cell>
          <cell r="CW626">
            <v>88</v>
          </cell>
          <cell r="CX626">
            <v>637</v>
          </cell>
          <cell r="CY626">
            <v>63.7</v>
          </cell>
          <cell r="CZ626">
            <v>94.650817236255563</v>
          </cell>
          <cell r="DA626">
            <v>10</v>
          </cell>
          <cell r="DB626">
            <v>0</v>
          </cell>
          <cell r="DC626">
            <v>100</v>
          </cell>
          <cell r="DD626">
            <v>20</v>
          </cell>
          <cell r="DE626">
            <v>2</v>
          </cell>
          <cell r="DF626">
            <v>91</v>
          </cell>
          <cell r="DG626">
            <v>10</v>
          </cell>
          <cell r="DH626">
            <v>100</v>
          </cell>
          <cell r="DI626">
            <v>1421</v>
          </cell>
          <cell r="DJ626">
            <v>72</v>
          </cell>
          <cell r="DK626">
            <v>2</v>
          </cell>
          <cell r="DL626">
            <v>0</v>
          </cell>
          <cell r="DM626">
            <v>100</v>
          </cell>
          <cell r="DN626">
            <v>70</v>
          </cell>
          <cell r="DO626" t="str">
            <v>100</v>
          </cell>
          <cell r="DP626">
            <v>90</v>
          </cell>
          <cell r="DQ626" t="str">
            <v>100</v>
          </cell>
          <cell r="DR626">
            <v>80</v>
          </cell>
          <cell r="DS626">
            <v>100</v>
          </cell>
          <cell r="DT626">
            <v>79</v>
          </cell>
          <cell r="DU626">
            <v>97</v>
          </cell>
          <cell r="DV626" t="str">
            <v>ICICI Lombard</v>
          </cell>
          <cell r="DW626"/>
          <cell r="DX626"/>
          <cell r="DY626" t="str">
            <v>Placed</v>
          </cell>
          <cell r="DZ626">
            <v>8</v>
          </cell>
          <cell r="EA626" t="str">
            <v>Placement</v>
          </cell>
          <cell r="EB626" t="str">
            <v>Placement</v>
          </cell>
          <cell r="EC626"/>
          <cell r="ED626" t="str">
            <v>CAT-1</v>
          </cell>
          <cell r="EE626"/>
          <cell r="EF626"/>
          <cell r="EG626"/>
          <cell r="EH626"/>
          <cell r="EI626"/>
          <cell r="EJ626"/>
          <cell r="EK626"/>
          <cell r="EL626"/>
          <cell r="EM626"/>
          <cell r="EN626">
            <v>5</v>
          </cell>
          <cell r="EO626">
            <v>5</v>
          </cell>
          <cell r="EP626">
            <v>5</v>
          </cell>
          <cell r="EQ626">
            <v>15</v>
          </cell>
          <cell r="ER626">
            <v>100</v>
          </cell>
          <cell r="ES626" t="str">
            <v>Yes</v>
          </cell>
          <cell r="ET626" t="str">
            <v>https://drive.google.com/open?id=12zxMlrF-jBxgYi_TWRJX3v9wVXeZgwRb</v>
          </cell>
          <cell r="EU626" t="str">
            <v>IT + Core Companies</v>
          </cell>
          <cell r="EV626" t="str">
            <v>Yes</v>
          </cell>
          <cell r="EW626" t="str">
            <v>Yes</v>
          </cell>
          <cell r="EX626" t="str">
            <v>Mumbai</v>
          </cell>
          <cell r="EY626" t="str">
            <v>Present</v>
          </cell>
          <cell r="EZ626" t="str">
            <v>Batch 2</v>
          </cell>
          <cell r="FA626" t="str">
            <v>19-ITA50-23</v>
          </cell>
          <cell r="FB626" t="str">
            <v>IT-A</v>
          </cell>
          <cell r="FC626">
            <v>50</v>
          </cell>
        </row>
        <row r="627">
          <cell r="C627" t="str">
            <v>19-ITA51-23</v>
          </cell>
          <cell r="D627">
            <v>51</v>
          </cell>
          <cell r="E627" t="str">
            <v>MAKNOJIA AIFAZ RAHIM NAFISA</v>
          </cell>
          <cell r="F627" t="str">
            <v>19-ITA51-23</v>
          </cell>
          <cell r="G627" t="str">
            <v>Male</v>
          </cell>
          <cell r="H627">
            <v>36966</v>
          </cell>
          <cell r="I627">
            <v>9372987853</v>
          </cell>
          <cell r="J627"/>
          <cell r="K627" t="str">
            <v>maknojiaaifaz@gmail.com</v>
          </cell>
          <cell r="L627" t="str">
            <v>1032190318@tcetmumbai.in</v>
          </cell>
          <cell r="M627" t="str">
            <v>A-504 MIRA KUTIR 100FT ROAD,SHANTI PARK,OPP. SHIV POOJA,MIRA ROAD,401107</v>
          </cell>
          <cell r="N627" t="str">
            <v>Any other</v>
          </cell>
          <cell r="O627" t="str">
            <v>Below  5 Lacs</v>
          </cell>
          <cell r="P627" t="str">
            <v>Normal</v>
          </cell>
          <cell r="Q627" t="str">
            <v>Open</v>
          </cell>
          <cell r="R627">
            <v>2019</v>
          </cell>
          <cell r="S627" t="str">
            <v>FE</v>
          </cell>
          <cell r="T627" t="str">
            <v>MHT-CET 2019</v>
          </cell>
          <cell r="U627" t="str">
            <v>MHT-CET</v>
          </cell>
          <cell r="V627">
            <v>200</v>
          </cell>
          <cell r="W627">
            <v>95.516826800000004</v>
          </cell>
          <cell r="X627" t="str">
            <v>GOPENS</v>
          </cell>
          <cell r="Y627">
            <v>533</v>
          </cell>
          <cell r="Z627">
            <v>600</v>
          </cell>
          <cell r="AA627">
            <v>88.83</v>
          </cell>
          <cell r="AB627">
            <v>2017</v>
          </cell>
          <cell r="AC627" t="str">
            <v>COUNCIL FOR THE INDIAN SCHOOL CERTIFICATE EXAMINATIONS</v>
          </cell>
          <cell r="AD627" t="str">
            <v>RBK SCHOOL</v>
          </cell>
          <cell r="AE627">
            <v>464</v>
          </cell>
          <cell r="AF627">
            <v>650</v>
          </cell>
          <cell r="AG627">
            <v>71.38</v>
          </cell>
          <cell r="AH627">
            <v>2019</v>
          </cell>
          <cell r="AI627" t="str">
            <v>MAHARASHTRA STATE BOARD OF SECONDARY AND HIGHER SECONDARY EDUCATION</v>
          </cell>
          <cell r="AJ627" t="str">
            <v>PRAKASH VIDYALAYA AND JUNIOR COLLEGE</v>
          </cell>
          <cell r="AK627">
            <v>192</v>
          </cell>
          <cell r="AL627">
            <v>22</v>
          </cell>
          <cell r="AM627">
            <v>8.7272727272727266</v>
          </cell>
          <cell r="AN627">
            <v>81</v>
          </cell>
          <cell r="AO627">
            <v>229</v>
          </cell>
          <cell r="AP627">
            <v>26</v>
          </cell>
          <cell r="AQ627">
            <v>8.8076923076923084</v>
          </cell>
          <cell r="AR627">
            <v>100</v>
          </cell>
          <cell r="AS627">
            <v>421</v>
          </cell>
          <cell r="AT627">
            <v>48</v>
          </cell>
          <cell r="AU627">
            <v>8.7708333333333339</v>
          </cell>
          <cell r="AV627">
            <v>234</v>
          </cell>
          <cell r="AW627">
            <v>25</v>
          </cell>
          <cell r="AX627">
            <v>9.36</v>
          </cell>
          <cell r="AY627">
            <v>98</v>
          </cell>
          <cell r="AZ627">
            <v>279</v>
          </cell>
          <cell r="BA627">
            <v>29</v>
          </cell>
          <cell r="BB627">
            <v>9.6206896551724146</v>
          </cell>
          <cell r="BC627">
            <v>91</v>
          </cell>
          <cell r="BD627">
            <v>513</v>
          </cell>
          <cell r="BE627">
            <v>54</v>
          </cell>
          <cell r="BF627">
            <v>9.5</v>
          </cell>
          <cell r="BG627">
            <v>214</v>
          </cell>
          <cell r="BH627">
            <v>24</v>
          </cell>
          <cell r="BI627">
            <v>8.9166666666666661</v>
          </cell>
          <cell r="BJ627">
            <v>92.5</v>
          </cell>
          <cell r="BK627">
            <v>255</v>
          </cell>
          <cell r="BL627">
            <v>29</v>
          </cell>
          <cell r="BM627">
            <v>8.7931034482758612</v>
          </cell>
          <cell r="BN627">
            <v>87</v>
          </cell>
          <cell r="BO627">
            <v>469</v>
          </cell>
          <cell r="BP627">
            <v>53</v>
          </cell>
          <cell r="BQ627">
            <v>8.8490566037735849</v>
          </cell>
          <cell r="BR627">
            <v>167</v>
          </cell>
          <cell r="BS627">
            <v>24</v>
          </cell>
          <cell r="BT627">
            <v>6.958333333333333</v>
          </cell>
          <cell r="BU627">
            <v>91.583333333333329</v>
          </cell>
          <cell r="BV627">
            <v>167</v>
          </cell>
          <cell r="BW627">
            <v>24</v>
          </cell>
          <cell r="BX627">
            <v>6.958333333333333</v>
          </cell>
          <cell r="BY627">
            <v>223</v>
          </cell>
          <cell r="BZ627">
            <v>26</v>
          </cell>
          <cell r="CA627">
            <v>8.5769230769230766</v>
          </cell>
          <cell r="CB627">
            <v>1793</v>
          </cell>
          <cell r="CC627">
            <v>205</v>
          </cell>
          <cell r="CD627">
            <v>8.7463414634146339</v>
          </cell>
          <cell r="CE627">
            <v>93</v>
          </cell>
          <cell r="CF627"/>
          <cell r="CG627"/>
          <cell r="CH627"/>
          <cell r="CI627"/>
          <cell r="CJ627"/>
          <cell r="CK627"/>
          <cell r="CL627"/>
          <cell r="CM627"/>
          <cell r="CN627"/>
          <cell r="CO627"/>
          <cell r="CP627"/>
          <cell r="CQ627"/>
          <cell r="CR627"/>
          <cell r="CS627"/>
          <cell r="CT627"/>
          <cell r="CU627"/>
          <cell r="CV627"/>
          <cell r="CW627"/>
          <cell r="CX627"/>
          <cell r="CY627"/>
          <cell r="CZ627"/>
          <cell r="DA627"/>
          <cell r="DB627"/>
          <cell r="DC627"/>
          <cell r="DD627"/>
          <cell r="DE627"/>
          <cell r="DF627"/>
          <cell r="DG627"/>
          <cell r="DH627"/>
          <cell r="DI627"/>
          <cell r="DJ627">
            <v>0</v>
          </cell>
          <cell r="DK627">
            <v>0</v>
          </cell>
          <cell r="DL627">
            <v>2</v>
          </cell>
          <cell r="DM627">
            <v>0</v>
          </cell>
          <cell r="DN627">
            <v>0</v>
          </cell>
          <cell r="DO627">
            <v>0</v>
          </cell>
          <cell r="DP627">
            <v>0</v>
          </cell>
          <cell r="DQ627">
            <v>0</v>
          </cell>
          <cell r="DR627">
            <v>0</v>
          </cell>
          <cell r="DS627">
            <v>0</v>
          </cell>
          <cell r="DT627">
            <v>0</v>
          </cell>
          <cell r="DU627">
            <v>0</v>
          </cell>
          <cell r="DV627"/>
          <cell r="DW627"/>
          <cell r="DX627"/>
          <cell r="DY627"/>
          <cell r="DZ627"/>
          <cell r="EA627" t="str">
            <v>Higher Studies</v>
          </cell>
          <cell r="EB627" t="str">
            <v>Higher Studies</v>
          </cell>
          <cell r="EC627"/>
          <cell r="ED627" t="str">
            <v>CAT-3</v>
          </cell>
          <cell r="EE627"/>
          <cell r="EF627"/>
          <cell r="EG627"/>
          <cell r="EH627"/>
          <cell r="EI627"/>
          <cell r="EJ627"/>
          <cell r="EK627"/>
          <cell r="EL627"/>
          <cell r="EM627"/>
          <cell r="EN627">
            <v>5</v>
          </cell>
          <cell r="EO627">
            <v>0</v>
          </cell>
          <cell r="EP627">
            <v>5</v>
          </cell>
          <cell r="EQ627">
            <v>10</v>
          </cell>
          <cell r="ER627">
            <v>66.666666666666657</v>
          </cell>
          <cell r="ES627" t="str">
            <v>Yes</v>
          </cell>
          <cell r="ET627" t="str">
            <v>https://drive.google.com/open?id=1my3B8p3pl8gSGAXdUuSy3aw-60LZY9rJ</v>
          </cell>
          <cell r="EU627" t="str">
            <v>NA</v>
          </cell>
          <cell r="EV627" t="str">
            <v>No</v>
          </cell>
          <cell r="EW627"/>
          <cell r="EX627" t="str">
            <v>MUMBAI</v>
          </cell>
          <cell r="EY627" t="str">
            <v>Present</v>
          </cell>
          <cell r="EZ627"/>
          <cell r="FA627" t="str">
            <v>19-ITA51-23</v>
          </cell>
          <cell r="FB627" t="str">
            <v>IT-A</v>
          </cell>
          <cell r="FC627">
            <v>51</v>
          </cell>
        </row>
        <row r="628">
          <cell r="C628" t="str">
            <v>19-ITA52-23</v>
          </cell>
          <cell r="D628">
            <v>52</v>
          </cell>
          <cell r="E628" t="str">
            <v>RATHOD MITALI HITENDRA MADHURI</v>
          </cell>
          <cell r="F628" t="str">
            <v>19-ITA52-23</v>
          </cell>
          <cell r="G628" t="str">
            <v>Female</v>
          </cell>
          <cell r="H628">
            <v>36932</v>
          </cell>
          <cell r="I628">
            <v>8433552181</v>
          </cell>
          <cell r="J628"/>
          <cell r="K628" t="str">
            <v>mitalirathodft9@gmail.com</v>
          </cell>
          <cell r="L628" t="str">
            <v>1032190319@tcetmumbai.in</v>
          </cell>
          <cell r="M628" t="str">
            <v>E-104, Lata Annexe,Kulupwadi,Borivali East, Mumbai,Near National Park,Mumbai,400066</v>
          </cell>
          <cell r="N628" t="str">
            <v>Service</v>
          </cell>
          <cell r="O628" t="str">
            <v>10 Lacs to 20Lacs</v>
          </cell>
          <cell r="P628" t="str">
            <v>Normal</v>
          </cell>
          <cell r="Q628" t="str">
            <v>Open</v>
          </cell>
          <cell r="R628">
            <v>2019</v>
          </cell>
          <cell r="S628" t="str">
            <v>FE</v>
          </cell>
          <cell r="T628" t="str">
            <v>MHT-CET 2019</v>
          </cell>
          <cell r="U628" t="str">
            <v>MHT-CET</v>
          </cell>
          <cell r="V628">
            <v>200</v>
          </cell>
          <cell r="W628">
            <v>92.142769200000004</v>
          </cell>
          <cell r="X628" t="str">
            <v>ACAP</v>
          </cell>
          <cell r="Y628">
            <v>477</v>
          </cell>
          <cell r="Z628">
            <v>500</v>
          </cell>
          <cell r="AA628">
            <v>95.4</v>
          </cell>
          <cell r="AB628">
            <v>2017</v>
          </cell>
          <cell r="AC628" t="str">
            <v>MAHARASHTRA STATE BOARD OF SECONDARY AND HIGHER SECONDARY EDUCATION</v>
          </cell>
          <cell r="AD628" t="str">
            <v>THAKUR VIDYA MANDIR HIGH SCHOOL</v>
          </cell>
          <cell r="AE628">
            <v>548</v>
          </cell>
          <cell r="AF628">
            <v>650</v>
          </cell>
          <cell r="AG628">
            <v>84.31</v>
          </cell>
          <cell r="AH628">
            <v>2019</v>
          </cell>
          <cell r="AI628" t="str">
            <v>MAHARASHTRA STATE BOARD OF SECONDARY AND HIGHER SECONDARY EDUCATION</v>
          </cell>
          <cell r="AJ628" t="str">
            <v>THAKUR COLLEGE OF SCIENCE AND COMMERCE</v>
          </cell>
          <cell r="AK628">
            <v>215</v>
          </cell>
          <cell r="AL628">
            <v>22</v>
          </cell>
          <cell r="AM628">
            <v>9.7727272727272734</v>
          </cell>
          <cell r="AN628">
            <v>75</v>
          </cell>
          <cell r="AO628">
            <v>245</v>
          </cell>
          <cell r="AP628">
            <v>26</v>
          </cell>
          <cell r="AQ628">
            <v>9.4230769230769234</v>
          </cell>
          <cell r="AR628">
            <v>96</v>
          </cell>
          <cell r="AS628">
            <v>460</v>
          </cell>
          <cell r="AT628">
            <v>48</v>
          </cell>
          <cell r="AU628">
            <v>9.5833333333333339</v>
          </cell>
          <cell r="AV628">
            <v>244</v>
          </cell>
          <cell r="AW628">
            <v>25</v>
          </cell>
          <cell r="AX628">
            <v>9.76</v>
          </cell>
          <cell r="AY628">
            <v>95</v>
          </cell>
          <cell r="AZ628">
            <v>278</v>
          </cell>
          <cell r="BA628">
            <v>29</v>
          </cell>
          <cell r="BB628">
            <v>9.5862068965517242</v>
          </cell>
          <cell r="BC628">
            <v>95</v>
          </cell>
          <cell r="BD628">
            <v>522</v>
          </cell>
          <cell r="BE628">
            <v>54</v>
          </cell>
          <cell r="BF628">
            <v>9.6666666666666661</v>
          </cell>
          <cell r="BG628">
            <v>227</v>
          </cell>
          <cell r="BH628">
            <v>24</v>
          </cell>
          <cell r="BI628">
            <v>9.4583333333333339</v>
          </cell>
          <cell r="BJ628">
            <v>90.25</v>
          </cell>
          <cell r="BK628">
            <v>287</v>
          </cell>
          <cell r="BL628">
            <v>29</v>
          </cell>
          <cell r="BM628">
            <v>9.8965517241379306</v>
          </cell>
          <cell r="BN628">
            <v>87</v>
          </cell>
          <cell r="BO628">
            <v>514</v>
          </cell>
          <cell r="BP628">
            <v>53</v>
          </cell>
          <cell r="BQ628">
            <v>9.6981132075471699</v>
          </cell>
          <cell r="BR628">
            <v>219</v>
          </cell>
          <cell r="BS628">
            <v>24</v>
          </cell>
          <cell r="BT628">
            <v>9.125</v>
          </cell>
          <cell r="BU628">
            <v>89.708333333333329</v>
          </cell>
          <cell r="BV628">
            <v>219</v>
          </cell>
          <cell r="BW628">
            <v>24</v>
          </cell>
          <cell r="BX628">
            <v>9.125</v>
          </cell>
          <cell r="BY628">
            <v>245</v>
          </cell>
          <cell r="BZ628">
            <v>26</v>
          </cell>
          <cell r="CA628">
            <v>9.4230769230769234</v>
          </cell>
          <cell r="CB628">
            <v>1960</v>
          </cell>
          <cell r="CC628">
            <v>205</v>
          </cell>
          <cell r="CD628">
            <v>9.5609756097560972</v>
          </cell>
          <cell r="CE628">
            <v>91</v>
          </cell>
          <cell r="CF628"/>
          <cell r="CG628"/>
          <cell r="CH628"/>
          <cell r="CI628"/>
          <cell r="CJ628"/>
          <cell r="CK628"/>
          <cell r="CL628"/>
          <cell r="CM628"/>
          <cell r="CN628"/>
          <cell r="CO628"/>
          <cell r="CP628"/>
          <cell r="CQ628"/>
          <cell r="CR628"/>
          <cell r="CS628"/>
          <cell r="CT628"/>
          <cell r="CU628"/>
          <cell r="CV628"/>
          <cell r="CW628"/>
          <cell r="CX628"/>
          <cell r="CY628"/>
          <cell r="CZ628"/>
          <cell r="DA628"/>
          <cell r="DB628"/>
          <cell r="DC628"/>
          <cell r="DD628"/>
          <cell r="DE628"/>
          <cell r="DF628"/>
          <cell r="DG628"/>
          <cell r="DH628"/>
          <cell r="DI628"/>
          <cell r="DJ628">
            <v>0</v>
          </cell>
          <cell r="DK628">
            <v>0</v>
          </cell>
          <cell r="DL628">
            <v>2</v>
          </cell>
          <cell r="DM628">
            <v>0</v>
          </cell>
          <cell r="DN628">
            <v>0</v>
          </cell>
          <cell r="DO628">
            <v>0</v>
          </cell>
          <cell r="DP628">
            <v>0</v>
          </cell>
          <cell r="DQ628">
            <v>0</v>
          </cell>
          <cell r="DR628">
            <v>0</v>
          </cell>
          <cell r="DS628">
            <v>0</v>
          </cell>
          <cell r="DT628">
            <v>0</v>
          </cell>
          <cell r="DU628">
            <v>0</v>
          </cell>
          <cell r="DV628"/>
          <cell r="DW628"/>
          <cell r="DX628"/>
          <cell r="DY628"/>
          <cell r="DZ628"/>
          <cell r="EA628" t="str">
            <v>Higher Studies</v>
          </cell>
          <cell r="EB628" t="str">
            <v>Higher Studies</v>
          </cell>
          <cell r="EC628"/>
          <cell r="ED628" t="str">
            <v>CAT-3</v>
          </cell>
          <cell r="EE628"/>
          <cell r="EF628"/>
          <cell r="EG628"/>
          <cell r="EH628"/>
          <cell r="EI628"/>
          <cell r="EJ628"/>
          <cell r="EK628"/>
          <cell r="EL628"/>
          <cell r="EM628"/>
          <cell r="EN628">
            <v>5</v>
          </cell>
          <cell r="EO628">
            <v>0</v>
          </cell>
          <cell r="EP628">
            <v>5</v>
          </cell>
          <cell r="EQ628">
            <v>10</v>
          </cell>
          <cell r="ER628">
            <v>66.666666666666657</v>
          </cell>
          <cell r="ES628" t="str">
            <v>Yes</v>
          </cell>
          <cell r="ET628" t="str">
            <v>https://drive.google.com/open?id=1lSRlEtykeC8VJmD8ww1r0Lc9aaMUflWX</v>
          </cell>
          <cell r="EU628" t="str">
            <v>NA</v>
          </cell>
          <cell r="EV628" t="str">
            <v>No</v>
          </cell>
          <cell r="EW628"/>
          <cell r="EX628" t="str">
            <v>Mumbai</v>
          </cell>
          <cell r="EY628" t="str">
            <v>AB</v>
          </cell>
          <cell r="EZ628"/>
          <cell r="FA628" t="str">
            <v>19-ITA52-23</v>
          </cell>
          <cell r="FB628" t="str">
            <v>IT-A</v>
          </cell>
          <cell r="FC628">
            <v>52</v>
          </cell>
        </row>
        <row r="629">
          <cell r="C629" t="str">
            <v>19-ITA53-23</v>
          </cell>
          <cell r="D629">
            <v>53</v>
          </cell>
          <cell r="E629" t="str">
            <v>MAURYA AAKANKSHA NARENDRA GAYATRI</v>
          </cell>
          <cell r="F629" t="str">
            <v>19-ITA53-23</v>
          </cell>
          <cell r="G629" t="str">
            <v>Female</v>
          </cell>
          <cell r="H629">
            <v>37292</v>
          </cell>
          <cell r="I629">
            <v>9867018006</v>
          </cell>
          <cell r="J629" t="str">
            <v>9867018006</v>
          </cell>
          <cell r="K629" t="str">
            <v>aakanksha052@gmail.com</v>
          </cell>
          <cell r="L629" t="str">
            <v>1032190320@tcetmumbai.in</v>
          </cell>
          <cell r="M629" t="str">
            <v>602 B wing Belvedere,Gaodevi road, Bhandup West ,Near Tamil church,Mumbai ,400078</v>
          </cell>
          <cell r="N629" t="str">
            <v>Any other</v>
          </cell>
          <cell r="O629" t="str">
            <v>Below  5 Lacs</v>
          </cell>
          <cell r="P629" t="str">
            <v>Normal</v>
          </cell>
          <cell r="Q629" t="str">
            <v>Open</v>
          </cell>
          <cell r="R629">
            <v>2019</v>
          </cell>
          <cell r="S629" t="str">
            <v>FE</v>
          </cell>
          <cell r="T629" t="str">
            <v>MHT-CET 2019</v>
          </cell>
          <cell r="U629" t="str">
            <v>MHT-CET</v>
          </cell>
          <cell r="V629">
            <v>200</v>
          </cell>
          <cell r="W629">
            <v>84.785237899999998</v>
          </cell>
          <cell r="X629" t="str">
            <v>MI</v>
          </cell>
          <cell r="Y629">
            <v>367</v>
          </cell>
          <cell r="Z629">
            <v>500</v>
          </cell>
          <cell r="AA629">
            <v>73.400000000000006</v>
          </cell>
          <cell r="AB629">
            <v>2017</v>
          </cell>
          <cell r="AC629" t="str">
            <v>MAHARASHTRA STATE BOARD OF SECONDARY AND HIGHER SECONDARY EDUCATION</v>
          </cell>
          <cell r="AD629" t="str">
            <v>NATIONAL EDUCATION SOCIETY HIGH SCHOOL</v>
          </cell>
          <cell r="AE629">
            <v>365</v>
          </cell>
          <cell r="AF629">
            <v>650</v>
          </cell>
          <cell r="AG629">
            <v>56.15</v>
          </cell>
          <cell r="AH629">
            <v>2019</v>
          </cell>
          <cell r="AI629" t="str">
            <v>MAHARASHTRA STATE BOARD OF SECONDARY AND HIGHER SECONDARY EDUCATION</v>
          </cell>
          <cell r="AJ629" t="str">
            <v>NES JUNIOR COLLEGE OF ARTS COMMERCE AND SCIENCE</v>
          </cell>
          <cell r="AK629">
            <v>154</v>
          </cell>
          <cell r="AL629">
            <v>22</v>
          </cell>
          <cell r="AM629">
            <v>7</v>
          </cell>
          <cell r="AN629">
            <v>97</v>
          </cell>
          <cell r="AO629">
            <v>213</v>
          </cell>
          <cell r="AP629">
            <v>26</v>
          </cell>
          <cell r="AQ629">
            <v>8.1923076923076916</v>
          </cell>
          <cell r="AR629">
            <v>99</v>
          </cell>
          <cell r="AS629">
            <v>367</v>
          </cell>
          <cell r="AT629">
            <v>48</v>
          </cell>
          <cell r="AU629">
            <v>7.645833333333333</v>
          </cell>
          <cell r="AV629">
            <v>238</v>
          </cell>
          <cell r="AW629">
            <v>25</v>
          </cell>
          <cell r="AX629">
            <v>9.52</v>
          </cell>
          <cell r="AY629">
            <v>97</v>
          </cell>
          <cell r="AZ629">
            <v>289</v>
          </cell>
          <cell r="BA629">
            <v>29</v>
          </cell>
          <cell r="BB629">
            <v>9.9655172413793096</v>
          </cell>
          <cell r="BC629">
            <v>99</v>
          </cell>
          <cell r="BD629">
            <v>527</v>
          </cell>
          <cell r="BE629">
            <v>54</v>
          </cell>
          <cell r="BF629">
            <v>9.7592592592592595</v>
          </cell>
          <cell r="BG629">
            <v>236</v>
          </cell>
          <cell r="BH629">
            <v>24</v>
          </cell>
          <cell r="BI629">
            <v>9.8333333333333339</v>
          </cell>
          <cell r="BJ629">
            <v>98</v>
          </cell>
          <cell r="BK629">
            <v>273</v>
          </cell>
          <cell r="BL629">
            <v>29</v>
          </cell>
          <cell r="BM629">
            <v>9.4137931034482758</v>
          </cell>
          <cell r="BN629">
            <v>99</v>
          </cell>
          <cell r="BO629">
            <v>509</v>
          </cell>
          <cell r="BP629">
            <v>53</v>
          </cell>
          <cell r="BQ629">
            <v>9.6037735849056602</v>
          </cell>
          <cell r="BR629">
            <v>222</v>
          </cell>
          <cell r="BS629">
            <v>24</v>
          </cell>
          <cell r="BT629">
            <v>9.25</v>
          </cell>
          <cell r="BU629">
            <v>98.166666666666671</v>
          </cell>
          <cell r="BV629">
            <v>222</v>
          </cell>
          <cell r="BW629">
            <v>24</v>
          </cell>
          <cell r="BX629">
            <v>9.25</v>
          </cell>
          <cell r="BY629">
            <v>259</v>
          </cell>
          <cell r="BZ629">
            <v>26</v>
          </cell>
          <cell r="CA629">
            <v>9.9615384615384617</v>
          </cell>
          <cell r="CB629">
            <v>1884</v>
          </cell>
          <cell r="CC629">
            <v>205</v>
          </cell>
          <cell r="CD629">
            <v>9.1902439024390237</v>
          </cell>
          <cell r="CE629">
            <v>98</v>
          </cell>
          <cell r="CF629"/>
          <cell r="CG629"/>
          <cell r="CH629"/>
          <cell r="CI629"/>
          <cell r="CJ629"/>
          <cell r="CK629"/>
          <cell r="CL629"/>
          <cell r="CM629"/>
          <cell r="CN629">
            <v>43</v>
          </cell>
          <cell r="CO629">
            <v>60</v>
          </cell>
          <cell r="CP629">
            <v>18</v>
          </cell>
          <cell r="CQ629">
            <v>50</v>
          </cell>
          <cell r="CR629">
            <v>23</v>
          </cell>
          <cell r="CS629">
            <v>1</v>
          </cell>
          <cell r="CT629">
            <v>96</v>
          </cell>
          <cell r="CU629">
            <v>14</v>
          </cell>
          <cell r="CV629">
            <v>2</v>
          </cell>
          <cell r="CW629">
            <v>88</v>
          </cell>
          <cell r="CX629">
            <v>666</v>
          </cell>
          <cell r="CY629">
            <v>66.599999999999994</v>
          </cell>
          <cell r="CZ629">
            <v>98.95988112927192</v>
          </cell>
          <cell r="DA629">
            <v>10</v>
          </cell>
          <cell r="DB629">
            <v>0</v>
          </cell>
          <cell r="DC629">
            <v>100</v>
          </cell>
          <cell r="DD629">
            <v>22</v>
          </cell>
          <cell r="DE629">
            <v>0</v>
          </cell>
          <cell r="DF629">
            <v>100</v>
          </cell>
          <cell r="DG629">
            <v>10</v>
          </cell>
          <cell r="DH629">
            <v>100</v>
          </cell>
          <cell r="DI629">
            <v>960</v>
          </cell>
          <cell r="DJ629">
            <v>48</v>
          </cell>
          <cell r="DK629">
            <v>2</v>
          </cell>
          <cell r="DL629">
            <v>0</v>
          </cell>
          <cell r="DM629">
            <v>100</v>
          </cell>
          <cell r="DN629">
            <v>60</v>
          </cell>
          <cell r="DO629" t="str">
            <v>100</v>
          </cell>
          <cell r="DP629">
            <v>60</v>
          </cell>
          <cell r="DQ629" t="str">
            <v>100</v>
          </cell>
          <cell r="DR629">
            <v>60</v>
          </cell>
          <cell r="DS629">
            <v>100</v>
          </cell>
          <cell r="DT629">
            <v>69</v>
          </cell>
          <cell r="DU629">
            <v>98</v>
          </cell>
          <cell r="DV629" t="str">
            <v>Capgemini</v>
          </cell>
          <cell r="DW629"/>
          <cell r="DX629"/>
          <cell r="DY629" t="str">
            <v>Placed</v>
          </cell>
          <cell r="DZ629">
            <v>4.25</v>
          </cell>
          <cell r="EA629" t="str">
            <v>Placement</v>
          </cell>
          <cell r="EB629" t="str">
            <v>Placement</v>
          </cell>
          <cell r="EC629"/>
          <cell r="ED629" t="str">
            <v>CAT-1</v>
          </cell>
          <cell r="EE629"/>
          <cell r="EF629"/>
          <cell r="EG629"/>
          <cell r="EH629"/>
          <cell r="EI629"/>
          <cell r="EJ629"/>
          <cell r="EK629"/>
          <cell r="EL629"/>
          <cell r="EM629"/>
          <cell r="EN629">
            <v>5</v>
          </cell>
          <cell r="EO629">
            <v>5</v>
          </cell>
          <cell r="EP629">
            <v>5</v>
          </cell>
          <cell r="EQ629">
            <v>15</v>
          </cell>
          <cell r="ER629">
            <v>100</v>
          </cell>
          <cell r="ES629" t="str">
            <v>Yes</v>
          </cell>
          <cell r="ET629" t="str">
            <v>https://drive.google.com/open?id=1_t8XZfEAOQeVBz11xCLI8g9-IpFuXo9R</v>
          </cell>
          <cell r="EU629" t="str">
            <v>IT + Core Companies</v>
          </cell>
          <cell r="EV629" t="str">
            <v>Yes</v>
          </cell>
          <cell r="EW629" t="str">
            <v>pay_Hy8L5xlUORI8pu</v>
          </cell>
          <cell r="EX629" t="str">
            <v>Thane</v>
          </cell>
          <cell r="EY629" t="str">
            <v>Present</v>
          </cell>
          <cell r="EZ629" t="str">
            <v>Batch 2</v>
          </cell>
          <cell r="FA629" t="str">
            <v>19-ITA53-23</v>
          </cell>
          <cell r="FB629" t="str">
            <v>IT-A</v>
          </cell>
          <cell r="FC629">
            <v>53</v>
          </cell>
        </row>
        <row r="630">
          <cell r="C630" t="str">
            <v>19-ITA55-23</v>
          </cell>
          <cell r="D630">
            <v>55</v>
          </cell>
          <cell r="E630" t="str">
            <v>MAURYA RAMKRISHNA JITENDRA SHAKUNTALA</v>
          </cell>
          <cell r="F630" t="str">
            <v>19-ITA55-23</v>
          </cell>
          <cell r="G630" t="str">
            <v>Male</v>
          </cell>
          <cell r="H630">
            <v>37041</v>
          </cell>
          <cell r="I630">
            <v>9819389353</v>
          </cell>
          <cell r="J630"/>
          <cell r="K630" t="str">
            <v>RAMKRISHNAMAURYA732@GMAIL.COM</v>
          </cell>
          <cell r="L630" t="str">
            <v>1032190322@tcetmumbai.in</v>
          </cell>
          <cell r="M630" t="str">
            <v>J.K GENERAL STORE,SHREE GANESH KRUPA C.H.S, AKURLI ROAD,HANUMAN NAGAR,KANDIVALI,MUMBAI,400101</v>
          </cell>
          <cell r="N630" t="str">
            <v>Family Business</v>
          </cell>
          <cell r="O630" t="str">
            <v>Below  5 Lacs</v>
          </cell>
          <cell r="P630" t="str">
            <v>Normal</v>
          </cell>
          <cell r="Q630" t="str">
            <v>Open</v>
          </cell>
          <cell r="R630">
            <v>2019</v>
          </cell>
          <cell r="S630" t="str">
            <v>FE</v>
          </cell>
          <cell r="T630" t="str">
            <v>MHT-CET 2019</v>
          </cell>
          <cell r="U630" t="str">
            <v>MHT-CET</v>
          </cell>
          <cell r="V630">
            <v>200</v>
          </cell>
          <cell r="W630">
            <v>86.995864800000007</v>
          </cell>
          <cell r="X630" t="str">
            <v>MI</v>
          </cell>
          <cell r="Y630">
            <v>380</v>
          </cell>
          <cell r="Z630">
            <v>500</v>
          </cell>
          <cell r="AA630">
            <v>76</v>
          </cell>
          <cell r="AB630">
            <v>2017</v>
          </cell>
          <cell r="AC630" t="str">
            <v>MAHARASHTRA STATE BOARD OF SECONDARY AND HIGHER SECONDARY EDUCATION</v>
          </cell>
          <cell r="AD630" t="str">
            <v>ST.JOSEPH'S HIGH SCHOOL</v>
          </cell>
          <cell r="AE630">
            <v>392</v>
          </cell>
          <cell r="AF630">
            <v>650</v>
          </cell>
          <cell r="AG630">
            <v>60.31</v>
          </cell>
          <cell r="AH630">
            <v>2019</v>
          </cell>
          <cell r="AI630" t="str">
            <v>MAHARASHTRA STATE BOARD OF SECONDARY AND HIGHER SECONDARY EDUCATION</v>
          </cell>
          <cell r="AJ630" t="str">
            <v>SWAMI VIVEKANAND INTERNATIONAL SCHOOL AND JUNIOUR COLLEGE</v>
          </cell>
          <cell r="AK630">
            <v>175</v>
          </cell>
          <cell r="AL630">
            <v>22</v>
          </cell>
          <cell r="AM630">
            <v>7.9545454545454541</v>
          </cell>
          <cell r="AN630">
            <v>88</v>
          </cell>
          <cell r="AO630">
            <v>191</v>
          </cell>
          <cell r="AP630">
            <v>26</v>
          </cell>
          <cell r="AQ630">
            <v>7.3461538461538458</v>
          </cell>
          <cell r="AR630">
            <v>89</v>
          </cell>
          <cell r="AS630">
            <v>366</v>
          </cell>
          <cell r="AT630">
            <v>48</v>
          </cell>
          <cell r="AU630">
            <v>7.625</v>
          </cell>
          <cell r="AV630">
            <v>216</v>
          </cell>
          <cell r="AW630">
            <v>25</v>
          </cell>
          <cell r="AX630">
            <v>8.64</v>
          </cell>
          <cell r="AY630">
            <v>97</v>
          </cell>
          <cell r="AZ630">
            <v>278</v>
          </cell>
          <cell r="BA630">
            <v>29</v>
          </cell>
          <cell r="BB630">
            <v>9.5862068965517242</v>
          </cell>
          <cell r="BC630">
            <v>99</v>
          </cell>
          <cell r="BD630">
            <v>494</v>
          </cell>
          <cell r="BE630">
            <v>54</v>
          </cell>
          <cell r="BF630">
            <v>9.1481481481481488</v>
          </cell>
          <cell r="BG630">
            <v>208</v>
          </cell>
          <cell r="BH630">
            <v>24</v>
          </cell>
          <cell r="BI630">
            <v>8.6666666666666661</v>
          </cell>
          <cell r="BJ630">
            <v>93.25</v>
          </cell>
          <cell r="BK630">
            <v>269</v>
          </cell>
          <cell r="BL630">
            <v>29</v>
          </cell>
          <cell r="BM630">
            <v>9.2758620689655178</v>
          </cell>
          <cell r="BN630">
            <v>98</v>
          </cell>
          <cell r="BO630">
            <v>477</v>
          </cell>
          <cell r="BP630">
            <v>53</v>
          </cell>
          <cell r="BQ630">
            <v>9</v>
          </cell>
          <cell r="BR630">
            <v>180</v>
          </cell>
          <cell r="BS630">
            <v>24</v>
          </cell>
          <cell r="BT630">
            <v>7.5</v>
          </cell>
          <cell r="BU630">
            <v>94.041666666666671</v>
          </cell>
          <cell r="BV630">
            <v>180</v>
          </cell>
          <cell r="BW630">
            <v>24</v>
          </cell>
          <cell r="BX630">
            <v>7.5</v>
          </cell>
          <cell r="BY630">
            <v>224</v>
          </cell>
          <cell r="BZ630">
            <v>26</v>
          </cell>
          <cell r="CA630">
            <v>8.615384615384615</v>
          </cell>
          <cell r="CB630">
            <v>1741</v>
          </cell>
          <cell r="CC630">
            <v>205</v>
          </cell>
          <cell r="CD630">
            <v>8.4926829268292678</v>
          </cell>
          <cell r="CE630">
            <v>94</v>
          </cell>
          <cell r="CF630"/>
          <cell r="CG630"/>
          <cell r="CH630"/>
          <cell r="CI630"/>
          <cell r="CJ630"/>
          <cell r="CK630"/>
          <cell r="CL630"/>
          <cell r="CM630"/>
          <cell r="CN630">
            <v>16</v>
          </cell>
          <cell r="CO630">
            <v>60</v>
          </cell>
          <cell r="CP630">
            <v>9</v>
          </cell>
          <cell r="CQ630">
            <v>50</v>
          </cell>
          <cell r="CR630">
            <v>23</v>
          </cell>
          <cell r="CS630">
            <v>1</v>
          </cell>
          <cell r="CT630">
            <v>96</v>
          </cell>
          <cell r="CU630">
            <v>15</v>
          </cell>
          <cell r="CV630">
            <v>1</v>
          </cell>
          <cell r="CW630">
            <v>94</v>
          </cell>
          <cell r="CX630">
            <v>642</v>
          </cell>
          <cell r="CY630">
            <v>64.2</v>
          </cell>
          <cell r="CZ630">
            <v>95.393759286775634</v>
          </cell>
          <cell r="DA630">
            <v>10</v>
          </cell>
          <cell r="DB630">
            <v>0</v>
          </cell>
          <cell r="DC630">
            <v>100</v>
          </cell>
          <cell r="DD630">
            <v>19</v>
          </cell>
          <cell r="DE630">
            <v>3</v>
          </cell>
          <cell r="DF630">
            <v>87</v>
          </cell>
          <cell r="DG630">
            <v>8</v>
          </cell>
          <cell r="DH630">
            <v>80</v>
          </cell>
          <cell r="DI630">
            <v>890</v>
          </cell>
          <cell r="DJ630">
            <v>45</v>
          </cell>
          <cell r="DK630">
            <v>2</v>
          </cell>
          <cell r="DL630">
            <v>0</v>
          </cell>
          <cell r="DM630">
            <v>100</v>
          </cell>
          <cell r="DN630">
            <v>70</v>
          </cell>
          <cell r="DO630" t="str">
            <v>100</v>
          </cell>
          <cell r="DP630">
            <v>70</v>
          </cell>
          <cell r="DQ630" t="str">
            <v>100</v>
          </cell>
          <cell r="DR630">
            <v>70</v>
          </cell>
          <cell r="DS630">
            <v>100</v>
          </cell>
          <cell r="DT630">
            <v>71</v>
          </cell>
          <cell r="DU630">
            <v>94</v>
          </cell>
          <cell r="DV630" t="str">
            <v>KnowedgeWorks Global Ltd.</v>
          </cell>
          <cell r="DW630"/>
          <cell r="DX630"/>
          <cell r="DY630" t="str">
            <v>Placed</v>
          </cell>
          <cell r="DZ630">
            <v>3.5</v>
          </cell>
          <cell r="EA630" t="str">
            <v>Placement</v>
          </cell>
          <cell r="EB630" t="str">
            <v>Placement</v>
          </cell>
          <cell r="EC630"/>
          <cell r="ED630" t="str">
            <v>CAT-1</v>
          </cell>
          <cell r="EE630"/>
          <cell r="EF630"/>
          <cell r="EG630"/>
          <cell r="EH630"/>
          <cell r="EI630"/>
          <cell r="EJ630"/>
          <cell r="EK630"/>
          <cell r="EL630"/>
          <cell r="EM630"/>
          <cell r="EN630">
            <v>5</v>
          </cell>
          <cell r="EO630">
            <v>5</v>
          </cell>
          <cell r="EP630">
            <v>5</v>
          </cell>
          <cell r="EQ630">
            <v>15</v>
          </cell>
          <cell r="ER630">
            <v>100</v>
          </cell>
          <cell r="ES630" t="str">
            <v>Yes</v>
          </cell>
          <cell r="ET630" t="str">
            <v>https://drive.google.com/open?id=1-eXlwYWEq72UZyxyFoLu7coFtTYemG2d</v>
          </cell>
          <cell r="EU630" t="str">
            <v>IT + Core Companies</v>
          </cell>
          <cell r="EV630" t="str">
            <v>Yes</v>
          </cell>
          <cell r="EW630" t="str">
            <v>pay_HyQK5LVtNTjuQ9</v>
          </cell>
          <cell r="EX630" t="str">
            <v>MUMBAI</v>
          </cell>
          <cell r="EY630" t="str">
            <v>Present</v>
          </cell>
          <cell r="EZ630" t="str">
            <v>Batch 2</v>
          </cell>
          <cell r="FA630" t="str">
            <v>19-ITA55-23</v>
          </cell>
          <cell r="FB630" t="str">
            <v>IT-A</v>
          </cell>
          <cell r="FC630">
            <v>55</v>
          </cell>
        </row>
        <row r="631">
          <cell r="C631" t="str">
            <v>19-ITA56-23</v>
          </cell>
          <cell r="D631">
            <v>56</v>
          </cell>
          <cell r="E631" t="str">
            <v>MENON GAYATRI SATISH NISHA</v>
          </cell>
          <cell r="F631" t="str">
            <v>19-ITA56-23</v>
          </cell>
          <cell r="G631" t="str">
            <v>Female</v>
          </cell>
          <cell r="H631">
            <v>37242</v>
          </cell>
          <cell r="I631">
            <v>7715967848</v>
          </cell>
          <cell r="J631" t="str">
            <v>7715967848</v>
          </cell>
          <cell r="K631" t="str">
            <v>gayatrimenon01@gmail.com</v>
          </cell>
          <cell r="L631" t="str">
            <v>1032190323@tcetmumbai.in</v>
          </cell>
          <cell r="M631" t="str">
            <v>B / 304, Techno Park - 1, ,Thakur Village, Kandivali East,,Opp. Thakur Institute of Management &amp; Re,Mumbai,400101</v>
          </cell>
          <cell r="N631" t="str">
            <v>Service</v>
          </cell>
          <cell r="O631" t="str">
            <v>5 Lacs to  10Lacs</v>
          </cell>
          <cell r="P631" t="str">
            <v>Normal</v>
          </cell>
          <cell r="Q631" t="str">
            <v>Open</v>
          </cell>
          <cell r="R631">
            <v>2019</v>
          </cell>
          <cell r="S631" t="str">
            <v>FE</v>
          </cell>
          <cell r="T631" t="str">
            <v>MHT-CET 2019</v>
          </cell>
          <cell r="U631" t="str">
            <v>MHT-CET</v>
          </cell>
          <cell r="V631">
            <v>200</v>
          </cell>
          <cell r="W631">
            <v>95.746761000000006</v>
          </cell>
          <cell r="X631" t="str">
            <v>LOPENS</v>
          </cell>
          <cell r="Y631">
            <v>480</v>
          </cell>
          <cell r="Z631">
            <v>500</v>
          </cell>
          <cell r="AA631">
            <v>96</v>
          </cell>
          <cell r="AB631">
            <v>2017</v>
          </cell>
          <cell r="AC631" t="str">
            <v>MAHARASHTRA STATE BOARD OF SECONDARY AND HIGHER SECONDARY EDUCATION</v>
          </cell>
          <cell r="AD631" t="str">
            <v>MARY IMMACULATE GIRLS HIGH SCHOOL</v>
          </cell>
          <cell r="AE631">
            <v>475</v>
          </cell>
          <cell r="AF631">
            <v>650</v>
          </cell>
          <cell r="AG631">
            <v>73.08</v>
          </cell>
          <cell r="AH631">
            <v>2019</v>
          </cell>
          <cell r="AI631" t="str">
            <v>MAHARASHTRA STATE BOARD OF SECONDARY AND HIGHER SECONDARY EDUCATION</v>
          </cell>
          <cell r="AJ631" t="str">
            <v>SVP JUNIOR COLLEGE</v>
          </cell>
          <cell r="AK631">
            <v>212</v>
          </cell>
          <cell r="AL631">
            <v>22</v>
          </cell>
          <cell r="AM631">
            <v>9.6363636363636367</v>
          </cell>
          <cell r="AN631">
            <v>81</v>
          </cell>
          <cell r="AO631">
            <v>228</v>
          </cell>
          <cell r="AP631">
            <v>26</v>
          </cell>
          <cell r="AQ631">
            <v>8.7692307692307701</v>
          </cell>
          <cell r="AR631">
            <v>96</v>
          </cell>
          <cell r="AS631">
            <v>440</v>
          </cell>
          <cell r="AT631">
            <v>48</v>
          </cell>
          <cell r="AU631">
            <v>9.1666666666666661</v>
          </cell>
          <cell r="AV631">
            <v>240</v>
          </cell>
          <cell r="AW631">
            <v>25</v>
          </cell>
          <cell r="AX631">
            <v>9.6</v>
          </cell>
          <cell r="AY631">
            <v>90</v>
          </cell>
          <cell r="AZ631">
            <v>273</v>
          </cell>
          <cell r="BA631">
            <v>29</v>
          </cell>
          <cell r="BB631">
            <v>9.4137931034482758</v>
          </cell>
          <cell r="BC631">
            <v>93</v>
          </cell>
          <cell r="BD631">
            <v>513</v>
          </cell>
          <cell r="BE631">
            <v>54</v>
          </cell>
          <cell r="BF631">
            <v>9.5</v>
          </cell>
          <cell r="BG631">
            <v>228</v>
          </cell>
          <cell r="BH631">
            <v>24</v>
          </cell>
          <cell r="BI631">
            <v>9.5</v>
          </cell>
          <cell r="BJ631">
            <v>90</v>
          </cell>
          <cell r="BK631">
            <v>289</v>
          </cell>
          <cell r="BL631">
            <v>29</v>
          </cell>
          <cell r="BM631">
            <v>9.9655172413793096</v>
          </cell>
          <cell r="BN631">
            <v>89</v>
          </cell>
          <cell r="BO631">
            <v>517</v>
          </cell>
          <cell r="BP631">
            <v>53</v>
          </cell>
          <cell r="BQ631">
            <v>9.7547169811320753</v>
          </cell>
          <cell r="BR631">
            <v>227</v>
          </cell>
          <cell r="BS631">
            <v>24</v>
          </cell>
          <cell r="BT631">
            <v>9.4583333333333339</v>
          </cell>
          <cell r="BU631">
            <v>89.833333333333329</v>
          </cell>
          <cell r="BV631">
            <v>227</v>
          </cell>
          <cell r="BW631">
            <v>24</v>
          </cell>
          <cell r="BX631">
            <v>9.4583333333333339</v>
          </cell>
          <cell r="BY631">
            <v>253</v>
          </cell>
          <cell r="BZ631">
            <v>26</v>
          </cell>
          <cell r="CA631">
            <v>9.7307692307692299</v>
          </cell>
          <cell r="CB631">
            <v>1950</v>
          </cell>
          <cell r="CC631">
            <v>205</v>
          </cell>
          <cell r="CD631">
            <v>9.5121951219512191</v>
          </cell>
          <cell r="CE631">
            <v>90</v>
          </cell>
          <cell r="CF631"/>
          <cell r="CG631"/>
          <cell r="CH631"/>
          <cell r="CI631"/>
          <cell r="CJ631"/>
          <cell r="CK631"/>
          <cell r="CL631"/>
          <cell r="CM631"/>
          <cell r="CN631">
            <v>22</v>
          </cell>
          <cell r="CO631">
            <v>60</v>
          </cell>
          <cell r="CP631">
            <v>13</v>
          </cell>
          <cell r="CQ631">
            <v>50</v>
          </cell>
          <cell r="CR631">
            <v>23</v>
          </cell>
          <cell r="CS631">
            <v>1</v>
          </cell>
          <cell r="CT631">
            <v>96</v>
          </cell>
          <cell r="CU631">
            <v>14</v>
          </cell>
          <cell r="CV631">
            <v>2</v>
          </cell>
          <cell r="CW631">
            <v>88</v>
          </cell>
          <cell r="CX631">
            <v>431</v>
          </cell>
          <cell r="CY631">
            <v>47.888888888888886</v>
          </cell>
          <cell r="CZ631">
            <v>64.041604754829123</v>
          </cell>
          <cell r="DA631">
            <v>9</v>
          </cell>
          <cell r="DB631">
            <v>1</v>
          </cell>
          <cell r="DC631">
            <v>90</v>
          </cell>
          <cell r="DD631">
            <v>21</v>
          </cell>
          <cell r="DE631">
            <v>1</v>
          </cell>
          <cell r="DF631">
            <v>96</v>
          </cell>
          <cell r="DG631">
            <v>10</v>
          </cell>
          <cell r="DH631">
            <v>100</v>
          </cell>
          <cell r="DI631">
            <v>740</v>
          </cell>
          <cell r="DJ631">
            <v>37</v>
          </cell>
          <cell r="DK631">
            <v>2</v>
          </cell>
          <cell r="DL631">
            <v>0</v>
          </cell>
          <cell r="DM631">
            <v>100</v>
          </cell>
          <cell r="DN631">
            <v>70</v>
          </cell>
          <cell r="DO631" t="str">
            <v>100</v>
          </cell>
          <cell r="DP631">
            <v>0</v>
          </cell>
          <cell r="DQ631">
            <v>0</v>
          </cell>
          <cell r="DR631">
            <v>35</v>
          </cell>
          <cell r="DS631">
            <v>50</v>
          </cell>
          <cell r="DT631">
            <v>58</v>
          </cell>
          <cell r="DU631">
            <v>89</v>
          </cell>
          <cell r="DV631" t="str">
            <v>Pwc</v>
          </cell>
          <cell r="DW631"/>
          <cell r="DX631"/>
          <cell r="DY631" t="str">
            <v>Placed</v>
          </cell>
          <cell r="DZ631">
            <v>4</v>
          </cell>
          <cell r="EA631" t="str">
            <v>Placement</v>
          </cell>
          <cell r="EB631" t="str">
            <v>Placement</v>
          </cell>
          <cell r="EC631"/>
          <cell r="ED631" t="str">
            <v>CAT-1</v>
          </cell>
          <cell r="EE631"/>
          <cell r="EF631"/>
          <cell r="EG631"/>
          <cell r="EH631"/>
          <cell r="EI631"/>
          <cell r="EJ631"/>
          <cell r="EK631"/>
          <cell r="EL631"/>
          <cell r="EM631"/>
          <cell r="EN631">
            <v>5</v>
          </cell>
          <cell r="EO631">
            <v>5</v>
          </cell>
          <cell r="EP631">
            <v>5</v>
          </cell>
          <cell r="EQ631">
            <v>15</v>
          </cell>
          <cell r="ER631">
            <v>100</v>
          </cell>
          <cell r="ES631" t="str">
            <v>Yes</v>
          </cell>
          <cell r="ET631" t="str">
            <v>https://drive.google.com/open?id=15yKBOGz6NEEJYZJdcu9TeuhfA358_s17</v>
          </cell>
          <cell r="EU631" t="str">
            <v>IT + Core Companies</v>
          </cell>
          <cell r="EV631" t="str">
            <v>Yes</v>
          </cell>
          <cell r="EW631" t="str">
            <v>pay_HyC72hhBpgBERQ</v>
          </cell>
          <cell r="EX631" t="str">
            <v>Pune</v>
          </cell>
          <cell r="EY631" t="str">
            <v>Present</v>
          </cell>
          <cell r="EZ631" t="str">
            <v>Batch 2</v>
          </cell>
          <cell r="FA631" t="str">
            <v>19-ITA56-23</v>
          </cell>
          <cell r="FB631" t="str">
            <v>IT-A</v>
          </cell>
          <cell r="FC631">
            <v>56</v>
          </cell>
        </row>
        <row r="632">
          <cell r="C632" t="str">
            <v>19-ITA57-23</v>
          </cell>
          <cell r="D632">
            <v>57</v>
          </cell>
          <cell r="E632" t="str">
            <v>MISHRA JANHAVI JAGDISH SUMAN</v>
          </cell>
          <cell r="F632" t="str">
            <v>19-ITA57-23</v>
          </cell>
          <cell r="G632" t="str">
            <v>Female</v>
          </cell>
          <cell r="H632">
            <v>36732</v>
          </cell>
          <cell r="I632">
            <v>7710970968</v>
          </cell>
          <cell r="J632" t="str">
            <v>7710970968</v>
          </cell>
          <cell r="K632" t="str">
            <v>janhavimishra85@gmail.com</v>
          </cell>
          <cell r="L632" t="str">
            <v>1032190324@tcetmumbai.in</v>
          </cell>
          <cell r="M632" t="str">
            <v>A-14 B-WING FLAT NO 303 ARADHANA,CHS LTD GOKULDHAM GOREGAON E,GOREGAON EAST,BEHIND KRISHNA VATIKA TEMPLE,MUMBAI,400063</v>
          </cell>
          <cell r="N632" t="str">
            <v>Service</v>
          </cell>
          <cell r="O632" t="str">
            <v>20 Lacs &amp; above</v>
          </cell>
          <cell r="P632" t="str">
            <v>Normal</v>
          </cell>
          <cell r="Q632" t="str">
            <v>Open</v>
          </cell>
          <cell r="R632">
            <v>2019</v>
          </cell>
          <cell r="S632" t="str">
            <v>FE</v>
          </cell>
          <cell r="T632" t="str">
            <v>MHT-CET 2019</v>
          </cell>
          <cell r="U632" t="str">
            <v>MHT-CET</v>
          </cell>
          <cell r="V632">
            <v>200</v>
          </cell>
          <cell r="W632">
            <v>21.945858699999999</v>
          </cell>
          <cell r="X632" t="str">
            <v>ACAP</v>
          </cell>
          <cell r="Y632">
            <v>449</v>
          </cell>
          <cell r="Z632">
            <v>500</v>
          </cell>
          <cell r="AA632">
            <v>89.8</v>
          </cell>
          <cell r="AB632">
            <v>2016</v>
          </cell>
          <cell r="AC632" t="str">
            <v>MAHARASHTRA STATE BOARD OF SECONDARY AND HIGHER SECONDARY EDUCATION</v>
          </cell>
          <cell r="AD632" t="str">
            <v>ST XAVIERS HIGH SCHOOL</v>
          </cell>
          <cell r="AE632">
            <v>480</v>
          </cell>
          <cell r="AF632">
            <v>650</v>
          </cell>
          <cell r="AG632">
            <v>73.849999999999994</v>
          </cell>
          <cell r="AH632">
            <v>2018</v>
          </cell>
          <cell r="AI632" t="str">
            <v>MAHARASHTRA STATE BOARD OF SECONDARY AND HIGHER SECONDARY EDUCATION</v>
          </cell>
          <cell r="AJ632" t="str">
            <v>THAKUR COLLEGE OF SCIENCE AND COMMERCE</v>
          </cell>
          <cell r="AK632">
            <v>210.1</v>
          </cell>
          <cell r="AL632">
            <v>22</v>
          </cell>
          <cell r="AM632">
            <v>9.5499999999999989</v>
          </cell>
          <cell r="AN632">
            <v>75</v>
          </cell>
          <cell r="AO632">
            <v>250</v>
          </cell>
          <cell r="AP632">
            <v>26</v>
          </cell>
          <cell r="AQ632">
            <v>9.615384615384615</v>
          </cell>
          <cell r="AR632">
            <v>95</v>
          </cell>
          <cell r="AS632">
            <v>460.1</v>
          </cell>
          <cell r="AT632">
            <v>48</v>
          </cell>
          <cell r="AU632">
            <v>9.5854166666666671</v>
          </cell>
          <cell r="AV632">
            <v>241</v>
          </cell>
          <cell r="AW632">
            <v>25</v>
          </cell>
          <cell r="AX632">
            <v>9.64</v>
          </cell>
          <cell r="AY632">
            <v>95</v>
          </cell>
          <cell r="AZ632">
            <v>290</v>
          </cell>
          <cell r="BA632">
            <v>29</v>
          </cell>
          <cell r="BB632">
            <v>10</v>
          </cell>
          <cell r="BC632">
            <v>93</v>
          </cell>
          <cell r="BD632">
            <v>531</v>
          </cell>
          <cell r="BE632">
            <v>54</v>
          </cell>
          <cell r="BF632">
            <v>9.8333333333333339</v>
          </cell>
          <cell r="BG632">
            <v>235</v>
          </cell>
          <cell r="BH632">
            <v>24</v>
          </cell>
          <cell r="BI632">
            <v>9.7916666666666661</v>
          </cell>
          <cell r="BJ632">
            <v>89.5</v>
          </cell>
          <cell r="BK632">
            <v>284</v>
          </cell>
          <cell r="BL632">
            <v>29</v>
          </cell>
          <cell r="BM632">
            <v>9.7931034482758612</v>
          </cell>
          <cell r="BN632">
            <v>89</v>
          </cell>
          <cell r="BO632">
            <v>519</v>
          </cell>
          <cell r="BP632">
            <v>53</v>
          </cell>
          <cell r="BQ632">
            <v>9.7924528301886795</v>
          </cell>
          <cell r="BR632">
            <v>234</v>
          </cell>
          <cell r="BS632">
            <v>24</v>
          </cell>
          <cell r="BT632">
            <v>9.75</v>
          </cell>
          <cell r="BU632">
            <v>89.416666666666671</v>
          </cell>
          <cell r="BV632">
            <v>234</v>
          </cell>
          <cell r="BW632">
            <v>24</v>
          </cell>
          <cell r="BX632">
            <v>9.75</v>
          </cell>
          <cell r="BY632">
            <v>260</v>
          </cell>
          <cell r="BZ632">
            <v>26</v>
          </cell>
          <cell r="CA632">
            <v>10</v>
          </cell>
          <cell r="CB632">
            <v>2004.1</v>
          </cell>
          <cell r="CC632">
            <v>205</v>
          </cell>
          <cell r="CD632">
            <v>9.7760975609756091</v>
          </cell>
          <cell r="CE632">
            <v>90</v>
          </cell>
          <cell r="CF632"/>
          <cell r="CG632"/>
          <cell r="CH632"/>
          <cell r="CI632"/>
          <cell r="CJ632"/>
          <cell r="CK632"/>
          <cell r="CL632"/>
          <cell r="CM632"/>
          <cell r="CN632">
            <v>44</v>
          </cell>
          <cell r="CO632">
            <v>60</v>
          </cell>
          <cell r="CP632">
            <v>13</v>
          </cell>
          <cell r="CQ632">
            <v>50</v>
          </cell>
          <cell r="CR632">
            <v>23</v>
          </cell>
          <cell r="CS632">
            <v>1</v>
          </cell>
          <cell r="CT632">
            <v>96</v>
          </cell>
          <cell r="CU632">
            <v>10</v>
          </cell>
          <cell r="CV632">
            <v>6</v>
          </cell>
          <cell r="CW632">
            <v>63</v>
          </cell>
          <cell r="CX632">
            <v>615</v>
          </cell>
          <cell r="CY632">
            <v>61.5</v>
          </cell>
          <cell r="CZ632">
            <v>91.381872213967313</v>
          </cell>
          <cell r="DA632">
            <v>10</v>
          </cell>
          <cell r="DB632">
            <v>0</v>
          </cell>
          <cell r="DC632">
            <v>100</v>
          </cell>
          <cell r="DD632">
            <v>19</v>
          </cell>
          <cell r="DE632">
            <v>3</v>
          </cell>
          <cell r="DF632">
            <v>87</v>
          </cell>
          <cell r="DG632">
            <v>9</v>
          </cell>
          <cell r="DH632">
            <v>90</v>
          </cell>
          <cell r="DI632">
            <v>791</v>
          </cell>
          <cell r="DJ632">
            <v>40</v>
          </cell>
          <cell r="DK632">
            <v>2</v>
          </cell>
          <cell r="DL632">
            <v>0</v>
          </cell>
          <cell r="DM632">
            <v>100</v>
          </cell>
          <cell r="DN632">
            <v>50</v>
          </cell>
          <cell r="DO632" t="str">
            <v>100</v>
          </cell>
          <cell r="DP632">
            <v>90</v>
          </cell>
          <cell r="DQ632" t="str">
            <v>100</v>
          </cell>
          <cell r="DR632">
            <v>70</v>
          </cell>
          <cell r="DS632">
            <v>100</v>
          </cell>
          <cell r="DT632">
            <v>61</v>
          </cell>
          <cell r="DU632">
            <v>91</v>
          </cell>
          <cell r="DV632" t="str">
            <v>LTI/Accenture (Allow if Eligible)</v>
          </cell>
          <cell r="DW632"/>
          <cell r="DX632"/>
          <cell r="DY632" t="str">
            <v>Placed</v>
          </cell>
          <cell r="DZ632" t="str">
            <v>5/4.50</v>
          </cell>
          <cell r="EA632" t="str">
            <v>Placement</v>
          </cell>
          <cell r="EB632" t="str">
            <v>Placement</v>
          </cell>
          <cell r="EC632"/>
          <cell r="ED632" t="str">
            <v>CAT-1</v>
          </cell>
          <cell r="EE632"/>
          <cell r="EF632"/>
          <cell r="EG632"/>
          <cell r="EH632"/>
          <cell r="EI632"/>
          <cell r="EJ632"/>
          <cell r="EK632"/>
          <cell r="EL632"/>
          <cell r="EM632"/>
          <cell r="EN632">
            <v>5</v>
          </cell>
          <cell r="EO632">
            <v>5</v>
          </cell>
          <cell r="EP632">
            <v>5</v>
          </cell>
          <cell r="EQ632">
            <v>15</v>
          </cell>
          <cell r="ER632">
            <v>100</v>
          </cell>
          <cell r="ES632" t="str">
            <v>Yes</v>
          </cell>
          <cell r="ET632" t="str">
            <v>https://drive.google.com/open?id=12CKBmFHpq1pqWJxiZimKh7Ryg5MjCjSF</v>
          </cell>
          <cell r="EU632" t="str">
            <v>IT + Core Companies</v>
          </cell>
          <cell r="EV632" t="str">
            <v>Yes</v>
          </cell>
          <cell r="EW632" t="str">
            <v>pay_HyWYQsdbx5oWr1</v>
          </cell>
          <cell r="EX632" t="str">
            <v>MUMBAI</v>
          </cell>
          <cell r="EY632" t="str">
            <v>Present</v>
          </cell>
          <cell r="EZ632" t="str">
            <v>Batch 2</v>
          </cell>
          <cell r="FA632" t="str">
            <v>19-ITA57-23</v>
          </cell>
          <cell r="FB632" t="str">
            <v>IT-A</v>
          </cell>
          <cell r="FC632">
            <v>57</v>
          </cell>
        </row>
        <row r="633">
          <cell r="C633" t="str">
            <v>19-ITA58-23</v>
          </cell>
          <cell r="D633">
            <v>58</v>
          </cell>
          <cell r="E633" t="str">
            <v>MISHRA RAUNAK ASHOK SUMAN</v>
          </cell>
          <cell r="F633" t="str">
            <v>19-ITA58-23</v>
          </cell>
          <cell r="G633" t="str">
            <v>Male</v>
          </cell>
          <cell r="H633">
            <v>36551</v>
          </cell>
          <cell r="I633">
            <v>9372659458</v>
          </cell>
          <cell r="J633" t="str">
            <v>9372659458</v>
          </cell>
          <cell r="K633" t="str">
            <v>mishraraunak326@gmail.com</v>
          </cell>
          <cell r="L633" t="str">
            <v>1032190325@tcetmumbai.in</v>
          </cell>
          <cell r="M633" t="str">
            <v>01,dhanraj singh chawl,,kasturba road no 8,borivali east,Borivali,400066</v>
          </cell>
          <cell r="N633" t="str">
            <v>Service</v>
          </cell>
          <cell r="O633" t="str">
            <v>Below  5 Lacs</v>
          </cell>
          <cell r="P633" t="str">
            <v>Normal</v>
          </cell>
          <cell r="Q633" t="str">
            <v>Open</v>
          </cell>
          <cell r="R633">
            <v>2019</v>
          </cell>
          <cell r="S633" t="str">
            <v>FE</v>
          </cell>
          <cell r="T633" t="str">
            <v>MHT-CET 2019</v>
          </cell>
          <cell r="U633" t="str">
            <v>MHT-CET</v>
          </cell>
          <cell r="V633">
            <v>200</v>
          </cell>
          <cell r="W633">
            <v>88.367503600000006</v>
          </cell>
          <cell r="X633" t="str">
            <v>MI</v>
          </cell>
          <cell r="Y633">
            <v>429</v>
          </cell>
          <cell r="Z633">
            <v>500</v>
          </cell>
          <cell r="AA633">
            <v>85.8</v>
          </cell>
          <cell r="AB633">
            <v>2017</v>
          </cell>
          <cell r="AC633" t="str">
            <v>MAHARASHTRA STATE BOARD OF SECONDARY AND HIGHER SECONDARY EDUCATION</v>
          </cell>
          <cell r="AD633" t="str">
            <v>SHETH GOPALJI HEMRAJ HIGH SCHOOL</v>
          </cell>
          <cell r="AE633">
            <v>420</v>
          </cell>
          <cell r="AF633">
            <v>650</v>
          </cell>
          <cell r="AG633">
            <v>64.62</v>
          </cell>
          <cell r="AH633">
            <v>2019</v>
          </cell>
          <cell r="AI633" t="str">
            <v>MAHARASHTRA STATE BOARD OF SECONDARY AND HIGHER SECONDARY EDUCATION</v>
          </cell>
          <cell r="AJ633" t="str">
            <v>TNS JUNIOR COLLEGE</v>
          </cell>
          <cell r="AK633">
            <v>195</v>
          </cell>
          <cell r="AL633">
            <v>22</v>
          </cell>
          <cell r="AM633">
            <v>8.8636363636363633</v>
          </cell>
          <cell r="AN633">
            <v>75</v>
          </cell>
          <cell r="AO633">
            <v>204</v>
          </cell>
          <cell r="AP633">
            <v>26</v>
          </cell>
          <cell r="AQ633">
            <v>7.8461538461538458</v>
          </cell>
          <cell r="AR633">
            <v>100</v>
          </cell>
          <cell r="AS633">
            <v>399</v>
          </cell>
          <cell r="AT633">
            <v>48</v>
          </cell>
          <cell r="AU633">
            <v>8.3125</v>
          </cell>
          <cell r="AV633">
            <v>221</v>
          </cell>
          <cell r="AW633">
            <v>25</v>
          </cell>
          <cell r="AX633">
            <v>8.84</v>
          </cell>
          <cell r="AY633">
            <v>76</v>
          </cell>
          <cell r="AZ633">
            <v>264</v>
          </cell>
          <cell r="BA633">
            <v>29</v>
          </cell>
          <cell r="BB633">
            <v>9.1034482758620694</v>
          </cell>
          <cell r="BC633">
            <v>87</v>
          </cell>
          <cell r="BD633">
            <v>485</v>
          </cell>
          <cell r="BE633">
            <v>54</v>
          </cell>
          <cell r="BF633">
            <v>8.981481481481481</v>
          </cell>
          <cell r="BG633">
            <v>225</v>
          </cell>
          <cell r="BH633">
            <v>24</v>
          </cell>
          <cell r="BI633">
            <v>9.375</v>
          </cell>
          <cell r="BJ633">
            <v>84.5</v>
          </cell>
          <cell r="BK633">
            <v>272</v>
          </cell>
          <cell r="BL633">
            <v>29</v>
          </cell>
          <cell r="BM633">
            <v>9.3793103448275854</v>
          </cell>
          <cell r="BN633">
            <v>91</v>
          </cell>
          <cell r="BO633">
            <v>497</v>
          </cell>
          <cell r="BP633">
            <v>53</v>
          </cell>
          <cell r="BQ633">
            <v>9.3773584905660385</v>
          </cell>
          <cell r="BR633">
            <v>205</v>
          </cell>
          <cell r="BS633">
            <v>24</v>
          </cell>
          <cell r="BT633">
            <v>8.5416666666666661</v>
          </cell>
          <cell r="BU633">
            <v>85.583333333333329</v>
          </cell>
          <cell r="BV633">
            <v>205</v>
          </cell>
          <cell r="BW633">
            <v>24</v>
          </cell>
          <cell r="BX633">
            <v>8.5416666666666661</v>
          </cell>
          <cell r="BY633">
            <v>234</v>
          </cell>
          <cell r="BZ633">
            <v>26</v>
          </cell>
          <cell r="CA633">
            <v>9</v>
          </cell>
          <cell r="CB633">
            <v>1820</v>
          </cell>
          <cell r="CC633">
            <v>205</v>
          </cell>
          <cell r="CD633">
            <v>8.8780487804878057</v>
          </cell>
          <cell r="CE633">
            <v>85</v>
          </cell>
          <cell r="CF633"/>
          <cell r="CG633"/>
          <cell r="CH633"/>
          <cell r="CI633"/>
          <cell r="CJ633"/>
          <cell r="CK633"/>
          <cell r="CL633"/>
          <cell r="CM633"/>
          <cell r="CN633">
            <v>43</v>
          </cell>
          <cell r="CO633">
            <v>60</v>
          </cell>
          <cell r="CP633">
            <v>27</v>
          </cell>
          <cell r="CQ633">
            <v>50</v>
          </cell>
          <cell r="CR633">
            <v>24</v>
          </cell>
          <cell r="CS633">
            <v>0</v>
          </cell>
          <cell r="CT633">
            <v>100</v>
          </cell>
          <cell r="CU633">
            <v>14</v>
          </cell>
          <cell r="CV633">
            <v>2</v>
          </cell>
          <cell r="CW633">
            <v>88</v>
          </cell>
          <cell r="CX633">
            <v>593</v>
          </cell>
          <cell r="CY633">
            <v>59.3</v>
          </cell>
          <cell r="CZ633">
            <v>88.112927191679049</v>
          </cell>
          <cell r="DA633">
            <v>10</v>
          </cell>
          <cell r="DB633">
            <v>0</v>
          </cell>
          <cell r="DC633">
            <v>100</v>
          </cell>
          <cell r="DD633">
            <v>21</v>
          </cell>
          <cell r="DE633">
            <v>1</v>
          </cell>
          <cell r="DF633">
            <v>96</v>
          </cell>
          <cell r="DG633">
            <v>10</v>
          </cell>
          <cell r="DH633">
            <v>100</v>
          </cell>
          <cell r="DI633" t="str">
            <v>Core Team</v>
          </cell>
          <cell r="DJ633" t="str">
            <v>Core Team</v>
          </cell>
          <cell r="DK633">
            <v>1</v>
          </cell>
          <cell r="DL633">
            <v>1</v>
          </cell>
          <cell r="DM633">
            <v>50</v>
          </cell>
          <cell r="DN633">
            <v>90</v>
          </cell>
          <cell r="DO633" t="str">
            <v>100</v>
          </cell>
          <cell r="DP633">
            <v>90</v>
          </cell>
          <cell r="DQ633" t="str">
            <v>100</v>
          </cell>
          <cell r="DR633">
            <v>90</v>
          </cell>
          <cell r="DS633">
            <v>100</v>
          </cell>
          <cell r="DT633">
            <v>90</v>
          </cell>
          <cell r="DU633">
            <v>91</v>
          </cell>
          <cell r="DV633" t="str">
            <v>Pepperfry/InfyTQ (DSE)(allow if eligible)</v>
          </cell>
          <cell r="DW633"/>
          <cell r="DX633"/>
          <cell r="DY633" t="str">
            <v>Placed</v>
          </cell>
          <cell r="DZ633" t="str">
            <v>10.08/6.25</v>
          </cell>
          <cell r="EA633" t="str">
            <v>Placement</v>
          </cell>
          <cell r="EB633" t="str">
            <v>Placement</v>
          </cell>
          <cell r="EC633"/>
          <cell r="ED633" t="str">
            <v>CAT-1</v>
          </cell>
          <cell r="EE633"/>
          <cell r="EF633"/>
          <cell r="EG633"/>
          <cell r="EH633"/>
          <cell r="EI633"/>
          <cell r="EJ633"/>
          <cell r="EK633"/>
          <cell r="EL633"/>
          <cell r="EM633"/>
          <cell r="EN633">
            <v>5</v>
          </cell>
          <cell r="EO633">
            <v>5</v>
          </cell>
          <cell r="EP633">
            <v>5</v>
          </cell>
          <cell r="EQ633">
            <v>15</v>
          </cell>
          <cell r="ER633">
            <v>100</v>
          </cell>
          <cell r="ES633" t="str">
            <v>Yes</v>
          </cell>
          <cell r="ET633" t="str">
            <v>https://drive.google.com/open?id=1n8gsF6O0EX3XGksTiRw5yfpM_WJ1Oc6B</v>
          </cell>
          <cell r="EU633" t="str">
            <v>IT + Core Companies</v>
          </cell>
          <cell r="EV633" t="str">
            <v>Yes</v>
          </cell>
          <cell r="EW633" t="str">
            <v>pay_Hy8aIjiMr51ew3</v>
          </cell>
          <cell r="EX633" t="str">
            <v>Kushinagar UP</v>
          </cell>
          <cell r="EY633" t="str">
            <v>Present</v>
          </cell>
          <cell r="EZ633" t="str">
            <v>Golden Batch 2</v>
          </cell>
          <cell r="FA633" t="str">
            <v>19-ITA58-23</v>
          </cell>
          <cell r="FB633" t="str">
            <v>IT-A</v>
          </cell>
          <cell r="FC633">
            <v>58</v>
          </cell>
        </row>
        <row r="634">
          <cell r="C634" t="str">
            <v>19-ITA59-23</v>
          </cell>
          <cell r="D634">
            <v>59</v>
          </cell>
          <cell r="E634" t="str">
            <v>MISHRA SAHIL SUNIL USHA</v>
          </cell>
          <cell r="F634" t="str">
            <v>19-ITA59-23</v>
          </cell>
          <cell r="G634" t="str">
            <v>Male</v>
          </cell>
          <cell r="H634">
            <v>37101</v>
          </cell>
          <cell r="I634">
            <v>8369792359</v>
          </cell>
          <cell r="J634" t="str">
            <v>8369792359</v>
          </cell>
          <cell r="K634" t="str">
            <v>vickymishra2907@gmail.com</v>
          </cell>
          <cell r="L634" t="str">
            <v>1032190326@tcetmumbai.in</v>
          </cell>
          <cell r="M634" t="str">
            <v>B/1001, Samriddhi ,indralok phase 6,bhayander,mumbai,near kamlakar hall,mumbai,401105</v>
          </cell>
          <cell r="N634" t="str">
            <v>Family Business</v>
          </cell>
          <cell r="O634" t="str">
            <v>5 Lacs to  10Lacs</v>
          </cell>
          <cell r="P634" t="str">
            <v>Normal</v>
          </cell>
          <cell r="Q634" t="str">
            <v>Open</v>
          </cell>
          <cell r="R634">
            <v>2019</v>
          </cell>
          <cell r="S634" t="str">
            <v>FE</v>
          </cell>
          <cell r="T634" t="str">
            <v>MHT-CET 2019</v>
          </cell>
          <cell r="U634" t="str">
            <v>MHT-CET</v>
          </cell>
          <cell r="V634">
            <v>200</v>
          </cell>
          <cell r="W634">
            <v>87.9384139</v>
          </cell>
          <cell r="X634" t="str">
            <v>MI</v>
          </cell>
          <cell r="Y634">
            <v>405</v>
          </cell>
          <cell r="Z634">
            <v>500</v>
          </cell>
          <cell r="AA634">
            <v>81</v>
          </cell>
          <cell r="AB634">
            <v>2017</v>
          </cell>
          <cell r="AC634" t="str">
            <v>MAHARASHTRA STATE BOARD OF SECONDARY AND HIGHER SECONDARY EDUCATION</v>
          </cell>
          <cell r="AD634" t="str">
            <v>ST. FRANCIS HIGH SCHOOL</v>
          </cell>
          <cell r="AE634">
            <v>436</v>
          </cell>
          <cell r="AF634">
            <v>650</v>
          </cell>
          <cell r="AG634">
            <v>67.08</v>
          </cell>
          <cell r="AH634">
            <v>2019</v>
          </cell>
          <cell r="AI634" t="str">
            <v>MAHARASHTRA STATE BOARD OF SECONDARY AND HIGHER SECONDARY EDUCATION</v>
          </cell>
          <cell r="AJ634" t="str">
            <v>R.D NATIONAL COLLEGE</v>
          </cell>
          <cell r="AK634">
            <v>205</v>
          </cell>
          <cell r="AL634">
            <v>22</v>
          </cell>
          <cell r="AM634">
            <v>9.3181818181818183</v>
          </cell>
          <cell r="AN634">
            <v>77</v>
          </cell>
          <cell r="AO634">
            <v>223</v>
          </cell>
          <cell r="AP634">
            <v>26</v>
          </cell>
          <cell r="AQ634">
            <v>8.5769230769230766</v>
          </cell>
          <cell r="AR634">
            <v>84</v>
          </cell>
          <cell r="AS634">
            <v>428</v>
          </cell>
          <cell r="AT634">
            <v>48</v>
          </cell>
          <cell r="AU634">
            <v>8.9166666666666661</v>
          </cell>
          <cell r="AV634">
            <v>236</v>
          </cell>
          <cell r="AW634">
            <v>25</v>
          </cell>
          <cell r="AX634">
            <v>9.44</v>
          </cell>
          <cell r="AY634">
            <v>93</v>
          </cell>
          <cell r="AZ634">
            <v>281</v>
          </cell>
          <cell r="BA634">
            <v>29</v>
          </cell>
          <cell r="BB634">
            <v>9.6896551724137936</v>
          </cell>
          <cell r="BC634">
            <v>87</v>
          </cell>
          <cell r="BD634">
            <v>517</v>
          </cell>
          <cell r="BE634">
            <v>54</v>
          </cell>
          <cell r="BF634">
            <v>9.5740740740740744</v>
          </cell>
          <cell r="BG634">
            <v>220</v>
          </cell>
          <cell r="BH634">
            <v>24</v>
          </cell>
          <cell r="BI634">
            <v>9.1666666666666661</v>
          </cell>
          <cell r="BJ634">
            <v>85.25</v>
          </cell>
          <cell r="BK634">
            <v>284</v>
          </cell>
          <cell r="BL634">
            <v>29</v>
          </cell>
          <cell r="BM634">
            <v>9.7931034482758612</v>
          </cell>
          <cell r="BN634">
            <v>82</v>
          </cell>
          <cell r="BO634">
            <v>504</v>
          </cell>
          <cell r="BP634">
            <v>53</v>
          </cell>
          <cell r="BQ634">
            <v>9.5094339622641506</v>
          </cell>
          <cell r="BR634">
            <v>202</v>
          </cell>
          <cell r="BS634">
            <v>24</v>
          </cell>
          <cell r="BT634">
            <v>8.4166666666666661</v>
          </cell>
          <cell r="BU634">
            <v>84.708333333333329</v>
          </cell>
          <cell r="BV634">
            <v>202</v>
          </cell>
          <cell r="BW634">
            <v>24</v>
          </cell>
          <cell r="BX634">
            <v>8.4166666666666661</v>
          </cell>
          <cell r="BY634">
            <v>247</v>
          </cell>
          <cell r="BZ634">
            <v>26</v>
          </cell>
          <cell r="CA634">
            <v>9.5</v>
          </cell>
          <cell r="CB634">
            <v>1898</v>
          </cell>
          <cell r="CC634">
            <v>205</v>
          </cell>
          <cell r="CD634">
            <v>9.258536585365853</v>
          </cell>
          <cell r="CE634">
            <v>86</v>
          </cell>
          <cell r="CF634"/>
          <cell r="CG634"/>
          <cell r="CH634"/>
          <cell r="CI634"/>
          <cell r="CJ634"/>
          <cell r="CK634"/>
          <cell r="CL634"/>
          <cell r="CM634"/>
          <cell r="CN634">
            <v>25</v>
          </cell>
          <cell r="CO634">
            <v>60</v>
          </cell>
          <cell r="CP634">
            <v>19</v>
          </cell>
          <cell r="CQ634">
            <v>50</v>
          </cell>
          <cell r="CR634">
            <v>24</v>
          </cell>
          <cell r="CS634">
            <v>0</v>
          </cell>
          <cell r="CT634">
            <v>100</v>
          </cell>
          <cell r="CU634">
            <v>6</v>
          </cell>
          <cell r="CV634">
            <v>10</v>
          </cell>
          <cell r="CW634">
            <v>38</v>
          </cell>
          <cell r="CX634">
            <v>503</v>
          </cell>
          <cell r="CY634">
            <v>50.3</v>
          </cell>
          <cell r="CZ634">
            <v>74.739970282317984</v>
          </cell>
          <cell r="DA634">
            <v>10</v>
          </cell>
          <cell r="DB634">
            <v>0</v>
          </cell>
          <cell r="DC634">
            <v>100</v>
          </cell>
          <cell r="DD634">
            <v>10</v>
          </cell>
          <cell r="DE634">
            <v>12</v>
          </cell>
          <cell r="DF634">
            <v>46</v>
          </cell>
          <cell r="DG634">
            <v>6</v>
          </cell>
          <cell r="DH634">
            <v>60</v>
          </cell>
          <cell r="DI634">
            <v>620</v>
          </cell>
          <cell r="DJ634">
            <v>31</v>
          </cell>
          <cell r="DK634">
            <v>2</v>
          </cell>
          <cell r="DL634">
            <v>0</v>
          </cell>
          <cell r="DM634">
            <v>100</v>
          </cell>
          <cell r="DN634">
            <v>70</v>
          </cell>
          <cell r="DO634" t="str">
            <v>100</v>
          </cell>
          <cell r="DP634">
            <v>90</v>
          </cell>
          <cell r="DQ634" t="str">
            <v>100</v>
          </cell>
          <cell r="DR634">
            <v>80</v>
          </cell>
          <cell r="DS634">
            <v>100</v>
          </cell>
          <cell r="DT634">
            <v>59</v>
          </cell>
          <cell r="DU634">
            <v>78</v>
          </cell>
          <cell r="DV634" t="str">
            <v>LTI</v>
          </cell>
          <cell r="DW634"/>
          <cell r="DX634"/>
          <cell r="DY634" t="str">
            <v>Placed</v>
          </cell>
          <cell r="DZ634">
            <v>6.5</v>
          </cell>
          <cell r="EA634" t="str">
            <v>Placement</v>
          </cell>
          <cell r="EB634" t="str">
            <v>Placement</v>
          </cell>
          <cell r="EC634"/>
          <cell r="ED634" t="str">
            <v>CAT-2</v>
          </cell>
          <cell r="EE634"/>
          <cell r="EF634"/>
          <cell r="EG634"/>
          <cell r="EH634"/>
          <cell r="EI634"/>
          <cell r="EJ634"/>
          <cell r="EK634"/>
          <cell r="EL634"/>
          <cell r="EM634"/>
          <cell r="EN634">
            <v>5</v>
          </cell>
          <cell r="EO634">
            <v>4</v>
          </cell>
          <cell r="EP634">
            <v>5</v>
          </cell>
          <cell r="EQ634">
            <v>14</v>
          </cell>
          <cell r="ER634">
            <v>93.333333333333329</v>
          </cell>
          <cell r="ES634" t="str">
            <v>Yes</v>
          </cell>
          <cell r="ET634" t="str">
            <v>https://drive.google.com/open?id=1sWS-wCFQn4xkG3KzfjIVQK9e14ZIAOJk</v>
          </cell>
          <cell r="EU634" t="str">
            <v>IT + Core Companies</v>
          </cell>
          <cell r="EV634" t="str">
            <v>Yes</v>
          </cell>
          <cell r="EW634" t="str">
            <v>Transaction id- 126012173859</v>
          </cell>
          <cell r="EX634" t="str">
            <v>mumbai</v>
          </cell>
          <cell r="EY634" t="str">
            <v>Present</v>
          </cell>
          <cell r="EZ634" t="str">
            <v>Batch 1</v>
          </cell>
          <cell r="FA634" t="str">
            <v>19-ITA59-23</v>
          </cell>
          <cell r="FB634" t="str">
            <v>IT-A</v>
          </cell>
          <cell r="FC634">
            <v>59</v>
          </cell>
        </row>
        <row r="635">
          <cell r="C635" t="str">
            <v>19-ITA60-23</v>
          </cell>
          <cell r="D635">
            <v>60</v>
          </cell>
          <cell r="E635" t="str">
            <v>MISHRA SIDDHESH NAVIN SEEMA</v>
          </cell>
          <cell r="F635" t="str">
            <v>19-ITA60-23</v>
          </cell>
          <cell r="G635" t="str">
            <v>Male</v>
          </cell>
          <cell r="H635">
            <v>37083</v>
          </cell>
          <cell r="I635">
            <v>9920181696</v>
          </cell>
          <cell r="J635"/>
          <cell r="K635" t="str">
            <v>mishrasiddhesh01@gmail.com</v>
          </cell>
          <cell r="L635" t="str">
            <v>1032190327@tcetmumbai.in</v>
          </cell>
          <cell r="M635" t="str">
            <v>C 602, MANAVSTHAL APARTMENTS,MAHANKALI NAGAR,MALAD WEST,MUMBAI,400091</v>
          </cell>
          <cell r="N635" t="str">
            <v>Service</v>
          </cell>
          <cell r="O635" t="str">
            <v>Below  5 Lacs</v>
          </cell>
          <cell r="P635" t="str">
            <v>Normal</v>
          </cell>
          <cell r="Q635" t="str">
            <v>Open</v>
          </cell>
          <cell r="R635">
            <v>2019</v>
          </cell>
          <cell r="S635" t="str">
            <v>FE</v>
          </cell>
          <cell r="T635" t="str">
            <v>MHT-CET 2019</v>
          </cell>
          <cell r="U635" t="str">
            <v>MHT-CET</v>
          </cell>
          <cell r="V635">
            <v>200</v>
          </cell>
          <cell r="W635">
            <v>86.540703800000003</v>
          </cell>
          <cell r="X635" t="str">
            <v>MI</v>
          </cell>
          <cell r="Y635">
            <v>443</v>
          </cell>
          <cell r="Z635">
            <v>500</v>
          </cell>
          <cell r="AA635">
            <v>88.6</v>
          </cell>
          <cell r="AB635">
            <v>2017</v>
          </cell>
          <cell r="AC635" t="str">
            <v>MAHARASHTRA STATE BOARD OF SECONDARY AND HIGHER SECONDARY EDUCATION</v>
          </cell>
          <cell r="AD635" t="str">
            <v>RUSTOMJEE INTERNATIONAL SCHOOL DAHISAR</v>
          </cell>
          <cell r="AE635">
            <v>461</v>
          </cell>
          <cell r="AF635">
            <v>650</v>
          </cell>
          <cell r="AG635">
            <v>70.92</v>
          </cell>
          <cell r="AH635">
            <v>2019</v>
          </cell>
          <cell r="AI635" t="str">
            <v>MAHARASHTRA STATE BOARD OF SECONDARY AND HIGHER SECONDARY EDUCATION</v>
          </cell>
          <cell r="AJ635" t="str">
            <v>PRAKASH COLLEGE KANDIVALI</v>
          </cell>
          <cell r="AK635">
            <v>195</v>
          </cell>
          <cell r="AL635">
            <v>22</v>
          </cell>
          <cell r="AM635">
            <v>8.8636363636363633</v>
          </cell>
          <cell r="AN635">
            <v>81</v>
          </cell>
          <cell r="AO635">
            <v>216</v>
          </cell>
          <cell r="AP635">
            <v>26</v>
          </cell>
          <cell r="AQ635">
            <v>8.3076923076923084</v>
          </cell>
          <cell r="AR635">
            <v>100</v>
          </cell>
          <cell r="AS635">
            <v>411</v>
          </cell>
          <cell r="AT635">
            <v>48</v>
          </cell>
          <cell r="AU635">
            <v>8.5625</v>
          </cell>
          <cell r="AV635">
            <v>232</v>
          </cell>
          <cell r="AW635">
            <v>25</v>
          </cell>
          <cell r="AX635">
            <v>9.2799999999999994</v>
          </cell>
          <cell r="AY635">
            <v>80</v>
          </cell>
          <cell r="AZ635">
            <v>260</v>
          </cell>
          <cell r="BA635">
            <v>29</v>
          </cell>
          <cell r="BB635">
            <v>8.9655172413793096</v>
          </cell>
          <cell r="BC635">
            <v>87</v>
          </cell>
          <cell r="BD635">
            <v>492</v>
          </cell>
          <cell r="BE635">
            <v>54</v>
          </cell>
          <cell r="BF635">
            <v>9.1111111111111107</v>
          </cell>
          <cell r="BG635">
            <v>214</v>
          </cell>
          <cell r="BH635">
            <v>24</v>
          </cell>
          <cell r="BI635">
            <v>8.9166666666666661</v>
          </cell>
          <cell r="BJ635">
            <v>87</v>
          </cell>
          <cell r="BK635">
            <v>236</v>
          </cell>
          <cell r="BL635">
            <v>29</v>
          </cell>
          <cell r="BM635">
            <v>8.137931034482758</v>
          </cell>
          <cell r="BN635">
            <v>75</v>
          </cell>
          <cell r="BO635">
            <v>450</v>
          </cell>
          <cell r="BP635">
            <v>53</v>
          </cell>
          <cell r="BQ635">
            <v>8.4905660377358494</v>
          </cell>
          <cell r="BR635">
            <v>165</v>
          </cell>
          <cell r="BS635">
            <v>24</v>
          </cell>
          <cell r="BT635">
            <v>6.875</v>
          </cell>
          <cell r="BU635">
            <v>85</v>
          </cell>
          <cell r="BV635">
            <v>165</v>
          </cell>
          <cell r="BW635">
            <v>24</v>
          </cell>
          <cell r="BX635">
            <v>6.875</v>
          </cell>
          <cell r="BY635">
            <v>206</v>
          </cell>
          <cell r="BZ635">
            <v>26</v>
          </cell>
          <cell r="CA635">
            <v>7.9230769230769234</v>
          </cell>
          <cell r="CB635">
            <v>1724</v>
          </cell>
          <cell r="CC635">
            <v>205</v>
          </cell>
          <cell r="CD635">
            <v>8.409756097560976</v>
          </cell>
          <cell r="CE635">
            <v>87</v>
          </cell>
          <cell r="CF635"/>
          <cell r="CG635"/>
          <cell r="CH635"/>
          <cell r="CI635"/>
          <cell r="CJ635"/>
          <cell r="CK635"/>
          <cell r="CL635"/>
          <cell r="CM635"/>
          <cell r="CN635"/>
          <cell r="CO635"/>
          <cell r="CP635"/>
          <cell r="CQ635"/>
          <cell r="CR635"/>
          <cell r="CS635"/>
          <cell r="CT635"/>
          <cell r="CU635"/>
          <cell r="CV635"/>
          <cell r="CW635"/>
          <cell r="CX635"/>
          <cell r="CY635"/>
          <cell r="CZ635"/>
          <cell r="DA635"/>
          <cell r="DB635"/>
          <cell r="DC635"/>
          <cell r="DD635"/>
          <cell r="DE635"/>
          <cell r="DF635"/>
          <cell r="DG635"/>
          <cell r="DH635"/>
          <cell r="DI635"/>
          <cell r="DJ635">
            <v>0</v>
          </cell>
          <cell r="DK635">
            <v>0</v>
          </cell>
          <cell r="DL635">
            <v>2</v>
          </cell>
          <cell r="DM635">
            <v>0</v>
          </cell>
          <cell r="DN635">
            <v>0</v>
          </cell>
          <cell r="DO635">
            <v>0</v>
          </cell>
          <cell r="DP635">
            <v>0</v>
          </cell>
          <cell r="DQ635">
            <v>0</v>
          </cell>
          <cell r="DR635">
            <v>0</v>
          </cell>
          <cell r="DS635">
            <v>0</v>
          </cell>
          <cell r="DT635">
            <v>0</v>
          </cell>
          <cell r="DU635">
            <v>0</v>
          </cell>
          <cell r="DV635"/>
          <cell r="DW635"/>
          <cell r="DX635"/>
          <cell r="DY635"/>
          <cell r="DZ635"/>
          <cell r="EA635" t="str">
            <v>Not Given</v>
          </cell>
          <cell r="EB635" t="str">
            <v>Not Given</v>
          </cell>
          <cell r="EC635"/>
          <cell r="ED635" t="str">
            <v>CAT-3</v>
          </cell>
          <cell r="EE635"/>
          <cell r="EF635"/>
          <cell r="EG635"/>
          <cell r="EH635"/>
          <cell r="EI635"/>
          <cell r="EJ635"/>
          <cell r="EK635"/>
          <cell r="EL635"/>
          <cell r="EM635"/>
          <cell r="EN635">
            <v>5</v>
          </cell>
          <cell r="EO635">
            <v>0</v>
          </cell>
          <cell r="EP635">
            <v>5</v>
          </cell>
          <cell r="EQ635">
            <v>10</v>
          </cell>
          <cell r="ER635">
            <v>66.666666666666657</v>
          </cell>
          <cell r="ES635" t="str">
            <v>No</v>
          </cell>
          <cell r="ET635"/>
          <cell r="EU635"/>
          <cell r="EV635"/>
          <cell r="EW635"/>
          <cell r="EX635" t="str">
            <v>BORIVALI</v>
          </cell>
          <cell r="EY635" t="str">
            <v>Present</v>
          </cell>
          <cell r="EZ635"/>
          <cell r="FA635" t="str">
            <v>19-ITA60-23</v>
          </cell>
          <cell r="FB635" t="str">
            <v>IT-A</v>
          </cell>
          <cell r="FC635">
            <v>60</v>
          </cell>
        </row>
        <row r="636">
          <cell r="C636" t="str">
            <v>19-ITA61-23</v>
          </cell>
          <cell r="D636">
            <v>61</v>
          </cell>
          <cell r="E636" t="str">
            <v>MISHRA SUDHANSHU AKHILESHCHANDRA MANJOO</v>
          </cell>
          <cell r="F636" t="str">
            <v>19-ITA61-23</v>
          </cell>
          <cell r="G636" t="str">
            <v>Male</v>
          </cell>
          <cell r="H636">
            <v>37250</v>
          </cell>
          <cell r="I636">
            <v>8793037577</v>
          </cell>
          <cell r="J636" t="str">
            <v>8793037577</v>
          </cell>
          <cell r="K636" t="str">
            <v>mishrasudhanshu2512@gmail.com</v>
          </cell>
          <cell r="L636" t="str">
            <v>1032190328@tcetmumbai.in</v>
          </cell>
          <cell r="M636" t="str">
            <v>B-204, SHUBHAM BUILDING, SECTOR 5,VASANT NAGRI,VASAI EAST,VASAI,BESIDES SHETH VIDYA MANDIR SCHOOL,VASANT NAGARI, VASAI,401208</v>
          </cell>
          <cell r="N636" t="str">
            <v>Self-employed</v>
          </cell>
          <cell r="O636" t="str">
            <v>5 Lacs to  10Lacs</v>
          </cell>
          <cell r="P636" t="str">
            <v>Normal</v>
          </cell>
          <cell r="Q636" t="str">
            <v>Open</v>
          </cell>
          <cell r="R636">
            <v>2019</v>
          </cell>
          <cell r="S636" t="str">
            <v>FE</v>
          </cell>
          <cell r="T636" t="str">
            <v>MHT-CET 2019</v>
          </cell>
          <cell r="U636" t="str">
            <v>MHT-CET</v>
          </cell>
          <cell r="V636">
            <v>200</v>
          </cell>
          <cell r="W636">
            <v>85.667316</v>
          </cell>
          <cell r="X636" t="str">
            <v>MI</v>
          </cell>
          <cell r="Y636">
            <v>460</v>
          </cell>
          <cell r="Z636">
            <v>500</v>
          </cell>
          <cell r="AA636">
            <v>92</v>
          </cell>
          <cell r="AB636">
            <v>2017</v>
          </cell>
          <cell r="AC636" t="str">
            <v>MAHARASHTRA STATE BOARD OF SECONDARY AND HIGHER SECONDARY EDUCATION</v>
          </cell>
          <cell r="AD636" t="str">
            <v>SHETH VIDYA MANDIR ENGLISH HIGH SCHOOL</v>
          </cell>
          <cell r="AE636">
            <v>526</v>
          </cell>
          <cell r="AF636">
            <v>650</v>
          </cell>
          <cell r="AG636">
            <v>80.92</v>
          </cell>
          <cell r="AH636">
            <v>2019</v>
          </cell>
          <cell r="AI636" t="str">
            <v>MAHARASHTRA STATE BOARD OF SECONDARY AND HIGHER SECONDARY EDUCATION</v>
          </cell>
          <cell r="AJ636" t="str">
            <v>SHETH VIDYA MANDIR</v>
          </cell>
          <cell r="AK636">
            <v>215</v>
          </cell>
          <cell r="AL636">
            <v>22</v>
          </cell>
          <cell r="AM636">
            <v>9.7727272727272734</v>
          </cell>
          <cell r="AN636">
            <v>90</v>
          </cell>
          <cell r="AO636">
            <v>233</v>
          </cell>
          <cell r="AP636">
            <v>26</v>
          </cell>
          <cell r="AQ636">
            <v>8.9615384615384617</v>
          </cell>
          <cell r="AR636">
            <v>96</v>
          </cell>
          <cell r="AS636">
            <v>448</v>
          </cell>
          <cell r="AT636">
            <v>48</v>
          </cell>
          <cell r="AU636">
            <v>9.3333333333333339</v>
          </cell>
          <cell r="AV636">
            <v>225</v>
          </cell>
          <cell r="AW636">
            <v>25</v>
          </cell>
          <cell r="AX636">
            <v>9</v>
          </cell>
          <cell r="AY636">
            <v>97</v>
          </cell>
          <cell r="AZ636">
            <v>270</v>
          </cell>
          <cell r="BA636">
            <v>29</v>
          </cell>
          <cell r="BB636">
            <v>9.3103448275862064</v>
          </cell>
          <cell r="BC636">
            <v>87</v>
          </cell>
          <cell r="BD636">
            <v>495</v>
          </cell>
          <cell r="BE636">
            <v>54</v>
          </cell>
          <cell r="BF636">
            <v>9.1666666666666661</v>
          </cell>
          <cell r="BG636">
            <v>225</v>
          </cell>
          <cell r="BH636">
            <v>24</v>
          </cell>
          <cell r="BI636">
            <v>9.375</v>
          </cell>
          <cell r="BJ636">
            <v>92.5</v>
          </cell>
          <cell r="BK636">
            <v>284</v>
          </cell>
          <cell r="BL636">
            <v>29</v>
          </cell>
          <cell r="BM636">
            <v>9.7931034482758612</v>
          </cell>
          <cell r="BN636">
            <v>76</v>
          </cell>
          <cell r="BO636">
            <v>509</v>
          </cell>
          <cell r="BP636">
            <v>53</v>
          </cell>
          <cell r="BQ636">
            <v>9.6037735849056602</v>
          </cell>
          <cell r="BR636">
            <v>211</v>
          </cell>
          <cell r="BS636">
            <v>24</v>
          </cell>
          <cell r="BT636">
            <v>8.7916666666666661</v>
          </cell>
          <cell r="BU636">
            <v>89.75</v>
          </cell>
          <cell r="BV636">
            <v>211</v>
          </cell>
          <cell r="BW636">
            <v>24</v>
          </cell>
          <cell r="BX636">
            <v>8.7916666666666661</v>
          </cell>
          <cell r="BY636">
            <v>252</v>
          </cell>
          <cell r="BZ636">
            <v>26</v>
          </cell>
          <cell r="CA636">
            <v>9.6923076923076916</v>
          </cell>
          <cell r="CB636">
            <v>1915</v>
          </cell>
          <cell r="CC636">
            <v>205</v>
          </cell>
          <cell r="CD636">
            <v>9.3414634146341466</v>
          </cell>
          <cell r="CE636">
            <v>93</v>
          </cell>
          <cell r="CF636"/>
          <cell r="CG636"/>
          <cell r="CH636"/>
          <cell r="CI636"/>
          <cell r="CJ636"/>
          <cell r="CK636"/>
          <cell r="CL636"/>
          <cell r="CM636"/>
          <cell r="CN636">
            <v>23</v>
          </cell>
          <cell r="CO636">
            <v>60</v>
          </cell>
          <cell r="CP636">
            <v>28</v>
          </cell>
          <cell r="CQ636">
            <v>50</v>
          </cell>
          <cell r="CR636">
            <v>10</v>
          </cell>
          <cell r="CS636">
            <v>14</v>
          </cell>
          <cell r="CT636">
            <v>42</v>
          </cell>
          <cell r="CU636">
            <v>10</v>
          </cell>
          <cell r="CV636">
            <v>6</v>
          </cell>
          <cell r="CW636">
            <v>63</v>
          </cell>
          <cell r="CX636">
            <v>433</v>
          </cell>
          <cell r="CY636">
            <v>54.125</v>
          </cell>
          <cell r="CZ636">
            <v>64.338781575037146</v>
          </cell>
          <cell r="DA636">
            <v>8</v>
          </cell>
          <cell r="DB636">
            <v>2</v>
          </cell>
          <cell r="DC636">
            <v>80</v>
          </cell>
          <cell r="DD636">
            <v>18</v>
          </cell>
          <cell r="DE636">
            <v>4</v>
          </cell>
          <cell r="DF636">
            <v>82</v>
          </cell>
          <cell r="DG636">
            <v>7</v>
          </cell>
          <cell r="DH636">
            <v>70</v>
          </cell>
          <cell r="DI636">
            <v>262</v>
          </cell>
          <cell r="DJ636">
            <v>14</v>
          </cell>
          <cell r="DK636">
            <v>0</v>
          </cell>
          <cell r="DL636">
            <v>2</v>
          </cell>
          <cell r="DM636">
            <v>0</v>
          </cell>
          <cell r="DN636">
            <v>60</v>
          </cell>
          <cell r="DO636" t="str">
            <v>100</v>
          </cell>
          <cell r="DP636">
            <v>90</v>
          </cell>
          <cell r="DQ636" t="str">
            <v>100</v>
          </cell>
          <cell r="DR636">
            <v>75</v>
          </cell>
          <cell r="DS636">
            <v>100</v>
          </cell>
          <cell r="DT636">
            <v>47</v>
          </cell>
          <cell r="DU636">
            <v>63</v>
          </cell>
          <cell r="DV636" t="str">
            <v>Capgemini/TCS-Digital/LTI/Accenture-(ASE)/Blacklisted in Midea.net</v>
          </cell>
          <cell r="DW636"/>
          <cell r="DX636"/>
          <cell r="DY636" t="str">
            <v>Placed</v>
          </cell>
          <cell r="DZ636" t="str">
            <v>7.50/7.00/4.5/5</v>
          </cell>
          <cell r="EA636" t="str">
            <v>Placement</v>
          </cell>
          <cell r="EB636" t="str">
            <v>Placement</v>
          </cell>
          <cell r="EC636"/>
          <cell r="ED636" t="str">
            <v>CAT-3</v>
          </cell>
          <cell r="EE636"/>
          <cell r="EF636"/>
          <cell r="EG636"/>
          <cell r="EH636"/>
          <cell r="EI636"/>
          <cell r="EJ636"/>
          <cell r="EK636"/>
          <cell r="EL636"/>
          <cell r="EM636"/>
          <cell r="EN636">
            <v>5</v>
          </cell>
          <cell r="EO636">
            <v>3</v>
          </cell>
          <cell r="EP636">
            <v>5</v>
          </cell>
          <cell r="EQ636">
            <v>13</v>
          </cell>
          <cell r="ER636">
            <v>86.666666666666671</v>
          </cell>
          <cell r="ES636" t="str">
            <v>Yes</v>
          </cell>
          <cell r="ET636" t="str">
            <v>https://drive.google.com/open?id=143rkCkpMrcfOC5BISxEr2PpkMvjCeHQ7</v>
          </cell>
          <cell r="EU636" t="str">
            <v>IT + Core Companies</v>
          </cell>
          <cell r="EV636" t="str">
            <v>Yes</v>
          </cell>
          <cell r="EW636" t="str">
            <v>pay_HyQVP0oppHUw8S</v>
          </cell>
          <cell r="EX636" t="str">
            <v>GONDA</v>
          </cell>
          <cell r="EY636" t="str">
            <v>AB</v>
          </cell>
          <cell r="EZ636" t="str">
            <v>Golden Batch 2</v>
          </cell>
          <cell r="FA636" t="str">
            <v>19-ITA61-23</v>
          </cell>
          <cell r="FB636" t="str">
            <v>IT-A</v>
          </cell>
          <cell r="FC636">
            <v>61</v>
          </cell>
        </row>
        <row r="637">
          <cell r="C637" t="str">
            <v>19-ITA62-23</v>
          </cell>
          <cell r="D637">
            <v>62</v>
          </cell>
          <cell r="E637" t="str">
            <v>MISTRY LUV PRAKASH LEELA</v>
          </cell>
          <cell r="F637" t="str">
            <v>19-ITA62-23</v>
          </cell>
          <cell r="G637" t="str">
            <v>Male</v>
          </cell>
          <cell r="H637">
            <v>36923</v>
          </cell>
          <cell r="I637">
            <v>8879116490</v>
          </cell>
          <cell r="J637"/>
          <cell r="K637" t="str">
            <v>luvmistry01022001@gmail.com</v>
          </cell>
          <cell r="L637" t="str">
            <v>1032190329@tcetmumbai.in</v>
          </cell>
          <cell r="M637" t="str">
            <v>914, b-wing, rehab building,opp laxmi narayan temple, rani sati marg,malad east,mumbai,400097</v>
          </cell>
          <cell r="N637" t="str">
            <v>Any other</v>
          </cell>
          <cell r="O637" t="str">
            <v>Below  5 Lacs</v>
          </cell>
          <cell r="P637" t="str">
            <v>Normal</v>
          </cell>
          <cell r="Q637" t="str">
            <v>Open</v>
          </cell>
          <cell r="R637">
            <v>2019</v>
          </cell>
          <cell r="S637" t="str">
            <v>FE</v>
          </cell>
          <cell r="T637" t="str">
            <v>MHT-CET 2019</v>
          </cell>
          <cell r="U637" t="str">
            <v>MHT-CET</v>
          </cell>
          <cell r="V637">
            <v>200</v>
          </cell>
          <cell r="W637">
            <v>95.645399999999995</v>
          </cell>
          <cell r="X637" t="str">
            <v>MI</v>
          </cell>
          <cell r="Y637">
            <v>429</v>
          </cell>
          <cell r="Z637">
            <v>500</v>
          </cell>
          <cell r="AA637">
            <v>85.8</v>
          </cell>
          <cell r="AB637">
            <v>2017</v>
          </cell>
          <cell r="AC637" t="str">
            <v>MAHARASHTRA STATE BOARD OF SECONDARY AND HIGHER SECONDARY EDUCATION</v>
          </cell>
          <cell r="AD637" t="str">
            <v>ST. FRANCIS HIGH SCHOOL</v>
          </cell>
          <cell r="AE637">
            <v>545</v>
          </cell>
          <cell r="AF637">
            <v>650</v>
          </cell>
          <cell r="AG637">
            <v>83.85</v>
          </cell>
          <cell r="AH637">
            <v>2019</v>
          </cell>
          <cell r="AI637" t="str">
            <v>MAHARASHTRA STATE BOARD OF SECONDARY AND HIGHER SECONDARY EDUCATION</v>
          </cell>
          <cell r="AJ637" t="str">
            <v>MITHIBAI COLLEGE</v>
          </cell>
          <cell r="AK637">
            <v>218</v>
          </cell>
          <cell r="AL637">
            <v>22</v>
          </cell>
          <cell r="AM637">
            <v>9.9090909090909083</v>
          </cell>
          <cell r="AN637">
            <v>88</v>
          </cell>
          <cell r="AO637">
            <v>258</v>
          </cell>
          <cell r="AP637">
            <v>26</v>
          </cell>
          <cell r="AQ637">
            <v>9.9230769230769234</v>
          </cell>
          <cell r="AR637">
            <v>91</v>
          </cell>
          <cell r="AS637">
            <v>476</v>
          </cell>
          <cell r="AT637">
            <v>48</v>
          </cell>
          <cell r="AU637">
            <v>9.9166666666666661</v>
          </cell>
          <cell r="AV637">
            <v>234</v>
          </cell>
          <cell r="AW637">
            <v>25</v>
          </cell>
          <cell r="AX637">
            <v>9.36</v>
          </cell>
          <cell r="AY637">
            <v>100</v>
          </cell>
          <cell r="AZ637">
            <v>258</v>
          </cell>
          <cell r="BA637">
            <v>29</v>
          </cell>
          <cell r="BB637">
            <v>8.8965517241379306</v>
          </cell>
          <cell r="BC637">
            <v>98</v>
          </cell>
          <cell r="BD637">
            <v>492</v>
          </cell>
          <cell r="BE637">
            <v>54</v>
          </cell>
          <cell r="BF637">
            <v>9.1111111111111107</v>
          </cell>
          <cell r="BG637">
            <v>196</v>
          </cell>
          <cell r="BH637">
            <v>24</v>
          </cell>
          <cell r="BI637">
            <v>8.1666666666666661</v>
          </cell>
          <cell r="BJ637">
            <v>94.25</v>
          </cell>
          <cell r="BK637">
            <v>276</v>
          </cell>
          <cell r="BL637">
            <v>29</v>
          </cell>
          <cell r="BM637">
            <v>9.5172413793103452</v>
          </cell>
          <cell r="BN637">
            <v>94</v>
          </cell>
          <cell r="BO637">
            <v>472</v>
          </cell>
          <cell r="BP637">
            <v>53</v>
          </cell>
          <cell r="BQ637">
            <v>8.9056603773584904</v>
          </cell>
          <cell r="BR637">
            <v>177</v>
          </cell>
          <cell r="BS637">
            <v>24</v>
          </cell>
          <cell r="BT637">
            <v>7.375</v>
          </cell>
          <cell r="BU637">
            <v>94.208333333333329</v>
          </cell>
          <cell r="BV637">
            <v>177</v>
          </cell>
          <cell r="BW637">
            <v>24</v>
          </cell>
          <cell r="BX637">
            <v>7.375</v>
          </cell>
          <cell r="BY637">
            <v>227</v>
          </cell>
          <cell r="BZ637">
            <v>26</v>
          </cell>
          <cell r="CA637">
            <v>8.7307692307692299</v>
          </cell>
          <cell r="CB637">
            <v>1844</v>
          </cell>
          <cell r="CC637">
            <v>205</v>
          </cell>
          <cell r="CD637">
            <v>8.9951219512195131</v>
          </cell>
          <cell r="CE637">
            <v>95</v>
          </cell>
          <cell r="CF637"/>
          <cell r="CG637"/>
          <cell r="CH637"/>
          <cell r="CI637"/>
          <cell r="CJ637"/>
          <cell r="CK637"/>
          <cell r="CL637"/>
          <cell r="CM637"/>
          <cell r="CN637">
            <v>7</v>
          </cell>
          <cell r="CO637">
            <v>60</v>
          </cell>
          <cell r="CP637">
            <v>19</v>
          </cell>
          <cell r="CQ637">
            <v>50</v>
          </cell>
          <cell r="CR637">
            <v>24</v>
          </cell>
          <cell r="CS637">
            <v>0</v>
          </cell>
          <cell r="CT637">
            <v>100</v>
          </cell>
          <cell r="CU637">
            <v>13</v>
          </cell>
          <cell r="CV637">
            <v>3</v>
          </cell>
          <cell r="CW637">
            <v>82</v>
          </cell>
          <cell r="CX637">
            <v>362</v>
          </cell>
          <cell r="CY637">
            <v>36.200000000000003</v>
          </cell>
          <cell r="CZ637">
            <v>53.789004457652304</v>
          </cell>
          <cell r="DA637">
            <v>10</v>
          </cell>
          <cell r="DB637">
            <v>0</v>
          </cell>
          <cell r="DC637">
            <v>100</v>
          </cell>
          <cell r="DD637">
            <v>22</v>
          </cell>
          <cell r="DE637">
            <v>0</v>
          </cell>
          <cell r="DF637">
            <v>100</v>
          </cell>
          <cell r="DG637">
            <v>9</v>
          </cell>
          <cell r="DH637">
            <v>90</v>
          </cell>
          <cell r="DI637">
            <v>801</v>
          </cell>
          <cell r="DJ637">
            <v>41</v>
          </cell>
          <cell r="DK637">
            <v>2</v>
          </cell>
          <cell r="DL637">
            <v>0</v>
          </cell>
          <cell r="DM637">
            <v>100</v>
          </cell>
          <cell r="DN637">
            <v>0</v>
          </cell>
          <cell r="DO637" t="str">
            <v>0</v>
          </cell>
          <cell r="DP637">
            <v>80</v>
          </cell>
          <cell r="DQ637" t="str">
            <v>100</v>
          </cell>
          <cell r="DR637">
            <v>40</v>
          </cell>
          <cell r="DS637">
            <v>50</v>
          </cell>
          <cell r="DT637">
            <v>32</v>
          </cell>
          <cell r="DU637">
            <v>89</v>
          </cell>
          <cell r="DV637" t="str">
            <v>Capgemini/Wisdamlab/DXC.Technology</v>
          </cell>
          <cell r="DW637"/>
          <cell r="DX637"/>
          <cell r="DY637" t="str">
            <v>Placed</v>
          </cell>
          <cell r="DZ637" t="str">
            <v>5/4.25/4.20</v>
          </cell>
          <cell r="EA637" t="str">
            <v>Placement</v>
          </cell>
          <cell r="EB637" t="str">
            <v>Placement</v>
          </cell>
          <cell r="EC637"/>
          <cell r="ED637" t="str">
            <v>CAT-1</v>
          </cell>
          <cell r="EE637"/>
          <cell r="EF637"/>
          <cell r="EG637"/>
          <cell r="EH637"/>
          <cell r="EI637"/>
          <cell r="EJ637"/>
          <cell r="EK637"/>
          <cell r="EL637"/>
          <cell r="EM637"/>
          <cell r="EN637">
            <v>5</v>
          </cell>
          <cell r="EO637">
            <v>5</v>
          </cell>
          <cell r="EP637">
            <v>5</v>
          </cell>
          <cell r="EQ637">
            <v>15</v>
          </cell>
          <cell r="ER637">
            <v>100</v>
          </cell>
          <cell r="ES637" t="str">
            <v>Yes</v>
          </cell>
          <cell r="ET637" t="str">
            <v>https://drive.google.com/open?id=1Qf1qjanoD14LXDfGn-YSsh2_87GEGE-G</v>
          </cell>
          <cell r="EU637" t="str">
            <v>IT + Core Companies</v>
          </cell>
          <cell r="EV637" t="str">
            <v>Yes</v>
          </cell>
          <cell r="EW637" t="str">
            <v>pay_HyBunvbRNNbhhK</v>
          </cell>
          <cell r="EX637" t="str">
            <v>MUMBAI</v>
          </cell>
          <cell r="EY637" t="str">
            <v>Present</v>
          </cell>
          <cell r="EZ637" t="str">
            <v>Batch 1</v>
          </cell>
          <cell r="FA637" t="str">
            <v>19-ITA62-23</v>
          </cell>
          <cell r="FB637" t="str">
            <v>IT-A</v>
          </cell>
          <cell r="FC637">
            <v>62</v>
          </cell>
        </row>
        <row r="638">
          <cell r="C638" t="str">
            <v>19-ITA63-23</v>
          </cell>
          <cell r="D638">
            <v>63</v>
          </cell>
          <cell r="E638" t="str">
            <v>MISTRY UNNATI SANDEEP JAGRUTI</v>
          </cell>
          <cell r="F638" t="str">
            <v>19-ITA63-23</v>
          </cell>
          <cell r="G638" t="str">
            <v>Female</v>
          </cell>
          <cell r="H638">
            <v>37144</v>
          </cell>
          <cell r="I638">
            <v>7021244954</v>
          </cell>
          <cell r="J638" t="str">
            <v>9833634575</v>
          </cell>
          <cell r="K638" t="str">
            <v>unnati.mistry786@gmail.com</v>
          </cell>
          <cell r="L638" t="str">
            <v>1032190330@tcetmumbai.in</v>
          </cell>
          <cell r="M638" t="str">
            <v>A/304, RADHA VISHWESHWAR CHS LTD,NARSING LANE,MALAD - WEST,NEAR N L HIGH SCHOOL,MUMBAI,400064</v>
          </cell>
          <cell r="N638" t="str">
            <v>Service</v>
          </cell>
          <cell r="O638" t="str">
            <v>20 Lacs &amp; above</v>
          </cell>
          <cell r="P638" t="str">
            <v>Normal</v>
          </cell>
          <cell r="Q638" t="str">
            <v>Open</v>
          </cell>
          <cell r="R638">
            <v>2019</v>
          </cell>
          <cell r="S638" t="str">
            <v>FE</v>
          </cell>
          <cell r="T638" t="str">
            <v>MHT-CET 2019</v>
          </cell>
          <cell r="U638" t="str">
            <v>MHT-CET</v>
          </cell>
          <cell r="V638">
            <v>200</v>
          </cell>
          <cell r="W638">
            <v>43.523822600000003</v>
          </cell>
          <cell r="X638" t="str">
            <v>IL</v>
          </cell>
          <cell r="Y638">
            <v>501</v>
          </cell>
          <cell r="Z638">
            <v>600</v>
          </cell>
          <cell r="AA638">
            <v>83.5</v>
          </cell>
          <cell r="AB638">
            <v>2017</v>
          </cell>
          <cell r="AC638" t="str">
            <v>COUNCIL FOR THE INDIAN SCHOOL CERTIFICATE EXAMINATIONS</v>
          </cell>
          <cell r="AD638" t="str">
            <v>CHILDRENS ACADEMY</v>
          </cell>
          <cell r="AE638">
            <v>363</v>
          </cell>
          <cell r="AF638">
            <v>650</v>
          </cell>
          <cell r="AG638">
            <v>55.85</v>
          </cell>
          <cell r="AH638">
            <v>2019</v>
          </cell>
          <cell r="AI638" t="str">
            <v>MAHARASHTRA STATE BOARD OF SECONDARY AND HIGHER SECONDARY EDUCATION</v>
          </cell>
          <cell r="AJ638" t="str">
            <v>SAMATA VIDYA MANDIR JUNIOR COLLEGE OF COMMERCE AND SCIENCE</v>
          </cell>
          <cell r="AK638">
            <v>137</v>
          </cell>
          <cell r="AL638">
            <v>22</v>
          </cell>
          <cell r="AM638">
            <v>6.2272727272727275</v>
          </cell>
          <cell r="AN638">
            <v>75</v>
          </cell>
          <cell r="AO638">
            <v>207</v>
          </cell>
          <cell r="AP638">
            <v>26</v>
          </cell>
          <cell r="AQ638">
            <v>7.9615384615384617</v>
          </cell>
          <cell r="AR638">
            <v>82</v>
          </cell>
          <cell r="AS638">
            <v>344</v>
          </cell>
          <cell r="AT638">
            <v>48</v>
          </cell>
          <cell r="AU638">
            <v>7.166666666666667</v>
          </cell>
          <cell r="AV638">
            <v>235</v>
          </cell>
          <cell r="AW638">
            <v>25</v>
          </cell>
          <cell r="AX638">
            <v>9.4</v>
          </cell>
          <cell r="AY638">
            <v>95</v>
          </cell>
          <cell r="AZ638">
            <v>279</v>
          </cell>
          <cell r="BA638">
            <v>29</v>
          </cell>
          <cell r="BB638">
            <v>9.6206896551724146</v>
          </cell>
          <cell r="BC638">
            <v>100</v>
          </cell>
          <cell r="BD638">
            <v>514</v>
          </cell>
          <cell r="BE638">
            <v>54</v>
          </cell>
          <cell r="BF638">
            <v>9.518518518518519</v>
          </cell>
          <cell r="BG638">
            <v>233</v>
          </cell>
          <cell r="BH638">
            <v>24</v>
          </cell>
          <cell r="BI638">
            <v>9.7083333333333339</v>
          </cell>
          <cell r="BJ638">
            <v>88</v>
          </cell>
          <cell r="BK638">
            <v>257</v>
          </cell>
          <cell r="BL638">
            <v>29</v>
          </cell>
          <cell r="BM638">
            <v>8.862068965517242</v>
          </cell>
          <cell r="BN638">
            <v>100</v>
          </cell>
          <cell r="BO638">
            <v>490</v>
          </cell>
          <cell r="BP638">
            <v>53</v>
          </cell>
          <cell r="BQ638">
            <v>9.2452830188679247</v>
          </cell>
          <cell r="BR638">
            <v>210</v>
          </cell>
          <cell r="BS638">
            <v>24</v>
          </cell>
          <cell r="BT638">
            <v>8.75</v>
          </cell>
          <cell r="BU638">
            <v>90</v>
          </cell>
          <cell r="BV638">
            <v>210</v>
          </cell>
          <cell r="BW638">
            <v>24</v>
          </cell>
          <cell r="BX638">
            <v>8.75</v>
          </cell>
          <cell r="BY638">
            <v>257</v>
          </cell>
          <cell r="BZ638">
            <v>26</v>
          </cell>
          <cell r="CA638">
            <v>9.884615384615385</v>
          </cell>
          <cell r="CB638">
            <v>1815</v>
          </cell>
          <cell r="CC638">
            <v>205</v>
          </cell>
          <cell r="CD638">
            <v>8.8536585365853657</v>
          </cell>
          <cell r="CE638">
            <v>88</v>
          </cell>
          <cell r="CF638"/>
          <cell r="CG638"/>
          <cell r="CH638"/>
          <cell r="CI638"/>
          <cell r="CJ638"/>
          <cell r="CK638"/>
          <cell r="CL638"/>
          <cell r="CM638"/>
          <cell r="CN638">
            <v>41</v>
          </cell>
          <cell r="CO638">
            <v>60</v>
          </cell>
          <cell r="CP638">
            <v>25</v>
          </cell>
          <cell r="CQ638">
            <v>50</v>
          </cell>
          <cell r="CR638">
            <v>23</v>
          </cell>
          <cell r="CS638">
            <v>1</v>
          </cell>
          <cell r="CT638">
            <v>96</v>
          </cell>
          <cell r="CU638">
            <v>16</v>
          </cell>
          <cell r="CV638">
            <v>0</v>
          </cell>
          <cell r="CW638">
            <v>100</v>
          </cell>
          <cell r="CX638">
            <v>607</v>
          </cell>
          <cell r="CY638">
            <v>60.7</v>
          </cell>
          <cell r="CZ638">
            <v>90.193164933135222</v>
          </cell>
          <cell r="DA638">
            <v>10</v>
          </cell>
          <cell r="DB638">
            <v>0</v>
          </cell>
          <cell r="DC638">
            <v>100</v>
          </cell>
          <cell r="DD638">
            <v>22</v>
          </cell>
          <cell r="DE638">
            <v>0</v>
          </cell>
          <cell r="DF638">
            <v>100</v>
          </cell>
          <cell r="DG638">
            <v>9</v>
          </cell>
          <cell r="DH638">
            <v>90</v>
          </cell>
          <cell r="DI638">
            <v>522</v>
          </cell>
          <cell r="DJ638">
            <v>27</v>
          </cell>
          <cell r="DK638">
            <v>2</v>
          </cell>
          <cell r="DL638">
            <v>0</v>
          </cell>
          <cell r="DM638">
            <v>100</v>
          </cell>
          <cell r="DN638">
            <v>80</v>
          </cell>
          <cell r="DO638" t="str">
            <v>100</v>
          </cell>
          <cell r="DP638">
            <v>80</v>
          </cell>
          <cell r="DQ638" t="str">
            <v>100</v>
          </cell>
          <cell r="DR638">
            <v>80</v>
          </cell>
          <cell r="DS638">
            <v>100</v>
          </cell>
          <cell r="DT638">
            <v>66</v>
          </cell>
          <cell r="DU638">
            <v>98</v>
          </cell>
          <cell r="DV638" t="str">
            <v>Capgemini/Accenture-(ASE)</v>
          </cell>
          <cell r="DW638"/>
          <cell r="DX638"/>
          <cell r="DY638" t="str">
            <v>Placed</v>
          </cell>
          <cell r="DZ638" t="str">
            <v>4.5/4.25</v>
          </cell>
          <cell r="EA638" t="str">
            <v>Placement</v>
          </cell>
          <cell r="EB638" t="str">
            <v>Placement</v>
          </cell>
          <cell r="EC638"/>
          <cell r="ED638" t="str">
            <v>CAT-1</v>
          </cell>
          <cell r="EE638"/>
          <cell r="EF638"/>
          <cell r="EG638"/>
          <cell r="EH638"/>
          <cell r="EI638"/>
          <cell r="EJ638"/>
          <cell r="EK638"/>
          <cell r="EL638"/>
          <cell r="EM638"/>
          <cell r="EN638">
            <v>5</v>
          </cell>
          <cell r="EO638">
            <v>5</v>
          </cell>
          <cell r="EP638">
            <v>5</v>
          </cell>
          <cell r="EQ638">
            <v>15</v>
          </cell>
          <cell r="ER638">
            <v>100</v>
          </cell>
          <cell r="ES638" t="str">
            <v>Yes</v>
          </cell>
          <cell r="ET638" t="str">
            <v>https://drive.google.com/open?id=17EZzEALbvNLd2ng6u9MDsymsJwgQxsy9</v>
          </cell>
          <cell r="EU638" t="str">
            <v>IT + Core Companies</v>
          </cell>
          <cell r="EV638" t="str">
            <v>Yes</v>
          </cell>
          <cell r="EW638" t="str">
            <v>pay_HyCGbrUTFiJDoq</v>
          </cell>
          <cell r="EX638" t="str">
            <v>MUMBAI</v>
          </cell>
          <cell r="EY638" t="str">
            <v>Present</v>
          </cell>
          <cell r="EZ638" t="str">
            <v>Golden Batch 2</v>
          </cell>
          <cell r="FA638" t="str">
            <v>19-ITA63-23</v>
          </cell>
          <cell r="FB638" t="str">
            <v>IT-A</v>
          </cell>
          <cell r="FC638">
            <v>63</v>
          </cell>
        </row>
        <row r="639">
          <cell r="C639" t="str">
            <v>18-ITA64-23</v>
          </cell>
          <cell r="D639">
            <v>64</v>
          </cell>
          <cell r="E639" t="str">
            <v>BOROLE DARSHAN KIRAN PRIYA</v>
          </cell>
          <cell r="F639" t="str">
            <v>18-ITA64-23</v>
          </cell>
          <cell r="G639" t="str">
            <v>Male</v>
          </cell>
          <cell r="H639">
            <v>36767</v>
          </cell>
          <cell r="I639">
            <v>7773902976</v>
          </cell>
          <cell r="J639"/>
          <cell r="K639" t="str">
            <v>darshanborole41@gmail.com</v>
          </cell>
          <cell r="L639" t="str">
            <v>1032180907@tcetmumbai.in</v>
          </cell>
          <cell r="M639" t="str">
            <v>17, Siddheshwar Nagar near Vidyut Nagari mahabal road Jalgaon ,17, Siddheshwar Nagar near Vidyut Nagari mahabal road Jalgaon ,17, Siddheshwar Nagar near Vidyut Nagari mahabal road Jalgaon ,Vasunayan cotage,Jalgaon,425001</v>
          </cell>
          <cell r="N639" t="str">
            <v>Any other</v>
          </cell>
          <cell r="O639" t="str">
            <v>Below  5 Lacs</v>
          </cell>
          <cell r="P639" t="str">
            <v>Normal</v>
          </cell>
          <cell r="Q639" t="str">
            <v>Open</v>
          </cell>
          <cell r="R639">
            <v>2018</v>
          </cell>
          <cell r="S639" t="str">
            <v>FE</v>
          </cell>
          <cell r="T639" t="str">
            <v>JEE(Main)-2018</v>
          </cell>
          <cell r="U639" t="str">
            <v>JEE-Main</v>
          </cell>
          <cell r="V639">
            <v>360</v>
          </cell>
          <cell r="W639">
            <v>98</v>
          </cell>
          <cell r="X639" t="str">
            <v>CAP</v>
          </cell>
          <cell r="Y639"/>
          <cell r="Z639"/>
          <cell r="AA639">
            <v>79.8</v>
          </cell>
          <cell r="AB639" t="str">
            <v>2016</v>
          </cell>
          <cell r="AC639" t="str">
            <v>CENTRAL BOARD OF SECONDARY EDUCATION</v>
          </cell>
          <cell r="AD639" t="str">
            <v>ST JOSEPH CONVENT SENIOR SECONDARY SCHOOL JALGAON</v>
          </cell>
          <cell r="AE639">
            <v>440</v>
          </cell>
          <cell r="AF639">
            <v>650</v>
          </cell>
          <cell r="AG639">
            <v>67.69</v>
          </cell>
          <cell r="AH639" t="str">
            <v>2018</v>
          </cell>
          <cell r="AI639" t="str">
            <v>MAHARASHTRA STATE BOARD OF SECONDARY AND HIGHER SECONDARY EDUCATION</v>
          </cell>
          <cell r="AJ639" t="str">
            <v>SWAMI VIVEKANANDA JUNIOR COLLEGE JALGAON</v>
          </cell>
          <cell r="AK639">
            <v>152</v>
          </cell>
          <cell r="AL639">
            <v>27</v>
          </cell>
          <cell r="AM639">
            <v>5.6296296296296298</v>
          </cell>
          <cell r="AN639">
            <v>91</v>
          </cell>
          <cell r="AO639">
            <v>163.5</v>
          </cell>
          <cell r="AP639">
            <v>27</v>
          </cell>
          <cell r="AQ639">
            <v>6.0555555555555554</v>
          </cell>
          <cell r="AR639">
            <v>75</v>
          </cell>
          <cell r="AS639">
            <v>315.5</v>
          </cell>
          <cell r="AT639">
            <v>54</v>
          </cell>
          <cell r="AU639">
            <v>5.8425925925925926</v>
          </cell>
          <cell r="AV639">
            <v>218</v>
          </cell>
          <cell r="AW639">
            <v>25</v>
          </cell>
          <cell r="AX639">
            <v>8.7200000000000006</v>
          </cell>
          <cell r="AY639">
            <v>94</v>
          </cell>
          <cell r="AZ639">
            <v>236</v>
          </cell>
          <cell r="BA639">
            <v>29</v>
          </cell>
          <cell r="BB639">
            <v>8.137931034482758</v>
          </cell>
          <cell r="BC639">
            <v>88</v>
          </cell>
          <cell r="BD639">
            <v>454</v>
          </cell>
          <cell r="BE639">
            <v>54</v>
          </cell>
          <cell r="BF639">
            <v>8.4074074074074066</v>
          </cell>
          <cell r="BG639">
            <v>201</v>
          </cell>
          <cell r="BH639">
            <v>24</v>
          </cell>
          <cell r="BI639">
            <v>8.375</v>
          </cell>
          <cell r="BJ639">
            <v>87</v>
          </cell>
          <cell r="BK639">
            <v>247.07999999999998</v>
          </cell>
          <cell r="BL639">
            <v>29</v>
          </cell>
          <cell r="BM639">
            <v>8.52</v>
          </cell>
          <cell r="BN639">
            <v>88</v>
          </cell>
          <cell r="BO639">
            <v>448.08</v>
          </cell>
          <cell r="BP639">
            <v>53</v>
          </cell>
          <cell r="BQ639">
            <v>8.4543396226415091</v>
          </cell>
          <cell r="BR639">
            <v>183</v>
          </cell>
          <cell r="BS639">
            <v>24</v>
          </cell>
          <cell r="BT639">
            <v>7.625</v>
          </cell>
          <cell r="BU639">
            <v>87.166666666666671</v>
          </cell>
          <cell r="BV639">
            <v>183</v>
          </cell>
          <cell r="BW639">
            <v>24</v>
          </cell>
          <cell r="BX639">
            <v>7.625</v>
          </cell>
          <cell r="BY639">
            <v>242</v>
          </cell>
          <cell r="BZ639">
            <v>26</v>
          </cell>
          <cell r="CA639">
            <v>9.3076923076923084</v>
          </cell>
          <cell r="CB639">
            <v>1642.58</v>
          </cell>
          <cell r="CC639">
            <v>211</v>
          </cell>
          <cell r="CD639">
            <v>7.7847393364928905</v>
          </cell>
          <cell r="CE639">
            <v>87</v>
          </cell>
          <cell r="CF639"/>
          <cell r="CG639"/>
          <cell r="CH639"/>
          <cell r="CI639"/>
          <cell r="CJ639"/>
          <cell r="CK639"/>
          <cell r="CL639"/>
          <cell r="CM639"/>
          <cell r="CN639" t="str">
            <v>ABSENT</v>
          </cell>
          <cell r="CO639">
            <v>60</v>
          </cell>
          <cell r="CP639" t="str">
            <v>ABSENT</v>
          </cell>
          <cell r="CQ639">
            <v>50</v>
          </cell>
          <cell r="CR639">
            <v>7</v>
          </cell>
          <cell r="CS639">
            <v>17</v>
          </cell>
          <cell r="CT639">
            <v>30</v>
          </cell>
          <cell r="CU639">
            <v>3</v>
          </cell>
          <cell r="CV639">
            <v>13</v>
          </cell>
          <cell r="CW639">
            <v>19</v>
          </cell>
          <cell r="CX639">
            <v>95</v>
          </cell>
          <cell r="CY639">
            <v>31.666666666666668</v>
          </cell>
          <cell r="CZ639">
            <v>14.115898959881129</v>
          </cell>
          <cell r="DA639">
            <v>3</v>
          </cell>
          <cell r="DB639">
            <v>7</v>
          </cell>
          <cell r="DC639">
            <v>30</v>
          </cell>
          <cell r="DD639">
            <v>5</v>
          </cell>
          <cell r="DE639">
            <v>17</v>
          </cell>
          <cell r="DF639">
            <v>23</v>
          </cell>
          <cell r="DG639">
            <v>2</v>
          </cell>
          <cell r="DH639">
            <v>20</v>
          </cell>
          <cell r="DI639">
            <v>0</v>
          </cell>
          <cell r="DJ639">
            <v>0</v>
          </cell>
          <cell r="DK639">
            <v>2</v>
          </cell>
          <cell r="DL639">
            <v>0</v>
          </cell>
          <cell r="DM639">
            <v>100</v>
          </cell>
          <cell r="DN639">
            <v>0</v>
          </cell>
          <cell r="DO639" t="str">
            <v>0</v>
          </cell>
          <cell r="DP639">
            <v>0</v>
          </cell>
          <cell r="DQ639">
            <v>0</v>
          </cell>
          <cell r="DR639">
            <v>0</v>
          </cell>
          <cell r="DS639">
            <v>0</v>
          </cell>
          <cell r="DT639">
            <v>5</v>
          </cell>
          <cell r="DU639">
            <v>32</v>
          </cell>
          <cell r="DV639" t="str">
            <v>OFF-Intellipaat</v>
          </cell>
          <cell r="DW639"/>
          <cell r="DX639" t="str">
            <v>Absent for Unplaced Meeting</v>
          </cell>
          <cell r="DY639"/>
          <cell r="DZ639"/>
          <cell r="EA639" t="str">
            <v>Placement</v>
          </cell>
          <cell r="EB639" t="str">
            <v>Higher Studies</v>
          </cell>
          <cell r="EC639"/>
          <cell r="ED639" t="str">
            <v>CAT-3</v>
          </cell>
          <cell r="EE639"/>
          <cell r="EF639"/>
          <cell r="EG639"/>
          <cell r="EH639"/>
          <cell r="EI639"/>
          <cell r="EJ639"/>
          <cell r="EK639"/>
          <cell r="EL639"/>
          <cell r="EM639"/>
          <cell r="EN639">
            <v>4</v>
          </cell>
          <cell r="EO639">
            <v>1</v>
          </cell>
          <cell r="EP639">
            <v>5</v>
          </cell>
          <cell r="EQ639">
            <v>10</v>
          </cell>
          <cell r="ER639">
            <v>66.666666666666657</v>
          </cell>
          <cell r="ES639" t="str">
            <v>Yes</v>
          </cell>
          <cell r="ET639" t="str">
            <v>https://drive.google.com/open?id=115ZfReE557XsSSAZchHY1Gfd7cddvVxK</v>
          </cell>
          <cell r="EU639" t="str">
            <v>IT + Core Companies</v>
          </cell>
          <cell r="EV639" t="str">
            <v>Yes</v>
          </cell>
          <cell r="EW639" t="str">
            <v xml:space="preserve"> pay_I6OLyc3ByegL10</v>
          </cell>
          <cell r="EX639" t="str">
            <v>Jalgaon</v>
          </cell>
          <cell r="EY639" t="str">
            <v>AB</v>
          </cell>
          <cell r="EZ639" t="str">
            <v>Batch 2</v>
          </cell>
          <cell r="FA639" t="str">
            <v>18-ITA64-23</v>
          </cell>
          <cell r="FB639" t="str">
            <v>IT-A</v>
          </cell>
          <cell r="FC639">
            <v>64</v>
          </cell>
        </row>
        <row r="640">
          <cell r="C640" t="str">
            <v>18-ITA65-23</v>
          </cell>
          <cell r="D640">
            <v>65</v>
          </cell>
          <cell r="E640" t="str">
            <v>SINGH AMAN MANOJ MANISHA</v>
          </cell>
          <cell r="F640" t="str">
            <v>18-ITA65-23</v>
          </cell>
          <cell r="G640" t="str">
            <v>Male</v>
          </cell>
          <cell r="H640">
            <v>36755</v>
          </cell>
          <cell r="I640">
            <v>9082894471</v>
          </cell>
          <cell r="J640"/>
          <cell r="K640" t="str">
            <v>amansingh1708@gmail.com</v>
          </cell>
          <cell r="L640" t="str">
            <v>1032180912@tcetmumbai.in</v>
          </cell>
          <cell r="M640" t="str">
            <v>A/101, VINDHYACHAL APARTMENT, MUMRA DEVI COLONY,DIVA EAST,DIVA,400612</v>
          </cell>
          <cell r="N640" t="str">
            <v>Service</v>
          </cell>
          <cell r="O640" t="str">
            <v>Below  5 Lacs</v>
          </cell>
          <cell r="P640" t="str">
            <v>Normal</v>
          </cell>
          <cell r="Q640" t="str">
            <v>Open</v>
          </cell>
          <cell r="R640">
            <v>2018</v>
          </cell>
          <cell r="S640" t="str">
            <v>FE</v>
          </cell>
          <cell r="T640" t="str">
            <v>JEE(Main)-2018</v>
          </cell>
          <cell r="U640" t="str">
            <v>JEE-Main</v>
          </cell>
          <cell r="V640">
            <v>360</v>
          </cell>
          <cell r="W640">
            <v>100</v>
          </cell>
          <cell r="X640" t="str">
            <v>CAP</v>
          </cell>
          <cell r="Y640">
            <v>365</v>
          </cell>
          <cell r="Z640">
            <v>500</v>
          </cell>
          <cell r="AA640">
            <v>73</v>
          </cell>
          <cell r="AB640" t="str">
            <v>2016</v>
          </cell>
          <cell r="AC640" t="str">
            <v>CENTRAL BOARD OF SECONDARY EDUCATION</v>
          </cell>
          <cell r="AD640" t="str">
            <v>CENTRAL RAILWAY SECONDARY SCHOOL KALYAN WEST</v>
          </cell>
          <cell r="AE640">
            <v>393</v>
          </cell>
          <cell r="AF640">
            <v>650</v>
          </cell>
          <cell r="AG640">
            <v>60.46</v>
          </cell>
          <cell r="AH640" t="str">
            <v>2018</v>
          </cell>
          <cell r="AI640" t="str">
            <v>MAHARASHTRA STATE BOARD OF SECONDARY AND HIGHER SECONDARY EDUCATION</v>
          </cell>
          <cell r="AJ640" t="str">
            <v>K.M. AGRAWAL COLLEGE</v>
          </cell>
          <cell r="AK640">
            <v>145.53</v>
          </cell>
          <cell r="AL640">
            <v>27</v>
          </cell>
          <cell r="AM640">
            <v>5.39</v>
          </cell>
          <cell r="AN640">
            <v>75</v>
          </cell>
          <cell r="AO640">
            <v>156.06</v>
          </cell>
          <cell r="AP640">
            <v>27</v>
          </cell>
          <cell r="AQ640">
            <v>5.78</v>
          </cell>
          <cell r="AR640">
            <v>97</v>
          </cell>
          <cell r="AS640">
            <v>301.59000000000003</v>
          </cell>
          <cell r="AT640">
            <v>54</v>
          </cell>
          <cell r="AU640">
            <v>5.5850000000000009</v>
          </cell>
          <cell r="AV640">
            <v>223</v>
          </cell>
          <cell r="AW640">
            <v>25</v>
          </cell>
          <cell r="AX640">
            <v>8.92</v>
          </cell>
          <cell r="AY640">
            <v>75</v>
          </cell>
          <cell r="AZ640">
            <v>280</v>
          </cell>
          <cell r="BA640">
            <v>29</v>
          </cell>
          <cell r="BB640">
            <v>9.6551724137931032</v>
          </cell>
          <cell r="BC640">
            <v>91</v>
          </cell>
          <cell r="BD640">
            <v>503</v>
          </cell>
          <cell r="BE640">
            <v>54</v>
          </cell>
          <cell r="BF640">
            <v>9.3148148148148149</v>
          </cell>
          <cell r="BG640">
            <v>211</v>
          </cell>
          <cell r="BH640">
            <v>24</v>
          </cell>
          <cell r="BI640">
            <v>8.7916666666666661</v>
          </cell>
          <cell r="BJ640">
            <v>84.5</v>
          </cell>
          <cell r="BK640">
            <v>253</v>
          </cell>
          <cell r="BL640">
            <v>29</v>
          </cell>
          <cell r="BM640">
            <v>8.7241379310344822</v>
          </cell>
          <cell r="BN640">
            <v>77</v>
          </cell>
          <cell r="BO640">
            <v>464</v>
          </cell>
          <cell r="BP640">
            <v>53</v>
          </cell>
          <cell r="BQ640">
            <v>8.7547169811320753</v>
          </cell>
          <cell r="BR640">
            <v>184</v>
          </cell>
          <cell r="BS640">
            <v>24</v>
          </cell>
          <cell r="BT640">
            <v>7.666666666666667</v>
          </cell>
          <cell r="BU640">
            <v>83.25</v>
          </cell>
          <cell r="BV640">
            <v>184</v>
          </cell>
          <cell r="BW640">
            <v>24</v>
          </cell>
          <cell r="BX640">
            <v>7.666666666666667</v>
          </cell>
          <cell r="BY640">
            <v>220</v>
          </cell>
          <cell r="BZ640">
            <v>26</v>
          </cell>
          <cell r="CA640">
            <v>8.4615384615384617</v>
          </cell>
          <cell r="CB640">
            <v>1672.5900000000001</v>
          </cell>
          <cell r="CC640">
            <v>211</v>
          </cell>
          <cell r="CD640">
            <v>7.9269668246445502</v>
          </cell>
          <cell r="CE640">
            <v>85</v>
          </cell>
          <cell r="CF640"/>
          <cell r="CG640"/>
          <cell r="CH640"/>
          <cell r="CI640"/>
          <cell r="CJ640"/>
          <cell r="CK640"/>
          <cell r="CL640"/>
          <cell r="CM640"/>
          <cell r="CN640"/>
          <cell r="CO640"/>
          <cell r="CP640"/>
          <cell r="CQ640"/>
          <cell r="CR640"/>
          <cell r="CS640"/>
          <cell r="CT640"/>
          <cell r="CU640"/>
          <cell r="CV640"/>
          <cell r="CW640"/>
          <cell r="CX640"/>
          <cell r="CY640"/>
          <cell r="CZ640"/>
          <cell r="DA640"/>
          <cell r="DB640"/>
          <cell r="DC640"/>
          <cell r="DD640"/>
          <cell r="DE640"/>
          <cell r="DF640"/>
          <cell r="DG640"/>
          <cell r="DH640"/>
          <cell r="DI640"/>
          <cell r="DJ640">
            <v>0</v>
          </cell>
          <cell r="DK640">
            <v>0</v>
          </cell>
          <cell r="DL640">
            <v>2</v>
          </cell>
          <cell r="DM640">
            <v>0</v>
          </cell>
          <cell r="DN640">
            <v>0</v>
          </cell>
          <cell r="DO640">
            <v>0</v>
          </cell>
          <cell r="DP640">
            <v>0</v>
          </cell>
          <cell r="DQ640">
            <v>0</v>
          </cell>
          <cell r="DR640">
            <v>0</v>
          </cell>
          <cell r="DS640">
            <v>0</v>
          </cell>
          <cell r="DT640">
            <v>0</v>
          </cell>
          <cell r="DU640">
            <v>0</v>
          </cell>
          <cell r="DV640"/>
          <cell r="DW640"/>
          <cell r="DX640"/>
          <cell r="DY640"/>
          <cell r="DZ640"/>
          <cell r="EA640" t="str">
            <v>Higher Studies</v>
          </cell>
          <cell r="EB640" t="str">
            <v>Higher Studies</v>
          </cell>
          <cell r="EC640"/>
          <cell r="ED640" t="str">
            <v>CAT-3</v>
          </cell>
          <cell r="EE640"/>
          <cell r="EF640"/>
          <cell r="EG640"/>
          <cell r="EH640"/>
          <cell r="EI640"/>
          <cell r="EJ640"/>
          <cell r="EK640"/>
          <cell r="EL640"/>
          <cell r="EM640"/>
          <cell r="EN640">
            <v>4</v>
          </cell>
          <cell r="EO640">
            <v>0</v>
          </cell>
          <cell r="EP640">
            <v>5</v>
          </cell>
          <cell r="EQ640">
            <v>9</v>
          </cell>
          <cell r="ER640">
            <v>60</v>
          </cell>
          <cell r="ES640" t="str">
            <v>Yes</v>
          </cell>
          <cell r="ET640" t="str">
            <v>https://drive.google.com/open?id=1hYx9ORL70VHBLDhRJ11eCeqtlQm7SuNQ</v>
          </cell>
          <cell r="EU640" t="str">
            <v>NA</v>
          </cell>
          <cell r="EV640" t="str">
            <v>No</v>
          </cell>
          <cell r="EW640"/>
          <cell r="EX640" t="str">
            <v>AZAMGARH</v>
          </cell>
          <cell r="EY640" t="str">
            <v>Present</v>
          </cell>
          <cell r="EZ640"/>
          <cell r="FA640" t="str">
            <v>18-ITA65-23</v>
          </cell>
          <cell r="FB640" t="str">
            <v>IT-A</v>
          </cell>
          <cell r="FC640">
            <v>65</v>
          </cell>
        </row>
        <row r="641">
          <cell r="C641" t="str">
            <v>18-ITA66-23</v>
          </cell>
          <cell r="D641">
            <v>66</v>
          </cell>
          <cell r="E641" t="str">
            <v>GOYAL ANMOL NIRAJ MUDITA</v>
          </cell>
          <cell r="F641" t="str">
            <v>18-ITA66-23</v>
          </cell>
          <cell r="G641" t="str">
            <v>Male</v>
          </cell>
          <cell r="H641">
            <v>36648</v>
          </cell>
          <cell r="I641">
            <v>9833946470</v>
          </cell>
          <cell r="J641"/>
          <cell r="K641" t="str">
            <v>anmolgoyal8686@gmail.com</v>
          </cell>
          <cell r="L641" t="str">
            <v>1032180906@tcetmumbai.in</v>
          </cell>
          <cell r="M641" t="str">
            <v>B-1607 OBEROI PARK VIEW,THAKUR VILLAGE,KANDIVALI-EAST,MUMBAI,400101</v>
          </cell>
          <cell r="N641" t="str">
            <v>Any other</v>
          </cell>
          <cell r="O641" t="str">
            <v>5 Lacs to  10Lacs</v>
          </cell>
          <cell r="P641" t="str">
            <v>Normal</v>
          </cell>
          <cell r="Q641" t="str">
            <v>Open</v>
          </cell>
          <cell r="R641">
            <v>2018</v>
          </cell>
          <cell r="S641" t="str">
            <v>FE</v>
          </cell>
          <cell r="T641" t="str">
            <v>JEE(Main)-2018</v>
          </cell>
          <cell r="U641" t="str">
            <v>JEE-Main</v>
          </cell>
          <cell r="V641">
            <v>360</v>
          </cell>
          <cell r="W641">
            <v>37</v>
          </cell>
          <cell r="X641" t="str">
            <v>INSTITUTIONAL SEAT</v>
          </cell>
          <cell r="Y641"/>
          <cell r="Z641"/>
          <cell r="AA641">
            <v>74.099999999999994</v>
          </cell>
          <cell r="AB641" t="str">
            <v>2016</v>
          </cell>
          <cell r="AC641" t="str">
            <v>CENTRAL BOARD OF SECONDARY EDUCATION</v>
          </cell>
          <cell r="AD641" t="str">
            <v>RYAN INTERNATIONAL SCHOOL</v>
          </cell>
          <cell r="AE641">
            <v>458</v>
          </cell>
          <cell r="AF641">
            <v>650</v>
          </cell>
          <cell r="AG641">
            <v>70.459999999999994</v>
          </cell>
          <cell r="AH641" t="str">
            <v>2018</v>
          </cell>
          <cell r="AI641" t="str">
            <v>MAHARASHTRA STATE BOARD OF SECONDARY AND HIGHER SECONDARY EDUCATION</v>
          </cell>
          <cell r="AJ641" t="str">
            <v>THAKUR VIDYA MANDIR HIGH SCHOOL AND JUNIOR COLLEGE</v>
          </cell>
          <cell r="AK641">
            <v>152</v>
          </cell>
          <cell r="AL641">
            <v>27</v>
          </cell>
          <cell r="AM641">
            <v>5.6296296296296298</v>
          </cell>
          <cell r="AN641">
            <v>83</v>
          </cell>
          <cell r="AO641">
            <v>151.5</v>
          </cell>
          <cell r="AP641">
            <v>27</v>
          </cell>
          <cell r="AQ641">
            <v>5.6111111111111107</v>
          </cell>
          <cell r="AR641">
            <v>75</v>
          </cell>
          <cell r="AS641">
            <v>303.5</v>
          </cell>
          <cell r="AT641">
            <v>54</v>
          </cell>
          <cell r="AU641">
            <v>5.6203703703703702</v>
          </cell>
          <cell r="AV641">
            <v>214</v>
          </cell>
          <cell r="AW641">
            <v>25</v>
          </cell>
          <cell r="AX641">
            <v>8.56</v>
          </cell>
          <cell r="AY641">
            <v>75</v>
          </cell>
          <cell r="AZ641">
            <v>278</v>
          </cell>
          <cell r="BA641">
            <v>29</v>
          </cell>
          <cell r="BB641">
            <v>9.5862068965517242</v>
          </cell>
          <cell r="BC641">
            <v>90</v>
          </cell>
          <cell r="BD641">
            <v>492</v>
          </cell>
          <cell r="BE641">
            <v>54</v>
          </cell>
          <cell r="BF641">
            <v>9.1111111111111107</v>
          </cell>
          <cell r="BG641">
            <v>200</v>
          </cell>
          <cell r="BH641">
            <v>24</v>
          </cell>
          <cell r="BI641">
            <v>8.3333333333333339</v>
          </cell>
          <cell r="BJ641">
            <v>80.75</v>
          </cell>
          <cell r="BK641">
            <v>260</v>
          </cell>
          <cell r="BL641">
            <v>29</v>
          </cell>
          <cell r="BM641">
            <v>8.9655172413793096</v>
          </cell>
          <cell r="BN641">
            <v>94</v>
          </cell>
          <cell r="BO641">
            <v>460</v>
          </cell>
          <cell r="BP641">
            <v>53</v>
          </cell>
          <cell r="BQ641">
            <v>8.6792452830188687</v>
          </cell>
          <cell r="BR641">
            <v>192</v>
          </cell>
          <cell r="BS641">
            <v>24</v>
          </cell>
          <cell r="BT641">
            <v>8</v>
          </cell>
          <cell r="BU641">
            <v>82.958333333333329</v>
          </cell>
          <cell r="BV641">
            <v>192</v>
          </cell>
          <cell r="BW641">
            <v>24</v>
          </cell>
          <cell r="BX641">
            <v>8</v>
          </cell>
          <cell r="BY641">
            <v>241</v>
          </cell>
          <cell r="BZ641">
            <v>26</v>
          </cell>
          <cell r="CA641">
            <v>9.2692307692307701</v>
          </cell>
          <cell r="CB641">
            <v>1688.5</v>
          </cell>
          <cell r="CC641">
            <v>211</v>
          </cell>
          <cell r="CD641">
            <v>8.0023696682464447</v>
          </cell>
          <cell r="CE641">
            <v>81</v>
          </cell>
          <cell r="CF641"/>
          <cell r="CG641"/>
          <cell r="CH641"/>
          <cell r="CI641"/>
          <cell r="CJ641"/>
          <cell r="CK641"/>
          <cell r="CL641"/>
          <cell r="CM641"/>
          <cell r="CN641">
            <v>16</v>
          </cell>
          <cell r="CO641">
            <v>60</v>
          </cell>
          <cell r="CP641">
            <v>22</v>
          </cell>
          <cell r="CQ641">
            <v>50</v>
          </cell>
          <cell r="CR641">
            <v>19</v>
          </cell>
          <cell r="CS641">
            <v>5</v>
          </cell>
          <cell r="CT641">
            <v>80</v>
          </cell>
          <cell r="CU641">
            <v>8</v>
          </cell>
          <cell r="CV641">
            <v>8</v>
          </cell>
          <cell r="CW641">
            <v>50</v>
          </cell>
          <cell r="CX641">
            <v>164</v>
          </cell>
          <cell r="CY641">
            <v>27.333333333333332</v>
          </cell>
          <cell r="CZ641">
            <v>24.368499257057948</v>
          </cell>
          <cell r="DA641">
            <v>6</v>
          </cell>
          <cell r="DB641">
            <v>4</v>
          </cell>
          <cell r="DC641">
            <v>60</v>
          </cell>
          <cell r="DD641">
            <v>12</v>
          </cell>
          <cell r="DE641">
            <v>10</v>
          </cell>
          <cell r="DF641">
            <v>55</v>
          </cell>
          <cell r="DG641">
            <v>6</v>
          </cell>
          <cell r="DH641">
            <v>60</v>
          </cell>
          <cell r="DI641">
            <v>230</v>
          </cell>
          <cell r="DJ641">
            <v>12</v>
          </cell>
          <cell r="DK641">
            <v>2</v>
          </cell>
          <cell r="DL641">
            <v>0</v>
          </cell>
          <cell r="DM641">
            <v>100</v>
          </cell>
          <cell r="DN641">
            <v>70</v>
          </cell>
          <cell r="DO641" t="str">
            <v>100</v>
          </cell>
          <cell r="DP641">
            <v>0</v>
          </cell>
          <cell r="DQ641">
            <v>0</v>
          </cell>
          <cell r="DR641">
            <v>35</v>
          </cell>
          <cell r="DS641">
            <v>50</v>
          </cell>
          <cell r="DT641">
            <v>36</v>
          </cell>
          <cell r="DU641">
            <v>65</v>
          </cell>
          <cell r="DV641"/>
          <cell r="DW641"/>
          <cell r="DX641"/>
          <cell r="DY641"/>
          <cell r="DZ641"/>
          <cell r="EA641" t="str">
            <v>Higher Studies</v>
          </cell>
          <cell r="EB641" t="str">
            <v>Higher Studies</v>
          </cell>
          <cell r="EC641" t="str">
            <v>23.01.2023</v>
          </cell>
          <cell r="ED641" t="str">
            <v>CAT-2</v>
          </cell>
          <cell r="EE641"/>
          <cell r="EF641"/>
          <cell r="EG641"/>
          <cell r="EH641"/>
          <cell r="EI641"/>
          <cell r="EJ641"/>
          <cell r="EK641"/>
          <cell r="EL641"/>
          <cell r="EM641"/>
          <cell r="EN641">
            <v>5</v>
          </cell>
          <cell r="EO641">
            <v>3</v>
          </cell>
          <cell r="EP641">
            <v>5</v>
          </cell>
          <cell r="EQ641">
            <v>13</v>
          </cell>
          <cell r="ER641">
            <v>86.666666666666671</v>
          </cell>
          <cell r="ES641" t="str">
            <v>Yes</v>
          </cell>
          <cell r="ET641" t="str">
            <v>https://drive.google.com/open?id=1p0dA6Ce9shUTp_MnH0sR1gLqPgeaBbmI</v>
          </cell>
          <cell r="EU641" t="str">
            <v>IT + Core Companies</v>
          </cell>
          <cell r="EV641" t="str">
            <v>Yes</v>
          </cell>
          <cell r="EW641">
            <v>126017589444</v>
          </cell>
          <cell r="EX641" t="str">
            <v>SHAMLI</v>
          </cell>
          <cell r="EY641" t="str">
            <v>AB</v>
          </cell>
          <cell r="EZ641" t="str">
            <v>Batch 1</v>
          </cell>
          <cell r="FA641" t="str">
            <v>18-ITA66-23</v>
          </cell>
          <cell r="FB641" t="str">
            <v>IT-A</v>
          </cell>
          <cell r="FC641">
            <v>66</v>
          </cell>
        </row>
        <row r="642">
          <cell r="C642" t="str">
            <v>20-ITA68-23</v>
          </cell>
          <cell r="D642">
            <v>68</v>
          </cell>
          <cell r="E642" t="str">
            <v>FERNANDES ALLAN BRIAN HARRY WILLIAM MERLYN</v>
          </cell>
          <cell r="F642" t="str">
            <v>20-ITA68-23</v>
          </cell>
          <cell r="G642" t="str">
            <v>Male</v>
          </cell>
          <cell r="H642">
            <v>37256</v>
          </cell>
          <cell r="I642">
            <v>8104032381</v>
          </cell>
          <cell r="J642" t="str">
            <v>8828462154</v>
          </cell>
          <cell r="K642" t="str">
            <v>allanfernandes3112@gmail.com</v>
          </cell>
          <cell r="L642" t="str">
            <v>1032200615@tcetmumbai.in</v>
          </cell>
          <cell r="M642" t="str">
            <v>Bungalow No.65, Malwani, Mhada, malad (W), Mumbai 400095</v>
          </cell>
          <cell r="N642" t="str">
            <v>Any other</v>
          </cell>
          <cell r="O642" t="str">
            <v>Below  5 Lacs</v>
          </cell>
          <cell r="P642" t="str">
            <v>Normal</v>
          </cell>
          <cell r="Q642" t="str">
            <v>Open</v>
          </cell>
          <cell r="R642">
            <v>2019</v>
          </cell>
          <cell r="S642" t="str">
            <v>DSE</v>
          </cell>
          <cell r="T642" t="str">
            <v>NA</v>
          </cell>
          <cell r="U642" t="str">
            <v>DSE</v>
          </cell>
          <cell r="V642" t="str">
            <v>NA</v>
          </cell>
          <cell r="W642" t="str">
            <v>NA</v>
          </cell>
          <cell r="X642" t="str">
            <v>CAP-Minority</v>
          </cell>
          <cell r="Y642">
            <v>426</v>
          </cell>
          <cell r="Z642">
            <v>500</v>
          </cell>
          <cell r="AA642">
            <v>85.2</v>
          </cell>
          <cell r="AB642">
            <v>2017</v>
          </cell>
          <cell r="AC642" t="str">
            <v>MAHARASHTRA STATE BOARD OF SECONDARY AND HIGHER SECONDARY EDUCATION</v>
          </cell>
          <cell r="AD642" t="str">
            <v>St Joseph School</v>
          </cell>
          <cell r="AE642">
            <v>1521</v>
          </cell>
          <cell r="AF642">
            <v>1600</v>
          </cell>
          <cell r="AG642">
            <v>95.06</v>
          </cell>
          <cell r="AH642">
            <v>2020</v>
          </cell>
          <cell r="AI642" t="str">
            <v>Maharashtra State Board of Technical Education</v>
          </cell>
          <cell r="AJ642" t="str">
            <v>Thakur Polytechnic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 t="str">
            <v>o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250</v>
          </cell>
          <cell r="AW642">
            <v>25</v>
          </cell>
          <cell r="AX642">
            <v>10</v>
          </cell>
          <cell r="AY642">
            <v>75</v>
          </cell>
          <cell r="AZ642">
            <v>287</v>
          </cell>
          <cell r="BA642">
            <v>29</v>
          </cell>
          <cell r="BB642">
            <v>9.8965517241379306</v>
          </cell>
          <cell r="BC642">
            <v>84</v>
          </cell>
          <cell r="BD642">
            <v>537</v>
          </cell>
          <cell r="BE642">
            <v>54</v>
          </cell>
          <cell r="BF642">
            <v>9.9444444444444446</v>
          </cell>
          <cell r="BG642">
            <v>232</v>
          </cell>
          <cell r="BH642">
            <v>24</v>
          </cell>
          <cell r="BI642">
            <v>9.6666666666666661</v>
          </cell>
          <cell r="BJ642">
            <v>79.5</v>
          </cell>
          <cell r="BK642">
            <v>280</v>
          </cell>
          <cell r="BL642">
            <v>29</v>
          </cell>
          <cell r="BM642">
            <v>9.6551724137931032</v>
          </cell>
          <cell r="BN642">
            <v>84</v>
          </cell>
          <cell r="BO642">
            <v>512</v>
          </cell>
          <cell r="BP642">
            <v>53</v>
          </cell>
          <cell r="BQ642">
            <v>9.6603773584905657</v>
          </cell>
          <cell r="BR642">
            <v>213</v>
          </cell>
          <cell r="BS642">
            <v>24</v>
          </cell>
          <cell r="BT642">
            <v>8.875</v>
          </cell>
          <cell r="BU642">
            <v>80.625</v>
          </cell>
          <cell r="BV642">
            <v>213</v>
          </cell>
          <cell r="BW642">
            <v>24</v>
          </cell>
          <cell r="BX642">
            <v>8.875</v>
          </cell>
          <cell r="BY642">
            <v>244</v>
          </cell>
          <cell r="BZ642">
            <v>26</v>
          </cell>
          <cell r="CA642">
            <v>9.384615384615385</v>
          </cell>
          <cell r="CB642">
            <v>1506</v>
          </cell>
          <cell r="CC642">
            <v>157</v>
          </cell>
          <cell r="CD642">
            <v>9.5923566878980893</v>
          </cell>
          <cell r="CE642">
            <v>80</v>
          </cell>
          <cell r="CF642"/>
          <cell r="CG642"/>
          <cell r="CH642"/>
          <cell r="CI642"/>
          <cell r="CJ642"/>
          <cell r="CK642"/>
          <cell r="CL642"/>
          <cell r="CM642"/>
          <cell r="CN642">
            <v>14</v>
          </cell>
          <cell r="CO642">
            <v>60</v>
          </cell>
          <cell r="CP642">
            <v>22</v>
          </cell>
          <cell r="CQ642">
            <v>50</v>
          </cell>
          <cell r="CR642">
            <v>22</v>
          </cell>
          <cell r="CS642">
            <v>2</v>
          </cell>
          <cell r="CT642">
            <v>92</v>
          </cell>
          <cell r="CU642">
            <v>11</v>
          </cell>
          <cell r="CV642">
            <v>5</v>
          </cell>
          <cell r="CW642">
            <v>69</v>
          </cell>
          <cell r="CX642">
            <v>343</v>
          </cell>
          <cell r="CY642">
            <v>57.166666666666664</v>
          </cell>
          <cell r="CZ642">
            <v>50.965824665676074</v>
          </cell>
          <cell r="DA642">
            <v>6</v>
          </cell>
          <cell r="DB642">
            <v>4</v>
          </cell>
          <cell r="DC642">
            <v>60</v>
          </cell>
          <cell r="DD642">
            <v>15</v>
          </cell>
          <cell r="DE642">
            <v>7</v>
          </cell>
          <cell r="DF642">
            <v>69</v>
          </cell>
          <cell r="DG642">
            <v>6</v>
          </cell>
          <cell r="DH642">
            <v>60</v>
          </cell>
          <cell r="DI642">
            <v>359</v>
          </cell>
          <cell r="DJ642">
            <v>18</v>
          </cell>
          <cell r="DK642">
            <v>1</v>
          </cell>
          <cell r="DL642">
            <v>1</v>
          </cell>
          <cell r="DM642">
            <v>50</v>
          </cell>
          <cell r="DN642">
            <v>70</v>
          </cell>
          <cell r="DO642" t="str">
            <v>100</v>
          </cell>
          <cell r="DP642">
            <v>80</v>
          </cell>
          <cell r="DQ642" t="str">
            <v>100</v>
          </cell>
          <cell r="DR642">
            <v>75</v>
          </cell>
          <cell r="DS642">
            <v>100</v>
          </cell>
          <cell r="DT642">
            <v>47</v>
          </cell>
          <cell r="DU642">
            <v>72</v>
          </cell>
          <cell r="DV642" t="str">
            <v>Arcon (Black Listed by Zahir Aalam in arcon)</v>
          </cell>
          <cell r="DW642"/>
          <cell r="DX642"/>
          <cell r="DY642" t="str">
            <v>Placed</v>
          </cell>
          <cell r="DZ642">
            <v>6</v>
          </cell>
          <cell r="EA642" t="str">
            <v>Placement</v>
          </cell>
          <cell r="EB642" t="str">
            <v>Placement</v>
          </cell>
          <cell r="EC642"/>
          <cell r="ED642" t="str">
            <v>CAT-2</v>
          </cell>
          <cell r="EE642"/>
          <cell r="EF642"/>
          <cell r="EG642"/>
          <cell r="EH642"/>
          <cell r="EI642"/>
          <cell r="EJ642"/>
          <cell r="EK642"/>
          <cell r="EL642"/>
          <cell r="EM642"/>
          <cell r="EN642">
            <v>5</v>
          </cell>
          <cell r="EO642">
            <v>4</v>
          </cell>
          <cell r="EP642">
            <v>4</v>
          </cell>
          <cell r="EQ642">
            <v>13</v>
          </cell>
          <cell r="ER642">
            <v>86.666666666666671</v>
          </cell>
          <cell r="ES642" t="str">
            <v>Yes</v>
          </cell>
          <cell r="ET642" t="str">
            <v>https://drive.google.com/open?id=16shZTIHRBVoaFP2JfxDw6k_hQM_h-JDq</v>
          </cell>
          <cell r="EU642" t="str">
            <v>IT + Core Companies</v>
          </cell>
          <cell r="EV642" t="str">
            <v>Yes</v>
          </cell>
          <cell r="EW642" t="str">
            <v>pay_HxelKf0kL6AWHb</v>
          </cell>
          <cell r="EX642"/>
          <cell r="EY642" t="str">
            <v>Present</v>
          </cell>
          <cell r="EZ642" t="str">
            <v>Batch 1</v>
          </cell>
          <cell r="FA642" t="str">
            <v>20-ITA68-23</v>
          </cell>
          <cell r="FB642" t="str">
            <v>IT-A</v>
          </cell>
          <cell r="FC642">
            <v>68</v>
          </cell>
        </row>
        <row r="643">
          <cell r="C643" t="str">
            <v>20-ITA69-23</v>
          </cell>
          <cell r="D643">
            <v>69</v>
          </cell>
          <cell r="E643" t="str">
            <v>GUPTA DEEPAK SANTOSH SANGEETA</v>
          </cell>
          <cell r="F643" t="str">
            <v>20-ITA69-23</v>
          </cell>
          <cell r="G643" t="str">
            <v>Male</v>
          </cell>
          <cell r="H643">
            <v>36070</v>
          </cell>
          <cell r="I643">
            <v>8655314935</v>
          </cell>
          <cell r="J643" t="str">
            <v>8655314935</v>
          </cell>
          <cell r="K643" t="str">
            <v>deepakgupta00023@gmail.com</v>
          </cell>
          <cell r="L643" t="str">
            <v>1032200622@tcetmumbai.in</v>
          </cell>
          <cell r="M643" t="str">
            <v>Sneh Vikas Society, Anand Gadh Park Site, Vikhroli (West) Pin-400079</v>
          </cell>
          <cell r="N643" t="str">
            <v>Service</v>
          </cell>
          <cell r="O643" t="str">
            <v>Below  5 Lacs</v>
          </cell>
          <cell r="P643" t="str">
            <v>Normal</v>
          </cell>
          <cell r="Q643" t="str">
            <v>Open</v>
          </cell>
          <cell r="R643">
            <v>2019</v>
          </cell>
          <cell r="S643" t="str">
            <v>DSE</v>
          </cell>
          <cell r="T643" t="str">
            <v>NA</v>
          </cell>
          <cell r="U643" t="str">
            <v>DSE</v>
          </cell>
          <cell r="V643" t="str">
            <v>NA</v>
          </cell>
          <cell r="W643" t="str">
            <v>NA</v>
          </cell>
          <cell r="X643" t="str">
            <v>CAP-Minority</v>
          </cell>
          <cell r="Y643">
            <v>425</v>
          </cell>
          <cell r="Z643">
            <v>500</v>
          </cell>
          <cell r="AA643">
            <v>85</v>
          </cell>
          <cell r="AB643">
            <v>2015</v>
          </cell>
          <cell r="AC643" t="str">
            <v>MAHARASHTRA STATE BOARD OF SECONDARY AND HIGHER SECONDARY EDUCATION</v>
          </cell>
          <cell r="AD643" t="str">
            <v>Hindi High School</v>
          </cell>
          <cell r="AE643">
            <v>1468</v>
          </cell>
          <cell r="AF643">
            <v>1600</v>
          </cell>
          <cell r="AG643">
            <v>91.75</v>
          </cell>
          <cell r="AH643">
            <v>2020</v>
          </cell>
          <cell r="AI643" t="str">
            <v>Maharashtra State Board of Technical Education</v>
          </cell>
          <cell r="AJ643" t="str">
            <v>Thakur Polytechnic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 t="str">
            <v>o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250</v>
          </cell>
          <cell r="AW643">
            <v>25</v>
          </cell>
          <cell r="AX643">
            <v>10</v>
          </cell>
          <cell r="AY643">
            <v>75</v>
          </cell>
          <cell r="AZ643">
            <v>286</v>
          </cell>
          <cell r="BA643">
            <v>29</v>
          </cell>
          <cell r="BB643">
            <v>9.862068965517242</v>
          </cell>
          <cell r="BC643">
            <v>84</v>
          </cell>
          <cell r="BD643">
            <v>536</v>
          </cell>
          <cell r="BE643">
            <v>54</v>
          </cell>
          <cell r="BF643">
            <v>9.9259259259259256</v>
          </cell>
          <cell r="BG643">
            <v>222</v>
          </cell>
          <cell r="BH643">
            <v>24</v>
          </cell>
          <cell r="BI643">
            <v>9.25</v>
          </cell>
          <cell r="BJ643">
            <v>79.5</v>
          </cell>
          <cell r="BK643">
            <v>276</v>
          </cell>
          <cell r="BL643">
            <v>29</v>
          </cell>
          <cell r="BM643">
            <v>9.5172413793103452</v>
          </cell>
          <cell r="BN643">
            <v>89</v>
          </cell>
          <cell r="BO643">
            <v>498</v>
          </cell>
          <cell r="BP643">
            <v>53</v>
          </cell>
          <cell r="BQ643">
            <v>9.3962264150943398</v>
          </cell>
          <cell r="BR643">
            <v>185</v>
          </cell>
          <cell r="BS643">
            <v>24</v>
          </cell>
          <cell r="BT643">
            <v>7.708333333333333</v>
          </cell>
          <cell r="BU643">
            <v>81.875</v>
          </cell>
          <cell r="BV643">
            <v>185</v>
          </cell>
          <cell r="BW643">
            <v>24</v>
          </cell>
          <cell r="BX643">
            <v>7.708333333333333</v>
          </cell>
          <cell r="BY643">
            <v>236</v>
          </cell>
          <cell r="BZ643">
            <v>26</v>
          </cell>
          <cell r="CA643">
            <v>9.0769230769230766</v>
          </cell>
          <cell r="CB643">
            <v>1455</v>
          </cell>
          <cell r="CC643">
            <v>157</v>
          </cell>
          <cell r="CD643">
            <v>9.2675159235668794</v>
          </cell>
          <cell r="CE643">
            <v>80</v>
          </cell>
          <cell r="CF643"/>
          <cell r="CG643"/>
          <cell r="CH643"/>
          <cell r="CI643"/>
          <cell r="CJ643"/>
          <cell r="CK643"/>
          <cell r="CL643"/>
          <cell r="CM643"/>
          <cell r="CN643">
            <v>25</v>
          </cell>
          <cell r="CO643">
            <v>60</v>
          </cell>
          <cell r="CP643">
            <v>20</v>
          </cell>
          <cell r="CQ643">
            <v>50</v>
          </cell>
          <cell r="CR643">
            <v>21</v>
          </cell>
          <cell r="CS643">
            <v>3</v>
          </cell>
          <cell r="CT643">
            <v>88</v>
          </cell>
          <cell r="CU643">
            <v>8</v>
          </cell>
          <cell r="CV643">
            <v>8</v>
          </cell>
          <cell r="CW643">
            <v>50</v>
          </cell>
          <cell r="CX643">
            <v>333</v>
          </cell>
          <cell r="CY643">
            <v>33.299999999999997</v>
          </cell>
          <cell r="CZ643">
            <v>49.47994056463596</v>
          </cell>
          <cell r="DA643">
            <v>10</v>
          </cell>
          <cell r="DB643">
            <v>0</v>
          </cell>
          <cell r="DC643">
            <v>100</v>
          </cell>
          <cell r="DD643">
            <v>20</v>
          </cell>
          <cell r="DE643">
            <v>2</v>
          </cell>
          <cell r="DF643">
            <v>91</v>
          </cell>
          <cell r="DG643">
            <v>9</v>
          </cell>
          <cell r="DH643">
            <v>90</v>
          </cell>
          <cell r="DI643">
            <v>710</v>
          </cell>
          <cell r="DJ643">
            <v>36</v>
          </cell>
          <cell r="DK643">
            <v>1</v>
          </cell>
          <cell r="DL643">
            <v>1</v>
          </cell>
          <cell r="DM643">
            <v>50</v>
          </cell>
          <cell r="DN643">
            <v>50</v>
          </cell>
          <cell r="DO643" t="str">
            <v>100</v>
          </cell>
          <cell r="DP643">
            <v>60</v>
          </cell>
          <cell r="DQ643" t="str">
            <v>100</v>
          </cell>
          <cell r="DR643">
            <v>55</v>
          </cell>
          <cell r="DS643">
            <v>100</v>
          </cell>
          <cell r="DT643">
            <v>46</v>
          </cell>
          <cell r="DU643">
            <v>82</v>
          </cell>
          <cell r="DV643" t="str">
            <v>Dark Horse</v>
          </cell>
          <cell r="DW643"/>
          <cell r="DX643"/>
          <cell r="DY643" t="str">
            <v>Placed</v>
          </cell>
          <cell r="DZ643">
            <v>5.2</v>
          </cell>
          <cell r="EA643" t="str">
            <v>Placement</v>
          </cell>
          <cell r="EB643" t="str">
            <v>Placement</v>
          </cell>
          <cell r="EC643"/>
          <cell r="ED643" t="str">
            <v>CAT-1</v>
          </cell>
          <cell r="EE643"/>
          <cell r="EF643"/>
          <cell r="EG643"/>
          <cell r="EH643"/>
          <cell r="EI643"/>
          <cell r="EJ643"/>
          <cell r="EK643"/>
          <cell r="EL643"/>
          <cell r="EM643"/>
          <cell r="EN643">
            <v>5</v>
          </cell>
          <cell r="EO643">
            <v>5</v>
          </cell>
          <cell r="EP643">
            <v>4</v>
          </cell>
          <cell r="EQ643">
            <v>14</v>
          </cell>
          <cell r="ER643">
            <v>93.333333333333329</v>
          </cell>
          <cell r="ES643" t="str">
            <v>Yes</v>
          </cell>
          <cell r="ET643" t="str">
            <v>https://drive.google.com/open?id=1QLPFMCm-9-MT9ehfmZJDj6KmKapqDlo7</v>
          </cell>
          <cell r="EU643" t="str">
            <v>IT + Core Companies</v>
          </cell>
          <cell r="EV643" t="str">
            <v>Yes</v>
          </cell>
          <cell r="EW643" t="str">
            <v>pay_HyDQ4OEivxzRFb</v>
          </cell>
          <cell r="EX643"/>
          <cell r="EY643" t="str">
            <v>AB</v>
          </cell>
          <cell r="EZ643" t="str">
            <v>Batch 1</v>
          </cell>
          <cell r="FA643" t="str">
            <v>20-ITA69-23</v>
          </cell>
          <cell r="FB643" t="str">
            <v>IT-A</v>
          </cell>
          <cell r="FC643">
            <v>69</v>
          </cell>
        </row>
        <row r="644">
          <cell r="C644" t="str">
            <v>20-ITA70-23</v>
          </cell>
          <cell r="D644">
            <v>70</v>
          </cell>
          <cell r="E644" t="str">
            <v xml:space="preserve">KHULLY ZOYA NAEEM </v>
          </cell>
          <cell r="F644" t="str">
            <v>20-ITA70-23</v>
          </cell>
          <cell r="G644" t="str">
            <v>Female</v>
          </cell>
          <cell r="H644">
            <v>36599</v>
          </cell>
          <cell r="I644">
            <v>8355897765</v>
          </cell>
          <cell r="J644"/>
          <cell r="K644" t="str">
            <v>zunishaikh1@gmail.com</v>
          </cell>
          <cell r="L644" t="str">
            <v>1032200613@tcetmumbai.in</v>
          </cell>
          <cell r="M644" t="str">
            <v>301, A-Wing, Sukh Sagar Apartment, Naya Nagar Mira Road Pin- 401107</v>
          </cell>
          <cell r="N644" t="str">
            <v>Service</v>
          </cell>
          <cell r="O644" t="str">
            <v>Below  5 Lacs</v>
          </cell>
          <cell r="P644" t="str">
            <v>Normal</v>
          </cell>
          <cell r="Q644" t="str">
            <v>Open</v>
          </cell>
          <cell r="R644">
            <v>2019</v>
          </cell>
          <cell r="S644" t="str">
            <v>DSE</v>
          </cell>
          <cell r="T644" t="str">
            <v>NA</v>
          </cell>
          <cell r="U644" t="str">
            <v>DSE</v>
          </cell>
          <cell r="V644" t="str">
            <v>NA</v>
          </cell>
          <cell r="W644" t="str">
            <v>NA</v>
          </cell>
          <cell r="X644" t="str">
            <v>CAP-Minority</v>
          </cell>
          <cell r="Y644">
            <v>443</v>
          </cell>
          <cell r="Z644">
            <v>500</v>
          </cell>
          <cell r="AA644">
            <v>88.6</v>
          </cell>
          <cell r="AB644">
            <v>2016</v>
          </cell>
          <cell r="AC644" t="str">
            <v>MAHARASHTRA STATE BOARD OF SECONDARY AND HIGHER SECONDARY EDUCATION</v>
          </cell>
          <cell r="AD644" t="str">
            <v>St.Xaviers high school</v>
          </cell>
          <cell r="AE644">
            <v>1531</v>
          </cell>
          <cell r="AF644">
            <v>1600</v>
          </cell>
          <cell r="AG644">
            <v>95.69</v>
          </cell>
          <cell r="AH644">
            <v>2020</v>
          </cell>
          <cell r="AI644" t="str">
            <v>Maharashtra State Board of Technical Education</v>
          </cell>
          <cell r="AJ644" t="str">
            <v>Thakur Polytechnic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 t="str">
            <v>o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250</v>
          </cell>
          <cell r="AW644">
            <v>25</v>
          </cell>
          <cell r="AX644">
            <v>10</v>
          </cell>
          <cell r="AY644">
            <v>75</v>
          </cell>
          <cell r="AZ644">
            <v>284</v>
          </cell>
          <cell r="BA644">
            <v>29</v>
          </cell>
          <cell r="BB644">
            <v>9.7931034482758612</v>
          </cell>
          <cell r="BC644">
            <v>84</v>
          </cell>
          <cell r="BD644">
            <v>534</v>
          </cell>
          <cell r="BE644">
            <v>54</v>
          </cell>
          <cell r="BF644">
            <v>9.8888888888888893</v>
          </cell>
          <cell r="BG644">
            <v>231</v>
          </cell>
          <cell r="BH644">
            <v>24</v>
          </cell>
          <cell r="BI644">
            <v>9.625</v>
          </cell>
          <cell r="BJ644">
            <v>79.5</v>
          </cell>
          <cell r="BK644">
            <v>284</v>
          </cell>
          <cell r="BL644">
            <v>29</v>
          </cell>
          <cell r="BM644">
            <v>9.7931034482758612</v>
          </cell>
          <cell r="BN644">
            <v>96</v>
          </cell>
          <cell r="BO644">
            <v>515</v>
          </cell>
          <cell r="BP644">
            <v>53</v>
          </cell>
          <cell r="BQ644">
            <v>9.7169811320754711</v>
          </cell>
          <cell r="BR644">
            <v>216</v>
          </cell>
          <cell r="BS644">
            <v>24</v>
          </cell>
          <cell r="BT644">
            <v>9</v>
          </cell>
          <cell r="BU644">
            <v>83.625</v>
          </cell>
          <cell r="BV644">
            <v>216</v>
          </cell>
          <cell r="BW644">
            <v>24</v>
          </cell>
          <cell r="BX644">
            <v>9</v>
          </cell>
          <cell r="BY644">
            <v>251</v>
          </cell>
          <cell r="BZ644">
            <v>26</v>
          </cell>
          <cell r="CA644">
            <v>9.6538461538461533</v>
          </cell>
          <cell r="CB644">
            <v>1516</v>
          </cell>
          <cell r="CC644">
            <v>157</v>
          </cell>
          <cell r="CD644">
            <v>9.6560509554140133</v>
          </cell>
          <cell r="CE644">
            <v>80</v>
          </cell>
          <cell r="CF644"/>
          <cell r="CG644"/>
          <cell r="CH644"/>
          <cell r="CI644"/>
          <cell r="CJ644"/>
          <cell r="CK644"/>
          <cell r="CL644"/>
          <cell r="CM644"/>
          <cell r="CN644">
            <v>14</v>
          </cell>
          <cell r="CO644">
            <v>60</v>
          </cell>
          <cell r="CP644">
            <v>18</v>
          </cell>
          <cell r="CQ644">
            <v>50</v>
          </cell>
          <cell r="CR644">
            <v>21</v>
          </cell>
          <cell r="CS644">
            <v>3</v>
          </cell>
          <cell r="CT644">
            <v>88</v>
          </cell>
          <cell r="CU644">
            <v>6</v>
          </cell>
          <cell r="CV644">
            <v>10</v>
          </cell>
          <cell r="CW644">
            <v>38</v>
          </cell>
          <cell r="CX644">
            <v>435</v>
          </cell>
          <cell r="CY644">
            <v>54.375</v>
          </cell>
          <cell r="CZ644">
            <v>64.635958395245169</v>
          </cell>
          <cell r="DA644">
            <v>8</v>
          </cell>
          <cell r="DB644">
            <v>2</v>
          </cell>
          <cell r="DC644">
            <v>80</v>
          </cell>
          <cell r="DD644">
            <v>10</v>
          </cell>
          <cell r="DE644">
            <v>12</v>
          </cell>
          <cell r="DF644">
            <v>46</v>
          </cell>
          <cell r="DG644">
            <v>8</v>
          </cell>
          <cell r="DH644">
            <v>80</v>
          </cell>
          <cell r="DI644">
            <v>772</v>
          </cell>
          <cell r="DJ644">
            <v>39</v>
          </cell>
          <cell r="DK644">
            <v>2</v>
          </cell>
          <cell r="DL644">
            <v>0</v>
          </cell>
          <cell r="DM644">
            <v>100</v>
          </cell>
          <cell r="DN644">
            <v>70</v>
          </cell>
          <cell r="DO644" t="str">
            <v>100</v>
          </cell>
          <cell r="DP644">
            <v>0</v>
          </cell>
          <cell r="DQ644">
            <v>0</v>
          </cell>
          <cell r="DR644">
            <v>35</v>
          </cell>
          <cell r="DS644">
            <v>50</v>
          </cell>
          <cell r="DT644">
            <v>58</v>
          </cell>
          <cell r="DU644">
            <v>69</v>
          </cell>
          <cell r="DV644"/>
          <cell r="DW644"/>
          <cell r="DX644" t="str">
            <v>Absent for Unplaced Meeting</v>
          </cell>
          <cell r="DY644"/>
          <cell r="DZ644"/>
          <cell r="EA644" t="str">
            <v>Placement</v>
          </cell>
          <cell r="EB644" t="str">
            <v>Higher Studies</v>
          </cell>
          <cell r="EC644"/>
          <cell r="ED644" t="str">
            <v>CAT-2</v>
          </cell>
          <cell r="EE644"/>
          <cell r="EF644"/>
          <cell r="EG644"/>
          <cell r="EH644"/>
          <cell r="EI644"/>
          <cell r="EJ644"/>
          <cell r="EK644"/>
          <cell r="EL644"/>
          <cell r="EM644"/>
          <cell r="EN644">
            <v>5</v>
          </cell>
          <cell r="EO644">
            <v>3</v>
          </cell>
          <cell r="EP644">
            <v>4</v>
          </cell>
          <cell r="EQ644">
            <v>12</v>
          </cell>
          <cell r="ER644">
            <v>80</v>
          </cell>
          <cell r="ES644" t="str">
            <v>Yes</v>
          </cell>
          <cell r="ET644" t="str">
            <v>https://drive.google.com/open?id=1U8Gi8RTywfqqbfcKFeaaQd4bJPiSGfcV</v>
          </cell>
          <cell r="EU644" t="str">
            <v>IT + Core Companies</v>
          </cell>
          <cell r="EV644" t="str">
            <v>Yes</v>
          </cell>
          <cell r="EW644" t="str">
            <v>pay_HyBXsX2rxEkZv6</v>
          </cell>
          <cell r="EX644"/>
          <cell r="EY644" t="str">
            <v>Present</v>
          </cell>
          <cell r="EZ644" t="str">
            <v>Batch 2</v>
          </cell>
          <cell r="FA644" t="str">
            <v>20-ITA70-23</v>
          </cell>
          <cell r="FB644" t="str">
            <v>IT-A</v>
          </cell>
          <cell r="FC644">
            <v>70</v>
          </cell>
        </row>
        <row r="645">
          <cell r="C645" t="str">
            <v>20-ITA71-23</v>
          </cell>
          <cell r="D645">
            <v>71</v>
          </cell>
          <cell r="E645" t="str">
            <v>MAURYA SATYAM LALMAN</v>
          </cell>
          <cell r="F645" t="str">
            <v>20-ITA71-23</v>
          </cell>
          <cell r="G645" t="str">
            <v>Male</v>
          </cell>
          <cell r="H645">
            <v>37268</v>
          </cell>
          <cell r="I645">
            <v>7738642234</v>
          </cell>
          <cell r="J645" t="str">
            <v>7738642234</v>
          </cell>
          <cell r="K645" t="str">
            <v>sm.maurya120102@gmail.com</v>
          </cell>
          <cell r="L645" t="str">
            <v>1032200625@tcetmumbai.in</v>
          </cell>
          <cell r="M645" t="str">
            <v>Room No. 56, Botawala Chawl, Nagu Sayaji Wadi, New Prabhadevi Road, Mumbai-400025</v>
          </cell>
          <cell r="N645" t="str">
            <v>Service</v>
          </cell>
          <cell r="O645" t="str">
            <v>Below  5 Lacs</v>
          </cell>
          <cell r="P645" t="str">
            <v>Normal</v>
          </cell>
          <cell r="Q645" t="str">
            <v>Open</v>
          </cell>
          <cell r="R645">
            <v>2019</v>
          </cell>
          <cell r="S645" t="str">
            <v>DSE</v>
          </cell>
          <cell r="T645" t="str">
            <v>NA</v>
          </cell>
          <cell r="U645" t="str">
            <v>DSE</v>
          </cell>
          <cell r="V645" t="str">
            <v>NA</v>
          </cell>
          <cell r="W645" t="str">
            <v>NA</v>
          </cell>
          <cell r="X645" t="str">
            <v>CAP-Minority</v>
          </cell>
          <cell r="Y645">
            <v>359</v>
          </cell>
          <cell r="Z645">
            <v>500</v>
          </cell>
          <cell r="AA645">
            <v>71.8</v>
          </cell>
          <cell r="AB645">
            <v>2017</v>
          </cell>
          <cell r="AC645" t="str">
            <v>MAHARASHTRA STATE BOARD OF SECONDARY AND HIGHER SECONDARY EDUCATION</v>
          </cell>
          <cell r="AD645" t="str">
            <v>Our Lady Of Salvation High School</v>
          </cell>
          <cell r="AE645">
            <v>1461</v>
          </cell>
          <cell r="AF645">
            <v>1600</v>
          </cell>
          <cell r="AG645">
            <v>91.31</v>
          </cell>
          <cell r="AH645">
            <v>2020</v>
          </cell>
          <cell r="AI645" t="str">
            <v>Maharashtra State Board of Technical Education</v>
          </cell>
          <cell r="AJ645" t="str">
            <v>Thakur Polytechnic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 t="str">
            <v>o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247</v>
          </cell>
          <cell r="AW645">
            <v>25</v>
          </cell>
          <cell r="AX645">
            <v>9.8800000000000008</v>
          </cell>
          <cell r="AY645">
            <v>75</v>
          </cell>
          <cell r="AZ645">
            <v>284</v>
          </cell>
          <cell r="BA645">
            <v>29</v>
          </cell>
          <cell r="BB645">
            <v>9.7931034482758612</v>
          </cell>
          <cell r="BC645">
            <v>80</v>
          </cell>
          <cell r="BD645">
            <v>531</v>
          </cell>
          <cell r="BE645">
            <v>54</v>
          </cell>
          <cell r="BF645">
            <v>9.8333333333333339</v>
          </cell>
          <cell r="BG645">
            <v>213</v>
          </cell>
          <cell r="BH645">
            <v>24</v>
          </cell>
          <cell r="BI645">
            <v>8.875</v>
          </cell>
          <cell r="BJ645">
            <v>77.5</v>
          </cell>
          <cell r="BK645">
            <v>244</v>
          </cell>
          <cell r="BL645">
            <v>29</v>
          </cell>
          <cell r="BM645">
            <v>8.4137931034482758</v>
          </cell>
          <cell r="BN645">
            <v>78</v>
          </cell>
          <cell r="BO645">
            <v>457</v>
          </cell>
          <cell r="BP645">
            <v>53</v>
          </cell>
          <cell r="BQ645">
            <v>8.6226415094339615</v>
          </cell>
          <cell r="BR645">
            <v>196</v>
          </cell>
          <cell r="BS645">
            <v>24</v>
          </cell>
          <cell r="BT645">
            <v>8.1666666666666661</v>
          </cell>
          <cell r="BU645">
            <v>77.625</v>
          </cell>
          <cell r="BV645">
            <v>196</v>
          </cell>
          <cell r="BW645">
            <v>24</v>
          </cell>
          <cell r="BX645">
            <v>8.1666666666666661</v>
          </cell>
          <cell r="BY645">
            <v>228</v>
          </cell>
          <cell r="BZ645">
            <v>26</v>
          </cell>
          <cell r="CA645">
            <v>8.7692307692307701</v>
          </cell>
          <cell r="CB645">
            <v>1412</v>
          </cell>
          <cell r="CC645">
            <v>157</v>
          </cell>
          <cell r="CD645">
            <v>8.9936305732484083</v>
          </cell>
          <cell r="CE645">
            <v>78</v>
          </cell>
          <cell r="CF645"/>
          <cell r="CG645"/>
          <cell r="CH645"/>
          <cell r="CI645"/>
          <cell r="CJ645"/>
          <cell r="CK645"/>
          <cell r="CL645"/>
          <cell r="CM645"/>
          <cell r="CN645"/>
          <cell r="CO645"/>
          <cell r="CP645"/>
          <cell r="CQ645"/>
          <cell r="CR645"/>
          <cell r="CS645"/>
          <cell r="CT645"/>
          <cell r="CU645"/>
          <cell r="CV645"/>
          <cell r="CW645"/>
          <cell r="CX645"/>
          <cell r="CY645"/>
          <cell r="CZ645"/>
          <cell r="DA645"/>
          <cell r="DB645"/>
          <cell r="DC645"/>
          <cell r="DD645"/>
          <cell r="DE645"/>
          <cell r="DF645"/>
          <cell r="DG645"/>
          <cell r="DH645"/>
          <cell r="DI645"/>
          <cell r="DJ645">
            <v>0</v>
          </cell>
          <cell r="DK645">
            <v>0</v>
          </cell>
          <cell r="DL645">
            <v>2</v>
          </cell>
          <cell r="DM645">
            <v>0</v>
          </cell>
          <cell r="DN645">
            <v>0</v>
          </cell>
          <cell r="DO645">
            <v>0</v>
          </cell>
          <cell r="DP645">
            <v>0</v>
          </cell>
          <cell r="DQ645">
            <v>0</v>
          </cell>
          <cell r="DR645">
            <v>0</v>
          </cell>
          <cell r="DS645">
            <v>0</v>
          </cell>
          <cell r="DT645">
            <v>0</v>
          </cell>
          <cell r="DU645">
            <v>0</v>
          </cell>
          <cell r="DV645" t="str">
            <v>IKS Health</v>
          </cell>
          <cell r="DW645"/>
          <cell r="DX645"/>
          <cell r="DY645" t="str">
            <v>Placed</v>
          </cell>
          <cell r="DZ645">
            <v>3</v>
          </cell>
          <cell r="EA645" t="str">
            <v>Placement</v>
          </cell>
          <cell r="EB645" t="str">
            <v>Placement</v>
          </cell>
          <cell r="EC645">
            <v>44903</v>
          </cell>
          <cell r="ED645" t="str">
            <v>CAT-3</v>
          </cell>
          <cell r="EE645"/>
          <cell r="EF645"/>
          <cell r="EG645"/>
          <cell r="EH645"/>
          <cell r="EI645"/>
          <cell r="EJ645"/>
          <cell r="EK645"/>
          <cell r="EL645"/>
          <cell r="EM645"/>
          <cell r="EN645">
            <v>5</v>
          </cell>
          <cell r="EO645">
            <v>0</v>
          </cell>
          <cell r="EP645">
            <v>4</v>
          </cell>
          <cell r="EQ645">
            <v>9</v>
          </cell>
          <cell r="ER645">
            <v>60</v>
          </cell>
          <cell r="ES645" t="str">
            <v>No</v>
          </cell>
          <cell r="ET645"/>
          <cell r="EU645" t="str">
            <v>IT + Core Companies</v>
          </cell>
          <cell r="EV645"/>
          <cell r="EW645"/>
          <cell r="EX645"/>
          <cell r="EY645" t="str">
            <v>AB</v>
          </cell>
          <cell r="EZ645"/>
          <cell r="FA645" t="str">
            <v>20-ITA71-23</v>
          </cell>
          <cell r="FB645" t="str">
            <v>IT-A</v>
          </cell>
          <cell r="FC645">
            <v>71</v>
          </cell>
        </row>
        <row r="646">
          <cell r="C646" t="str">
            <v>20-ITA72-23</v>
          </cell>
          <cell r="D646">
            <v>72</v>
          </cell>
          <cell r="E646" t="str">
            <v xml:space="preserve">NAGAR DHEERAJ JAVERCHAND </v>
          </cell>
          <cell r="F646" t="str">
            <v>20-ITA72-23</v>
          </cell>
          <cell r="G646" t="str">
            <v>Male</v>
          </cell>
          <cell r="H646">
            <v>37330</v>
          </cell>
          <cell r="I646">
            <v>7506884806</v>
          </cell>
          <cell r="J646" t="str">
            <v>7506884806</v>
          </cell>
          <cell r="K646" t="str">
            <v>nagardheeraj546@gmail.com</v>
          </cell>
          <cell r="L646" t="str">
            <v>1032200618@tcetmumbai.in</v>
          </cell>
          <cell r="M646" t="str">
            <v>211, Manan mandir, Shiv Sena Galli, Bhayander (West), Pin-401101</v>
          </cell>
          <cell r="N646" t="str">
            <v>Service</v>
          </cell>
          <cell r="O646" t="str">
            <v>Below  5 Lacs</v>
          </cell>
          <cell r="P646" t="str">
            <v>Normal</v>
          </cell>
          <cell r="Q646" t="str">
            <v>Open</v>
          </cell>
          <cell r="R646">
            <v>2019</v>
          </cell>
          <cell r="S646" t="str">
            <v>DSE</v>
          </cell>
          <cell r="T646" t="str">
            <v>NA</v>
          </cell>
          <cell r="U646" t="str">
            <v>DSE</v>
          </cell>
          <cell r="V646" t="str">
            <v>NA</v>
          </cell>
          <cell r="W646" t="str">
            <v>NA</v>
          </cell>
          <cell r="X646" t="str">
            <v>CAP-Minority</v>
          </cell>
          <cell r="Y646">
            <v>359</v>
          </cell>
          <cell r="Z646">
            <v>500</v>
          </cell>
          <cell r="AA646">
            <v>71.8</v>
          </cell>
          <cell r="AB646">
            <v>2017</v>
          </cell>
          <cell r="AC646" t="str">
            <v>MAHARASHTRA STATE BOARD OF SECONDARY AND HIGHER SECONDARY EDUCATION</v>
          </cell>
          <cell r="AD646" t="str">
            <v>Our lady of vailankanni high school bhayandar west</v>
          </cell>
          <cell r="AE646">
            <v>1493</v>
          </cell>
          <cell r="AF646">
            <v>1600</v>
          </cell>
          <cell r="AG646">
            <v>93.31</v>
          </cell>
          <cell r="AH646">
            <v>2020</v>
          </cell>
          <cell r="AI646" t="str">
            <v>Maharashtra State Board of Technical Education</v>
          </cell>
          <cell r="AJ646" t="str">
            <v>Pravin Patil College of Diploma Engg &amp; tech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 t="str">
            <v>o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249</v>
          </cell>
          <cell r="AW646">
            <v>25</v>
          </cell>
          <cell r="AX646">
            <v>9.9600000000000009</v>
          </cell>
          <cell r="AY646">
            <v>75</v>
          </cell>
          <cell r="AZ646">
            <v>287</v>
          </cell>
          <cell r="BA646">
            <v>29</v>
          </cell>
          <cell r="BB646">
            <v>9.8965517241379306</v>
          </cell>
          <cell r="BC646">
            <v>83</v>
          </cell>
          <cell r="BD646">
            <v>536</v>
          </cell>
          <cell r="BE646">
            <v>54</v>
          </cell>
          <cell r="BF646">
            <v>9.9259259259259256</v>
          </cell>
          <cell r="BG646">
            <v>233</v>
          </cell>
          <cell r="BH646">
            <v>24</v>
          </cell>
          <cell r="BI646">
            <v>9.7083333333333339</v>
          </cell>
          <cell r="BJ646">
            <v>79</v>
          </cell>
          <cell r="BK646">
            <v>288</v>
          </cell>
          <cell r="BL646">
            <v>29</v>
          </cell>
          <cell r="BM646">
            <v>9.931034482758621</v>
          </cell>
          <cell r="BN646">
            <v>89</v>
          </cell>
          <cell r="BO646">
            <v>521</v>
          </cell>
          <cell r="BP646">
            <v>53</v>
          </cell>
          <cell r="BQ646">
            <v>9.8301886792452837</v>
          </cell>
          <cell r="BR646">
            <v>223</v>
          </cell>
          <cell r="BS646">
            <v>24</v>
          </cell>
          <cell r="BT646">
            <v>9.2916666666666661</v>
          </cell>
          <cell r="BU646">
            <v>81.5</v>
          </cell>
          <cell r="BV646">
            <v>223</v>
          </cell>
          <cell r="BW646">
            <v>24</v>
          </cell>
          <cell r="BX646">
            <v>9.2916666666666661</v>
          </cell>
          <cell r="BY646">
            <v>258</v>
          </cell>
          <cell r="BZ646">
            <v>26</v>
          </cell>
          <cell r="CA646">
            <v>9.9230769230769234</v>
          </cell>
          <cell r="CB646">
            <v>1538</v>
          </cell>
          <cell r="CC646">
            <v>157</v>
          </cell>
          <cell r="CD646">
            <v>9.7961783439490446</v>
          </cell>
          <cell r="CE646">
            <v>79</v>
          </cell>
          <cell r="CF646"/>
          <cell r="CG646"/>
          <cell r="CH646"/>
          <cell r="CI646"/>
          <cell r="CJ646"/>
          <cell r="CK646"/>
          <cell r="CL646"/>
          <cell r="CM646"/>
          <cell r="CN646">
            <v>26</v>
          </cell>
          <cell r="CO646">
            <v>60</v>
          </cell>
          <cell r="CP646">
            <v>18</v>
          </cell>
          <cell r="CQ646">
            <v>50</v>
          </cell>
          <cell r="CR646">
            <v>18</v>
          </cell>
          <cell r="CS646">
            <v>6</v>
          </cell>
          <cell r="CT646">
            <v>75</v>
          </cell>
          <cell r="CU646">
            <v>12</v>
          </cell>
          <cell r="CV646">
            <v>4</v>
          </cell>
          <cell r="CW646">
            <v>75</v>
          </cell>
          <cell r="CX646">
            <v>537</v>
          </cell>
          <cell r="CY646">
            <v>53.7</v>
          </cell>
          <cell r="CZ646">
            <v>79.791976225854384</v>
          </cell>
          <cell r="DA646">
            <v>10</v>
          </cell>
          <cell r="DB646">
            <v>0</v>
          </cell>
          <cell r="DC646">
            <v>100</v>
          </cell>
          <cell r="DD646">
            <v>20</v>
          </cell>
          <cell r="DE646">
            <v>2</v>
          </cell>
          <cell r="DF646">
            <v>91</v>
          </cell>
          <cell r="DG646">
            <v>6</v>
          </cell>
          <cell r="DH646">
            <v>60</v>
          </cell>
          <cell r="DI646">
            <v>590</v>
          </cell>
          <cell r="DJ646">
            <v>30</v>
          </cell>
          <cell r="DK646">
            <v>1</v>
          </cell>
          <cell r="DL646">
            <v>1</v>
          </cell>
          <cell r="DM646">
            <v>50</v>
          </cell>
          <cell r="DN646">
            <v>90</v>
          </cell>
          <cell r="DO646" t="str">
            <v>100</v>
          </cell>
          <cell r="DP646">
            <v>40</v>
          </cell>
          <cell r="DQ646" t="str">
            <v>100</v>
          </cell>
          <cell r="DR646">
            <v>65</v>
          </cell>
          <cell r="DS646">
            <v>100</v>
          </cell>
          <cell r="DT646">
            <v>67</v>
          </cell>
          <cell r="DU646">
            <v>79</v>
          </cell>
          <cell r="DV646" t="str">
            <v>DXC.Technology (allow if Eligible)</v>
          </cell>
          <cell r="DW646"/>
          <cell r="DX646"/>
          <cell r="DY646" t="str">
            <v>Placed</v>
          </cell>
          <cell r="DZ646">
            <v>4.2</v>
          </cell>
          <cell r="EA646" t="str">
            <v>Placement</v>
          </cell>
          <cell r="EB646" t="str">
            <v>Placement</v>
          </cell>
          <cell r="EC646"/>
          <cell r="ED646" t="str">
            <v>CAT-1</v>
          </cell>
          <cell r="EE646"/>
          <cell r="EF646"/>
          <cell r="EG646"/>
          <cell r="EH646"/>
          <cell r="EI646"/>
          <cell r="EJ646"/>
          <cell r="EK646"/>
          <cell r="EL646"/>
          <cell r="EM646"/>
          <cell r="EN646">
            <v>5</v>
          </cell>
          <cell r="EO646">
            <v>4</v>
          </cell>
          <cell r="EP646">
            <v>4</v>
          </cell>
          <cell r="EQ646">
            <v>13</v>
          </cell>
          <cell r="ER646">
            <v>86.666666666666671</v>
          </cell>
          <cell r="ES646" t="str">
            <v>Yes</v>
          </cell>
          <cell r="ET646" t="str">
            <v>https://drive.google.com/open?id=1V7LGvGTW1Xi5MNTFB6dqobVlGKlmfOyq</v>
          </cell>
          <cell r="EU646" t="str">
            <v>IT + Core Companies</v>
          </cell>
          <cell r="EV646" t="str">
            <v>Yes</v>
          </cell>
          <cell r="EW646" t="str">
            <v>pay_HyUErZbxdKsYsl</v>
          </cell>
          <cell r="EX646"/>
          <cell r="EY646" t="str">
            <v>AB</v>
          </cell>
          <cell r="EZ646" t="str">
            <v>Batch 2</v>
          </cell>
          <cell r="FA646" t="str">
            <v>20-ITA72-23</v>
          </cell>
          <cell r="FB646" t="str">
            <v>IT-A</v>
          </cell>
          <cell r="FC646">
            <v>72</v>
          </cell>
        </row>
        <row r="647">
          <cell r="C647" t="str">
            <v>20-ITA73-23</v>
          </cell>
          <cell r="D647">
            <v>73</v>
          </cell>
          <cell r="E647" t="str">
            <v>NEGI SALONI RAGHUNATH KANTI</v>
          </cell>
          <cell r="F647" t="str">
            <v>20-ITA73-23</v>
          </cell>
          <cell r="G647" t="str">
            <v>Female</v>
          </cell>
          <cell r="H647">
            <v>36372</v>
          </cell>
          <cell r="I647">
            <v>9727255265</v>
          </cell>
          <cell r="J647" t="str">
            <v>9727255265</v>
          </cell>
          <cell r="K647" t="str">
            <v>salonirknegi@gmail.com</v>
          </cell>
          <cell r="L647" t="str">
            <v>1032200620@tcetmumbai.in</v>
          </cell>
          <cell r="M647" t="str">
            <v>4/25, Harmahs Shradhanand Road, Swami Narayan Mandir, Ville Parle (East), Mumbai 400057</v>
          </cell>
          <cell r="N647" t="str">
            <v>Service</v>
          </cell>
          <cell r="O647" t="str">
            <v>5 Lacs to  10Lacs</v>
          </cell>
          <cell r="P647" t="str">
            <v>Normal</v>
          </cell>
          <cell r="Q647" t="str">
            <v>Open</v>
          </cell>
          <cell r="R647">
            <v>2019</v>
          </cell>
          <cell r="S647" t="str">
            <v>DSE</v>
          </cell>
          <cell r="T647" t="str">
            <v>NA</v>
          </cell>
          <cell r="U647" t="str">
            <v>DSE</v>
          </cell>
          <cell r="V647" t="str">
            <v>NA</v>
          </cell>
          <cell r="W647" t="str">
            <v>NA</v>
          </cell>
          <cell r="X647" t="str">
            <v>CAP-Minority</v>
          </cell>
          <cell r="Y647">
            <v>376</v>
          </cell>
          <cell r="Z647">
            <v>500</v>
          </cell>
          <cell r="AA647">
            <v>75.2</v>
          </cell>
          <cell r="AB647">
            <v>2015</v>
          </cell>
          <cell r="AC647" t="str">
            <v>CENTRAL BOARD OF SECONDARY EDUCATION</v>
          </cell>
          <cell r="AD647" t="str">
            <v>S.S.V Gyan Kendra</v>
          </cell>
          <cell r="AE647">
            <v>1500</v>
          </cell>
          <cell r="AF647">
            <v>1600</v>
          </cell>
          <cell r="AG647">
            <v>93.75</v>
          </cell>
          <cell r="AH647">
            <v>2020</v>
          </cell>
          <cell r="AI647" t="str">
            <v>Maharashtra State Board of Technical Education</v>
          </cell>
          <cell r="AJ647" t="str">
            <v>Thakur Polytechnic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 t="str">
            <v>o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249</v>
          </cell>
          <cell r="AW647">
            <v>25</v>
          </cell>
          <cell r="AX647">
            <v>9.9600000000000009</v>
          </cell>
          <cell r="AY647">
            <v>75</v>
          </cell>
          <cell r="AZ647">
            <v>286</v>
          </cell>
          <cell r="BA647">
            <v>29</v>
          </cell>
          <cell r="BB647">
            <v>9.862068965517242</v>
          </cell>
          <cell r="BC647">
            <v>79</v>
          </cell>
          <cell r="BD647">
            <v>535</v>
          </cell>
          <cell r="BE647">
            <v>54</v>
          </cell>
          <cell r="BF647">
            <v>9.9074074074074066</v>
          </cell>
          <cell r="BG647">
            <v>232</v>
          </cell>
          <cell r="BH647">
            <v>24</v>
          </cell>
          <cell r="BI647">
            <v>9.6666666666666661</v>
          </cell>
          <cell r="BJ647">
            <v>77</v>
          </cell>
          <cell r="BK647">
            <v>280</v>
          </cell>
          <cell r="BL647">
            <v>29</v>
          </cell>
          <cell r="BM647">
            <v>9.6551724137931032</v>
          </cell>
          <cell r="BN647">
            <v>94</v>
          </cell>
          <cell r="BO647">
            <v>512</v>
          </cell>
          <cell r="BP647">
            <v>53</v>
          </cell>
          <cell r="BQ647">
            <v>9.6603773584905657</v>
          </cell>
          <cell r="BR647">
            <v>229</v>
          </cell>
          <cell r="BS647">
            <v>24</v>
          </cell>
          <cell r="BT647">
            <v>9.5416666666666661</v>
          </cell>
          <cell r="BU647">
            <v>81.25</v>
          </cell>
          <cell r="BV647">
            <v>229</v>
          </cell>
          <cell r="BW647">
            <v>24</v>
          </cell>
          <cell r="BX647">
            <v>9.5416666666666661</v>
          </cell>
          <cell r="BY647">
            <v>253</v>
          </cell>
          <cell r="BZ647">
            <v>26</v>
          </cell>
          <cell r="CA647">
            <v>9.7307692307692299</v>
          </cell>
          <cell r="CB647">
            <v>1529</v>
          </cell>
          <cell r="CC647">
            <v>157</v>
          </cell>
          <cell r="CD647">
            <v>9.7388535031847141</v>
          </cell>
          <cell r="CE647">
            <v>77</v>
          </cell>
          <cell r="CF647"/>
          <cell r="CG647"/>
          <cell r="CH647"/>
          <cell r="CI647"/>
          <cell r="CJ647"/>
          <cell r="CK647"/>
          <cell r="CL647"/>
          <cell r="CM647"/>
          <cell r="CN647">
            <v>14</v>
          </cell>
          <cell r="CO647">
            <v>60</v>
          </cell>
          <cell r="CP647">
            <v>19</v>
          </cell>
          <cell r="CQ647">
            <v>50</v>
          </cell>
          <cell r="CR647">
            <v>24</v>
          </cell>
          <cell r="CS647">
            <v>0</v>
          </cell>
          <cell r="CT647">
            <v>100</v>
          </cell>
          <cell r="CU647">
            <v>13</v>
          </cell>
          <cell r="CV647">
            <v>3</v>
          </cell>
          <cell r="CW647">
            <v>82</v>
          </cell>
          <cell r="CX647">
            <v>543</v>
          </cell>
          <cell r="CY647">
            <v>60.333333333333336</v>
          </cell>
          <cell r="CZ647">
            <v>80.683506686478452</v>
          </cell>
          <cell r="DA647">
            <v>9</v>
          </cell>
          <cell r="DB647">
            <v>1</v>
          </cell>
          <cell r="DC647">
            <v>90</v>
          </cell>
          <cell r="DD647">
            <v>21</v>
          </cell>
          <cell r="DE647">
            <v>1</v>
          </cell>
          <cell r="DF647">
            <v>96</v>
          </cell>
          <cell r="DG647">
            <v>8</v>
          </cell>
          <cell r="DH647">
            <v>80</v>
          </cell>
          <cell r="DI647">
            <v>790</v>
          </cell>
          <cell r="DJ647">
            <v>40</v>
          </cell>
          <cell r="DK647">
            <v>2</v>
          </cell>
          <cell r="DL647">
            <v>0</v>
          </cell>
          <cell r="DM647">
            <v>100</v>
          </cell>
          <cell r="DN647">
            <v>30</v>
          </cell>
          <cell r="DO647" t="str">
            <v>100</v>
          </cell>
          <cell r="DP647">
            <v>70</v>
          </cell>
          <cell r="DQ647" t="str">
            <v>100</v>
          </cell>
          <cell r="DR647">
            <v>50</v>
          </cell>
          <cell r="DS647">
            <v>100</v>
          </cell>
          <cell r="DT647">
            <v>51</v>
          </cell>
          <cell r="DU647">
            <v>93</v>
          </cell>
          <cell r="DV647" t="str">
            <v>Teardata (New)</v>
          </cell>
          <cell r="DW647"/>
          <cell r="DX647"/>
          <cell r="DY647" t="str">
            <v>Placed</v>
          </cell>
          <cell r="DZ647">
            <v>4.93</v>
          </cell>
          <cell r="EA647" t="str">
            <v>Placement</v>
          </cell>
          <cell r="EB647" t="str">
            <v>Placement</v>
          </cell>
          <cell r="EC647"/>
          <cell r="ED647" t="str">
            <v>CAT-1</v>
          </cell>
          <cell r="EE647"/>
          <cell r="EF647"/>
          <cell r="EG647"/>
          <cell r="EH647"/>
          <cell r="EI647"/>
          <cell r="EJ647"/>
          <cell r="EK647"/>
          <cell r="EL647"/>
          <cell r="EM647"/>
          <cell r="EN647">
            <v>5</v>
          </cell>
          <cell r="EO647">
            <v>5</v>
          </cell>
          <cell r="EP647">
            <v>4</v>
          </cell>
          <cell r="EQ647">
            <v>14</v>
          </cell>
          <cell r="ER647">
            <v>93.333333333333329</v>
          </cell>
          <cell r="ES647" t="str">
            <v>Yes</v>
          </cell>
          <cell r="ET647" t="str">
            <v>https://drive.google.com/open?id=1w_n1zrBBfKbGTuGfQSvMveajwx13NnkV</v>
          </cell>
          <cell r="EU647" t="str">
            <v>IT + Core Companies</v>
          </cell>
          <cell r="EV647" t="str">
            <v>Yes</v>
          </cell>
          <cell r="EW647" t="str">
            <v>pay_HxeT8Ra7ZZ8CgH</v>
          </cell>
          <cell r="EX647"/>
          <cell r="EY647" t="str">
            <v>Present</v>
          </cell>
          <cell r="EZ647" t="str">
            <v>Batch 1</v>
          </cell>
          <cell r="FA647" t="str">
            <v>20-ITA73-23</v>
          </cell>
          <cell r="FB647" t="str">
            <v>IT-A</v>
          </cell>
          <cell r="FC647">
            <v>73</v>
          </cell>
        </row>
        <row r="648">
          <cell r="C648" t="str">
            <v>20-ITA74-23</v>
          </cell>
          <cell r="D648">
            <v>74</v>
          </cell>
          <cell r="E648" t="str">
            <v xml:space="preserve">OZA SURAJ KAMLESHCHANDRA </v>
          </cell>
          <cell r="F648" t="str">
            <v>20-ITA74-23</v>
          </cell>
          <cell r="G648" t="str">
            <v>Male</v>
          </cell>
          <cell r="H648">
            <v>36837</v>
          </cell>
          <cell r="I648">
            <v>7718081912</v>
          </cell>
          <cell r="J648" t="str">
            <v>7718081912</v>
          </cell>
          <cell r="K648" t="str">
            <v>surajoza62@gmail.com</v>
          </cell>
          <cell r="L648" t="str">
            <v>1032200624@tcetmumbai.in</v>
          </cell>
          <cell r="M648" t="str">
            <v>A-501, Bldg No-21, Kingston Tower, Vasai West, Palghar-401202</v>
          </cell>
          <cell r="N648" t="str">
            <v>Any other</v>
          </cell>
          <cell r="O648" t="str">
            <v>Below  5 Lacs</v>
          </cell>
          <cell r="P648" t="str">
            <v>Normal</v>
          </cell>
          <cell r="Q648" t="str">
            <v>Open</v>
          </cell>
          <cell r="R648">
            <v>2019</v>
          </cell>
          <cell r="S648" t="str">
            <v>DSE</v>
          </cell>
          <cell r="T648" t="str">
            <v>NA</v>
          </cell>
          <cell r="U648" t="str">
            <v>DSE</v>
          </cell>
          <cell r="V648" t="str">
            <v>NA</v>
          </cell>
          <cell r="W648" t="str">
            <v>NA</v>
          </cell>
          <cell r="X648" t="str">
            <v>CAP-Minority</v>
          </cell>
          <cell r="Y648">
            <v>409</v>
          </cell>
          <cell r="Z648">
            <v>500</v>
          </cell>
          <cell r="AA648">
            <v>81.8</v>
          </cell>
          <cell r="AB648">
            <v>2016</v>
          </cell>
          <cell r="AC648" t="str">
            <v>MAHARASHTRA STATE BOARD OF SECONDARY AND HIGHER SECONDARY EDUCATION</v>
          </cell>
          <cell r="AD648" t="str">
            <v>A.V.M High School</v>
          </cell>
          <cell r="AE648">
            <v>1461</v>
          </cell>
          <cell r="AF648">
            <v>1600</v>
          </cell>
          <cell r="AG648">
            <v>91.31</v>
          </cell>
          <cell r="AH648">
            <v>2020</v>
          </cell>
          <cell r="AI648" t="str">
            <v>Maharashtra State Board of Technical Education</v>
          </cell>
          <cell r="AJ648" t="str">
            <v>Thakur Polytechnic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 t="str">
            <v>o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241</v>
          </cell>
          <cell r="AW648">
            <v>25</v>
          </cell>
          <cell r="AX648">
            <v>9.64</v>
          </cell>
          <cell r="AY648">
            <v>75</v>
          </cell>
          <cell r="AZ648">
            <v>287</v>
          </cell>
          <cell r="BA648">
            <v>29</v>
          </cell>
          <cell r="BB648">
            <v>9.8965517241379306</v>
          </cell>
          <cell r="BC648">
            <v>81</v>
          </cell>
          <cell r="BD648">
            <v>528</v>
          </cell>
          <cell r="BE648">
            <v>54</v>
          </cell>
          <cell r="BF648">
            <v>9.7777777777777786</v>
          </cell>
          <cell r="BG648">
            <v>212</v>
          </cell>
          <cell r="BH648">
            <v>24</v>
          </cell>
          <cell r="BI648">
            <v>8.8333333333333339</v>
          </cell>
          <cell r="BJ648">
            <v>78</v>
          </cell>
          <cell r="BK648">
            <v>274</v>
          </cell>
          <cell r="BL648">
            <v>29</v>
          </cell>
          <cell r="BM648">
            <v>9.4482758620689662</v>
          </cell>
          <cell r="BN648">
            <v>86</v>
          </cell>
          <cell r="BO648">
            <v>486</v>
          </cell>
          <cell r="BP648">
            <v>53</v>
          </cell>
          <cell r="BQ648">
            <v>9.1698113207547163</v>
          </cell>
          <cell r="BR648">
            <v>219</v>
          </cell>
          <cell r="BS648">
            <v>24</v>
          </cell>
          <cell r="BT648">
            <v>9.125</v>
          </cell>
          <cell r="BU648">
            <v>80</v>
          </cell>
          <cell r="BV648">
            <v>219</v>
          </cell>
          <cell r="BW648">
            <v>24</v>
          </cell>
          <cell r="BX648">
            <v>9.125</v>
          </cell>
          <cell r="BY648">
            <v>258</v>
          </cell>
          <cell r="BZ648">
            <v>26</v>
          </cell>
          <cell r="CA648">
            <v>9.9230769230769234</v>
          </cell>
          <cell r="CB648">
            <v>1491</v>
          </cell>
          <cell r="CC648">
            <v>157</v>
          </cell>
          <cell r="CD648">
            <v>9.4968152866242033</v>
          </cell>
          <cell r="CE648">
            <v>78</v>
          </cell>
          <cell r="CF648"/>
          <cell r="CG648"/>
          <cell r="CH648"/>
          <cell r="CI648"/>
          <cell r="CJ648"/>
          <cell r="CK648"/>
          <cell r="CL648"/>
          <cell r="CM648"/>
          <cell r="CN648">
            <v>28</v>
          </cell>
          <cell r="CO648">
            <v>60</v>
          </cell>
          <cell r="CP648">
            <v>19</v>
          </cell>
          <cell r="CQ648">
            <v>50</v>
          </cell>
          <cell r="CR648">
            <v>20</v>
          </cell>
          <cell r="CS648">
            <v>4</v>
          </cell>
          <cell r="CT648">
            <v>84</v>
          </cell>
          <cell r="CU648">
            <v>10</v>
          </cell>
          <cell r="CV648">
            <v>6</v>
          </cell>
          <cell r="CW648">
            <v>63</v>
          </cell>
          <cell r="CX648">
            <v>490</v>
          </cell>
          <cell r="CY648">
            <v>54.444444444444443</v>
          </cell>
          <cell r="CZ648">
            <v>72.808320950965822</v>
          </cell>
          <cell r="DA648">
            <v>9</v>
          </cell>
          <cell r="DB648">
            <v>1</v>
          </cell>
          <cell r="DC648">
            <v>90</v>
          </cell>
          <cell r="DD648">
            <v>20</v>
          </cell>
          <cell r="DE648">
            <v>2</v>
          </cell>
          <cell r="DF648">
            <v>91</v>
          </cell>
          <cell r="DG648">
            <v>9</v>
          </cell>
          <cell r="DH648">
            <v>90</v>
          </cell>
          <cell r="DI648">
            <v>710</v>
          </cell>
          <cell r="DJ648">
            <v>36</v>
          </cell>
          <cell r="DK648">
            <v>1</v>
          </cell>
          <cell r="DL648">
            <v>1</v>
          </cell>
          <cell r="DM648">
            <v>50</v>
          </cell>
          <cell r="DN648">
            <v>30</v>
          </cell>
          <cell r="DO648" t="str">
            <v>100</v>
          </cell>
          <cell r="DP648">
            <v>80</v>
          </cell>
          <cell r="DQ648" t="str">
            <v>100</v>
          </cell>
          <cell r="DR648">
            <v>55</v>
          </cell>
          <cell r="DS648">
            <v>100</v>
          </cell>
          <cell r="DT648">
            <v>47</v>
          </cell>
          <cell r="DU648">
            <v>82</v>
          </cell>
          <cell r="DV648" t="str">
            <v>Capgemini</v>
          </cell>
          <cell r="DW648"/>
          <cell r="DX648"/>
          <cell r="DY648" t="str">
            <v>Placed</v>
          </cell>
          <cell r="DZ648">
            <v>4.25</v>
          </cell>
          <cell r="EA648" t="str">
            <v>Placement</v>
          </cell>
          <cell r="EB648" t="str">
            <v>Placement</v>
          </cell>
          <cell r="EC648"/>
          <cell r="ED648" t="str">
            <v>CAT-1</v>
          </cell>
          <cell r="EE648"/>
          <cell r="EF648"/>
          <cell r="EG648"/>
          <cell r="EH648"/>
          <cell r="EI648"/>
          <cell r="EJ648"/>
          <cell r="EK648"/>
          <cell r="EL648"/>
          <cell r="EM648"/>
          <cell r="EN648">
            <v>5</v>
          </cell>
          <cell r="EO648">
            <v>5</v>
          </cell>
          <cell r="EP648">
            <v>4</v>
          </cell>
          <cell r="EQ648">
            <v>14</v>
          </cell>
          <cell r="ER648">
            <v>93.333333333333329</v>
          </cell>
          <cell r="ES648" t="str">
            <v>Yes</v>
          </cell>
          <cell r="ET648" t="str">
            <v>https://drive.google.com/open?id=1To99wEsXiHjuONizJnP0rdta73MpuVcj</v>
          </cell>
          <cell r="EU648" t="str">
            <v>IT + Core Companies</v>
          </cell>
          <cell r="EV648" t="str">
            <v>Yes</v>
          </cell>
          <cell r="EW648" t="str">
            <v>pay_HyWk3wDA7sAd4X</v>
          </cell>
          <cell r="EX648"/>
          <cell r="EY648" t="str">
            <v>Present</v>
          </cell>
          <cell r="EZ648" t="str">
            <v>Batch 1</v>
          </cell>
          <cell r="FA648" t="str">
            <v>20-ITA74-23</v>
          </cell>
          <cell r="FB648" t="str">
            <v>IT-A</v>
          </cell>
          <cell r="FC648">
            <v>74</v>
          </cell>
        </row>
        <row r="649">
          <cell r="C649" t="str">
            <v>20-ITA75-23</v>
          </cell>
          <cell r="D649">
            <v>75</v>
          </cell>
          <cell r="E649" t="str">
            <v>PANDEY ANURAG VIRENDRA MAINAVATI</v>
          </cell>
          <cell r="F649" t="str">
            <v>20-ITA75-23</v>
          </cell>
          <cell r="G649" t="str">
            <v>Male</v>
          </cell>
          <cell r="H649">
            <v>37334</v>
          </cell>
          <cell r="I649">
            <v>9082630194</v>
          </cell>
          <cell r="J649"/>
          <cell r="K649" t="str">
            <v>pandeyanurag1903@gmail.com</v>
          </cell>
          <cell r="L649" t="str">
            <v>1032200621@tcetmumbai.in</v>
          </cell>
          <cell r="M649" t="str">
            <v>Azad Chawl, Akruli Road, Azad nagar, Kandivali East, Mumbai-400101</v>
          </cell>
          <cell r="N649" t="str">
            <v>Self-employed</v>
          </cell>
          <cell r="O649" t="str">
            <v>Below  5 Lacs</v>
          </cell>
          <cell r="P649" t="str">
            <v>Normal</v>
          </cell>
          <cell r="Q649" t="str">
            <v>Open</v>
          </cell>
          <cell r="R649">
            <v>2019</v>
          </cell>
          <cell r="S649" t="str">
            <v>DSE</v>
          </cell>
          <cell r="T649" t="str">
            <v>NA</v>
          </cell>
          <cell r="U649" t="str">
            <v>DSE</v>
          </cell>
          <cell r="V649" t="str">
            <v>NA</v>
          </cell>
          <cell r="W649" t="str">
            <v>NA</v>
          </cell>
          <cell r="X649" t="str">
            <v>CAP-Minority</v>
          </cell>
          <cell r="Y649">
            <v>423</v>
          </cell>
          <cell r="Z649">
            <v>500</v>
          </cell>
          <cell r="AA649">
            <v>84.6</v>
          </cell>
          <cell r="AB649">
            <v>2017</v>
          </cell>
          <cell r="AC649" t="str">
            <v>MAHARASHTRA STATE BOARD OF SECONDARY AND HIGHER SECONDARY EDUCATION</v>
          </cell>
          <cell r="AD649" t="str">
            <v>A.V.M. ACADEMY</v>
          </cell>
          <cell r="AE649">
            <v>1478</v>
          </cell>
          <cell r="AF649">
            <v>1600</v>
          </cell>
          <cell r="AG649">
            <v>92.38</v>
          </cell>
          <cell r="AH649">
            <v>2020</v>
          </cell>
          <cell r="AI649" t="str">
            <v>Maharashtra State Board of Technical Education</v>
          </cell>
          <cell r="AJ649" t="str">
            <v>Thakur Polytechnic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 t="str">
            <v>o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250</v>
          </cell>
          <cell r="AW649">
            <v>25</v>
          </cell>
          <cell r="AX649">
            <v>10</v>
          </cell>
          <cell r="AY649">
            <v>75</v>
          </cell>
          <cell r="AZ649">
            <v>286</v>
          </cell>
          <cell r="BA649">
            <v>29</v>
          </cell>
          <cell r="BB649">
            <v>9.862068965517242</v>
          </cell>
          <cell r="BC649">
            <v>86</v>
          </cell>
          <cell r="BD649">
            <v>536</v>
          </cell>
          <cell r="BE649">
            <v>54</v>
          </cell>
          <cell r="BF649">
            <v>9.9259259259259256</v>
          </cell>
          <cell r="BG649">
            <v>224</v>
          </cell>
          <cell r="BH649">
            <v>24</v>
          </cell>
          <cell r="BI649">
            <v>9.3333333333333339</v>
          </cell>
          <cell r="BJ649">
            <v>80.5</v>
          </cell>
          <cell r="BK649">
            <v>265</v>
          </cell>
          <cell r="BL649">
            <v>29</v>
          </cell>
          <cell r="BM649">
            <v>9.137931034482758</v>
          </cell>
          <cell r="BN649">
            <v>97</v>
          </cell>
          <cell r="BO649">
            <v>489</v>
          </cell>
          <cell r="BP649">
            <v>53</v>
          </cell>
          <cell r="BQ649">
            <v>9.2264150943396235</v>
          </cell>
          <cell r="BR649">
            <v>176</v>
          </cell>
          <cell r="BS649">
            <v>24</v>
          </cell>
          <cell r="BT649">
            <v>7.333333333333333</v>
          </cell>
          <cell r="BU649">
            <v>84.625</v>
          </cell>
          <cell r="BV649">
            <v>176</v>
          </cell>
          <cell r="BW649">
            <v>24</v>
          </cell>
          <cell r="BX649">
            <v>7.333333333333333</v>
          </cell>
          <cell r="BY649">
            <v>231</v>
          </cell>
          <cell r="BZ649">
            <v>26</v>
          </cell>
          <cell r="CA649">
            <v>8.884615384615385</v>
          </cell>
          <cell r="CB649">
            <v>1432</v>
          </cell>
          <cell r="CC649">
            <v>157</v>
          </cell>
          <cell r="CD649">
            <v>9.1210191082802545</v>
          </cell>
          <cell r="CE649">
            <v>81</v>
          </cell>
          <cell r="CF649"/>
          <cell r="CG649"/>
          <cell r="CH649"/>
          <cell r="CI649"/>
          <cell r="CJ649"/>
          <cell r="CK649"/>
          <cell r="CL649"/>
          <cell r="CM649"/>
          <cell r="CN649">
            <v>27</v>
          </cell>
          <cell r="CO649">
            <v>60</v>
          </cell>
          <cell r="CP649">
            <v>20</v>
          </cell>
          <cell r="CQ649">
            <v>50</v>
          </cell>
          <cell r="CR649">
            <v>19</v>
          </cell>
          <cell r="CS649">
            <v>5</v>
          </cell>
          <cell r="CT649">
            <v>80</v>
          </cell>
          <cell r="CU649">
            <v>12</v>
          </cell>
          <cell r="CV649">
            <v>4</v>
          </cell>
          <cell r="CW649">
            <v>75</v>
          </cell>
          <cell r="CX649">
            <v>597</v>
          </cell>
          <cell r="CY649">
            <v>59.7</v>
          </cell>
          <cell r="CZ649">
            <v>88.707280832095094</v>
          </cell>
          <cell r="DA649">
            <v>10</v>
          </cell>
          <cell r="DB649">
            <v>0</v>
          </cell>
          <cell r="DC649">
            <v>100</v>
          </cell>
          <cell r="DD649">
            <v>21</v>
          </cell>
          <cell r="DE649">
            <v>1</v>
          </cell>
          <cell r="DF649">
            <v>96</v>
          </cell>
          <cell r="DG649">
            <v>9</v>
          </cell>
          <cell r="DH649">
            <v>90</v>
          </cell>
          <cell r="DI649">
            <v>511</v>
          </cell>
          <cell r="DJ649">
            <v>26</v>
          </cell>
          <cell r="DK649">
            <v>2</v>
          </cell>
          <cell r="DL649">
            <v>0</v>
          </cell>
          <cell r="DM649">
            <v>100</v>
          </cell>
          <cell r="DN649">
            <v>90</v>
          </cell>
          <cell r="DO649" t="str">
            <v>100</v>
          </cell>
          <cell r="DP649">
            <v>70</v>
          </cell>
          <cell r="DQ649" t="str">
            <v>100</v>
          </cell>
          <cell r="DR649">
            <v>80</v>
          </cell>
          <cell r="DS649">
            <v>100</v>
          </cell>
          <cell r="DT649">
            <v>69</v>
          </cell>
          <cell r="DU649">
            <v>92</v>
          </cell>
          <cell r="DV649" t="str">
            <v>Accenture-(ASE)</v>
          </cell>
          <cell r="DW649"/>
          <cell r="DX649"/>
          <cell r="DY649" t="str">
            <v>Placed</v>
          </cell>
          <cell r="DZ649">
            <v>4.5</v>
          </cell>
          <cell r="EA649" t="str">
            <v>Placement</v>
          </cell>
          <cell r="EB649" t="str">
            <v>Placement</v>
          </cell>
          <cell r="EC649"/>
          <cell r="ED649" t="str">
            <v>CAT-1</v>
          </cell>
          <cell r="EE649"/>
          <cell r="EF649"/>
          <cell r="EG649"/>
          <cell r="EH649"/>
          <cell r="EI649"/>
          <cell r="EJ649"/>
          <cell r="EK649"/>
          <cell r="EL649"/>
          <cell r="EM649"/>
          <cell r="EN649">
            <v>5</v>
          </cell>
          <cell r="EO649">
            <v>5</v>
          </cell>
          <cell r="EP649">
            <v>5</v>
          </cell>
          <cell r="EQ649">
            <v>15</v>
          </cell>
          <cell r="ER649">
            <v>100</v>
          </cell>
          <cell r="ES649" t="str">
            <v>Yes</v>
          </cell>
          <cell r="ET649" t="str">
            <v>https://drive.google.com/open?id=1kLFunjJzDRmNhIRrCPzHJBYETIbtTVCj</v>
          </cell>
          <cell r="EU649" t="str">
            <v>IT + Core Companies</v>
          </cell>
          <cell r="EV649" t="str">
            <v>Yes</v>
          </cell>
          <cell r="EW649" t="str">
            <v>pay_HyDYWHEi3diqS0</v>
          </cell>
          <cell r="EX649"/>
          <cell r="EY649" t="str">
            <v>AB</v>
          </cell>
          <cell r="EZ649" t="str">
            <v>Batch 1</v>
          </cell>
          <cell r="FA649" t="str">
            <v>20-ITA75-23</v>
          </cell>
          <cell r="FB649" t="str">
            <v>IT-A</v>
          </cell>
          <cell r="FC649">
            <v>75</v>
          </cell>
        </row>
        <row r="650">
          <cell r="C650" t="str">
            <v>19-ITB01-23</v>
          </cell>
          <cell r="D650">
            <v>1</v>
          </cell>
          <cell r="E650" t="str">
            <v>GUPTA AYUSH KUMAR JANARDAN POONAM</v>
          </cell>
          <cell r="F650" t="str">
            <v>19-ITB01-23</v>
          </cell>
          <cell r="G650" t="str">
            <v>Male</v>
          </cell>
          <cell r="H650">
            <v>37120</v>
          </cell>
          <cell r="I650">
            <v>9920318512</v>
          </cell>
          <cell r="J650" t="str">
            <v>9920318512</v>
          </cell>
          <cell r="K650" t="str">
            <v>ayush.gupta1708@gmail.com</v>
          </cell>
          <cell r="L650" t="str">
            <v>1032190331@tcetmumbai.in</v>
          </cell>
          <cell r="M650" t="str">
            <v>A-04, Shanti Niketan Society,90 Feet Road,Sakinaka,MUMBAI,400072</v>
          </cell>
          <cell r="N650" t="str">
            <v>Self-employed</v>
          </cell>
          <cell r="O650" t="str">
            <v>5 Lacs to  10Lacs</v>
          </cell>
          <cell r="P650" t="str">
            <v>Normal</v>
          </cell>
          <cell r="Q650" t="str">
            <v>Open</v>
          </cell>
          <cell r="R650">
            <v>2019</v>
          </cell>
          <cell r="S650" t="str">
            <v>FE</v>
          </cell>
          <cell r="T650" t="str">
            <v>MHT-CET 2019</v>
          </cell>
          <cell r="U650" t="str">
            <v>MHT-CET</v>
          </cell>
          <cell r="V650">
            <v>200</v>
          </cell>
          <cell r="W650">
            <v>18.231063899999999</v>
          </cell>
          <cell r="X650" t="str">
            <v>ACAP</v>
          </cell>
          <cell r="Y650">
            <v>519</v>
          </cell>
          <cell r="Z650">
            <v>600</v>
          </cell>
          <cell r="AA650">
            <v>86.5</v>
          </cell>
          <cell r="AB650">
            <v>2017</v>
          </cell>
          <cell r="AC650" t="str">
            <v>COUNCIL FOR THE INDIAN SCHOOL CERTIFICATE EXAMINATIONS</v>
          </cell>
          <cell r="AD650" t="str">
            <v>PPS</v>
          </cell>
          <cell r="AE650">
            <v>448</v>
          </cell>
          <cell r="AF650">
            <v>650</v>
          </cell>
          <cell r="AG650">
            <v>68.92</v>
          </cell>
          <cell r="AH650">
            <v>2019</v>
          </cell>
          <cell r="AI650" t="str">
            <v>MAHARASHTRA STATE BOARD OF SECONDARY AND HIGHER SECONDARY EDUCATION</v>
          </cell>
          <cell r="AJ650" t="str">
            <v>CHANDRABHANSHARMACOLLEGE</v>
          </cell>
          <cell r="AK650">
            <v>208</v>
          </cell>
          <cell r="AL650">
            <v>22</v>
          </cell>
          <cell r="AM650">
            <v>9.454545454545455</v>
          </cell>
          <cell r="AN650">
            <v>75</v>
          </cell>
          <cell r="AO650">
            <v>239</v>
          </cell>
          <cell r="AP650">
            <v>26</v>
          </cell>
          <cell r="AQ650">
            <v>9.1923076923076916</v>
          </cell>
          <cell r="AR650">
            <v>79</v>
          </cell>
          <cell r="AS650">
            <v>447</v>
          </cell>
          <cell r="AT650">
            <v>48</v>
          </cell>
          <cell r="AU650">
            <v>9.3125</v>
          </cell>
          <cell r="AV650">
            <v>236</v>
          </cell>
          <cell r="AW650">
            <v>25</v>
          </cell>
          <cell r="AX650">
            <v>9.44</v>
          </cell>
          <cell r="AY650">
            <v>98</v>
          </cell>
          <cell r="AZ650">
            <v>272</v>
          </cell>
          <cell r="BA650">
            <v>29</v>
          </cell>
          <cell r="BB650">
            <v>9.3793103448275854</v>
          </cell>
          <cell r="BC650">
            <v>99</v>
          </cell>
          <cell r="BD650">
            <v>508</v>
          </cell>
          <cell r="BE650">
            <v>54</v>
          </cell>
          <cell r="BF650">
            <v>9.4074074074074066</v>
          </cell>
          <cell r="BG650">
            <v>206</v>
          </cell>
          <cell r="BH650">
            <v>24</v>
          </cell>
          <cell r="BI650">
            <v>8.5833333333333339</v>
          </cell>
          <cell r="BJ650">
            <v>87.75</v>
          </cell>
          <cell r="BK650">
            <v>257</v>
          </cell>
          <cell r="BL650">
            <v>29</v>
          </cell>
          <cell r="BM650">
            <v>8.862068965517242</v>
          </cell>
          <cell r="BN650">
            <v>95</v>
          </cell>
          <cell r="BO650">
            <v>463</v>
          </cell>
          <cell r="BP650">
            <v>53</v>
          </cell>
          <cell r="BQ650">
            <v>8.7358490566037741</v>
          </cell>
          <cell r="BR650">
            <v>176</v>
          </cell>
          <cell r="BS650">
            <v>24</v>
          </cell>
          <cell r="BT650">
            <v>7.333333333333333</v>
          </cell>
          <cell r="BU650">
            <v>88.958333333333329</v>
          </cell>
          <cell r="BV650">
            <v>176</v>
          </cell>
          <cell r="BW650">
            <v>24</v>
          </cell>
          <cell r="BX650">
            <v>7.333333333333333</v>
          </cell>
          <cell r="BY650">
            <v>227</v>
          </cell>
          <cell r="BZ650">
            <v>26</v>
          </cell>
          <cell r="CA650">
            <v>8.7307692307692299</v>
          </cell>
          <cell r="CB650">
            <v>1821</v>
          </cell>
          <cell r="CC650">
            <v>205</v>
          </cell>
          <cell r="CD650">
            <v>8.8829268292682926</v>
          </cell>
          <cell r="CE650">
            <v>88</v>
          </cell>
          <cell r="CF650"/>
          <cell r="CG650"/>
          <cell r="CH650"/>
          <cell r="CI650"/>
          <cell r="CJ650"/>
          <cell r="CK650"/>
          <cell r="CL650"/>
          <cell r="CM650"/>
          <cell r="CN650">
            <v>17</v>
          </cell>
          <cell r="CO650">
            <v>60</v>
          </cell>
          <cell r="CP650">
            <v>14</v>
          </cell>
          <cell r="CQ650">
            <v>50</v>
          </cell>
          <cell r="CR650">
            <v>23</v>
          </cell>
          <cell r="CS650">
            <v>1</v>
          </cell>
          <cell r="CT650">
            <v>96</v>
          </cell>
          <cell r="CU650">
            <v>13</v>
          </cell>
          <cell r="CV650">
            <v>3</v>
          </cell>
          <cell r="CW650">
            <v>82</v>
          </cell>
          <cell r="CX650">
            <v>501</v>
          </cell>
          <cell r="CY650">
            <v>50.1</v>
          </cell>
          <cell r="CZ650">
            <v>74.442793462109961</v>
          </cell>
          <cell r="DA650">
            <v>10</v>
          </cell>
          <cell r="DB650">
            <v>0</v>
          </cell>
          <cell r="DC650">
            <v>100</v>
          </cell>
          <cell r="DD650">
            <v>20</v>
          </cell>
          <cell r="DE650">
            <v>2</v>
          </cell>
          <cell r="DF650">
            <v>91</v>
          </cell>
          <cell r="DG650">
            <v>8</v>
          </cell>
          <cell r="DH650">
            <v>80</v>
          </cell>
          <cell r="DI650">
            <v>700</v>
          </cell>
          <cell r="DJ650">
            <v>35</v>
          </cell>
          <cell r="DK650">
            <v>1</v>
          </cell>
          <cell r="DL650">
            <v>1</v>
          </cell>
          <cell r="DM650">
            <v>50</v>
          </cell>
          <cell r="DN650">
            <v>90</v>
          </cell>
          <cell r="DO650" t="str">
            <v>100</v>
          </cell>
          <cell r="DP650">
            <v>70</v>
          </cell>
          <cell r="DQ650" t="str">
            <v>100</v>
          </cell>
          <cell r="DR650">
            <v>80</v>
          </cell>
          <cell r="DS650">
            <v>100</v>
          </cell>
          <cell r="DT650">
            <v>67</v>
          </cell>
          <cell r="DU650">
            <v>86</v>
          </cell>
          <cell r="DV650" t="str">
            <v>Seclore</v>
          </cell>
          <cell r="DW650"/>
          <cell r="DX650"/>
          <cell r="DY650" t="str">
            <v>Placed</v>
          </cell>
          <cell r="DZ650">
            <v>5.5</v>
          </cell>
          <cell r="EA650" t="str">
            <v>Placement</v>
          </cell>
          <cell r="EB650" t="str">
            <v>Placement</v>
          </cell>
          <cell r="EC650"/>
          <cell r="ED650" t="str">
            <v>CAT-1</v>
          </cell>
          <cell r="EE650"/>
          <cell r="EF650"/>
          <cell r="EG650"/>
          <cell r="EH650"/>
          <cell r="EI650"/>
          <cell r="EJ650"/>
          <cell r="EK650"/>
          <cell r="EL650"/>
          <cell r="EM650"/>
          <cell r="EN650">
            <v>5</v>
          </cell>
          <cell r="EO650">
            <v>5</v>
          </cell>
          <cell r="EP650">
            <v>5</v>
          </cell>
          <cell r="EQ650">
            <v>15</v>
          </cell>
          <cell r="ER650">
            <v>100</v>
          </cell>
          <cell r="ES650" t="str">
            <v>Yes</v>
          </cell>
          <cell r="ET650" t="str">
            <v>https://drive.google.com/open?id=1mYFNTD1isQ3as3Wtb9Mn2BfHKB6OVmrX</v>
          </cell>
          <cell r="EU650" t="str">
            <v>IT + Core Companies</v>
          </cell>
          <cell r="EV650" t="str">
            <v>Yes</v>
          </cell>
          <cell r="EW650" t="str">
            <v>pay_HyFrNCwM6eWt0w</v>
          </cell>
          <cell r="EX650" t="str">
            <v>MUMBAI</v>
          </cell>
          <cell r="EY650" t="str">
            <v>Present</v>
          </cell>
          <cell r="EZ650" t="str">
            <v>Batch 2</v>
          </cell>
          <cell r="FA650" t="str">
            <v>19-ITB01-23</v>
          </cell>
          <cell r="FB650" t="str">
            <v>IT-B</v>
          </cell>
          <cell r="FC650">
            <v>1</v>
          </cell>
        </row>
        <row r="651">
          <cell r="C651" t="str">
            <v>19-ITB02-23</v>
          </cell>
          <cell r="D651">
            <v>2</v>
          </cell>
          <cell r="E651" t="str">
            <v>MULEVA BHAVESH MANARAM SITADEVI</v>
          </cell>
          <cell r="F651" t="str">
            <v>19-ITB02-23</v>
          </cell>
          <cell r="G651" t="str">
            <v>Male</v>
          </cell>
          <cell r="H651">
            <v>37023</v>
          </cell>
          <cell r="I651">
            <v>8928249138</v>
          </cell>
          <cell r="J651"/>
          <cell r="K651" t="str">
            <v>bhaveshmuleva503@gmail.com</v>
          </cell>
          <cell r="L651" t="str">
            <v>1032190332@tcetmumbai.in</v>
          </cell>
          <cell r="M651" t="str">
            <v>A 503, NG STERLING,QUEEN MARY HIGH SCHOOL,MUMBAI,401107</v>
          </cell>
          <cell r="N651" t="str">
            <v>Family Business</v>
          </cell>
          <cell r="O651" t="str">
            <v>Below  5 Lacs</v>
          </cell>
          <cell r="P651" t="str">
            <v>Normal</v>
          </cell>
          <cell r="Q651" t="str">
            <v>Open</v>
          </cell>
          <cell r="R651">
            <v>2019</v>
          </cell>
          <cell r="S651" t="str">
            <v>FE</v>
          </cell>
          <cell r="T651" t="str">
            <v>MHT-CET 2019</v>
          </cell>
          <cell r="U651" t="str">
            <v>MHT-CET</v>
          </cell>
          <cell r="V651">
            <v>200</v>
          </cell>
          <cell r="W651">
            <v>94.963898499999999</v>
          </cell>
          <cell r="X651" t="str">
            <v>MI</v>
          </cell>
          <cell r="Y651">
            <v>406</v>
          </cell>
          <cell r="Z651">
            <v>500</v>
          </cell>
          <cell r="AA651">
            <v>81.2</v>
          </cell>
          <cell r="AB651">
            <v>2017</v>
          </cell>
          <cell r="AC651" t="str">
            <v>MAHARASHTRA STATE BOARD OF SECONDARY AND HIGHER SECONDARY EDUCATION</v>
          </cell>
          <cell r="AD651" t="str">
            <v>BLOSSOMM HIGH SCHOOL</v>
          </cell>
          <cell r="AE651">
            <v>479</v>
          </cell>
          <cell r="AF651">
            <v>650</v>
          </cell>
          <cell r="AG651">
            <v>73.69</v>
          </cell>
          <cell r="AH651">
            <v>2019</v>
          </cell>
          <cell r="AI651" t="str">
            <v>MAHARASHTRA STATE BOARD OF SECONDARY AND HIGHER SECONDARY EDUCATION</v>
          </cell>
          <cell r="AJ651" t="str">
            <v>SHRI TP BHATIA COLLEGE</v>
          </cell>
          <cell r="AK651">
            <v>196.9</v>
          </cell>
          <cell r="AL651">
            <v>22</v>
          </cell>
          <cell r="AM651">
            <v>8.9500000000000011</v>
          </cell>
          <cell r="AN651">
            <v>87</v>
          </cell>
          <cell r="AO651">
            <v>212</v>
          </cell>
          <cell r="AP651">
            <v>26</v>
          </cell>
          <cell r="AQ651">
            <v>8.1538461538461533</v>
          </cell>
          <cell r="AR651">
            <v>95</v>
          </cell>
          <cell r="AS651">
            <v>408.9</v>
          </cell>
          <cell r="AT651">
            <v>48</v>
          </cell>
          <cell r="AU651">
            <v>8.5187499999999989</v>
          </cell>
          <cell r="AV651">
            <v>229</v>
          </cell>
          <cell r="AW651">
            <v>25</v>
          </cell>
          <cell r="AX651">
            <v>9.16</v>
          </cell>
          <cell r="AY651">
            <v>75</v>
          </cell>
          <cell r="AZ651">
            <v>282</v>
          </cell>
          <cell r="BA651">
            <v>29</v>
          </cell>
          <cell r="BB651">
            <v>9.7241379310344822</v>
          </cell>
          <cell r="BC651">
            <v>91</v>
          </cell>
          <cell r="BD651">
            <v>511</v>
          </cell>
          <cell r="BE651">
            <v>54</v>
          </cell>
          <cell r="BF651">
            <v>9.4629629629629637</v>
          </cell>
          <cell r="BG651">
            <v>212</v>
          </cell>
          <cell r="BH651">
            <v>24</v>
          </cell>
          <cell r="BI651">
            <v>8.8333333333333339</v>
          </cell>
          <cell r="BJ651">
            <v>87</v>
          </cell>
          <cell r="BK651">
            <v>240</v>
          </cell>
          <cell r="BL651">
            <v>29</v>
          </cell>
          <cell r="BM651">
            <v>8.2758620689655178</v>
          </cell>
          <cell r="BN651">
            <v>90</v>
          </cell>
          <cell r="BO651">
            <v>452</v>
          </cell>
          <cell r="BP651">
            <v>53</v>
          </cell>
          <cell r="BQ651">
            <v>8.5283018867924536</v>
          </cell>
          <cell r="BR651">
            <v>202</v>
          </cell>
          <cell r="BS651">
            <v>24</v>
          </cell>
          <cell r="BT651">
            <v>8.4166666666666661</v>
          </cell>
          <cell r="BU651">
            <v>87.5</v>
          </cell>
          <cell r="BV651">
            <v>202</v>
          </cell>
          <cell r="BW651">
            <v>24</v>
          </cell>
          <cell r="BX651">
            <v>8.4166666666666661</v>
          </cell>
          <cell r="BY651">
            <v>217</v>
          </cell>
          <cell r="BZ651">
            <v>26</v>
          </cell>
          <cell r="CA651">
            <v>8.3461538461538467</v>
          </cell>
          <cell r="CB651">
            <v>1790.9</v>
          </cell>
          <cell r="CC651">
            <v>205</v>
          </cell>
          <cell r="CD651">
            <v>8.73609756097561</v>
          </cell>
          <cell r="CE651">
            <v>87</v>
          </cell>
          <cell r="CF651"/>
          <cell r="CG651"/>
          <cell r="CH651"/>
          <cell r="CI651"/>
          <cell r="CJ651"/>
          <cell r="CK651"/>
          <cell r="CL651"/>
          <cell r="CM651"/>
          <cell r="CN651">
            <v>10</v>
          </cell>
          <cell r="CO651">
            <v>60</v>
          </cell>
          <cell r="CP651">
            <v>23</v>
          </cell>
          <cell r="CQ651">
            <v>50</v>
          </cell>
          <cell r="CR651">
            <v>7</v>
          </cell>
          <cell r="CS651">
            <v>17</v>
          </cell>
          <cell r="CT651">
            <v>30</v>
          </cell>
          <cell r="CU651">
            <v>2</v>
          </cell>
          <cell r="CV651">
            <v>14</v>
          </cell>
          <cell r="CW651">
            <v>13</v>
          </cell>
          <cell r="CX651">
            <v>84</v>
          </cell>
          <cell r="CY651">
            <v>21</v>
          </cell>
          <cell r="CZ651">
            <v>12.481426448736999</v>
          </cell>
          <cell r="DA651">
            <v>4</v>
          </cell>
          <cell r="DB651">
            <v>6</v>
          </cell>
          <cell r="DC651">
            <v>40</v>
          </cell>
          <cell r="DD651">
            <v>15</v>
          </cell>
          <cell r="DE651">
            <v>7</v>
          </cell>
          <cell r="DF651">
            <v>69</v>
          </cell>
          <cell r="DG651">
            <v>3</v>
          </cell>
          <cell r="DH651">
            <v>30</v>
          </cell>
          <cell r="DI651">
            <v>0</v>
          </cell>
          <cell r="DJ651">
            <v>0</v>
          </cell>
          <cell r="DK651">
            <v>0</v>
          </cell>
          <cell r="DL651">
            <v>2</v>
          </cell>
          <cell r="DM651">
            <v>0</v>
          </cell>
          <cell r="DN651">
            <v>50</v>
          </cell>
          <cell r="DO651" t="str">
            <v>100</v>
          </cell>
          <cell r="DP651">
            <v>20</v>
          </cell>
          <cell r="DQ651" t="str">
            <v>100</v>
          </cell>
          <cell r="DR651">
            <v>35</v>
          </cell>
          <cell r="DS651">
            <v>100</v>
          </cell>
          <cell r="DT651">
            <v>21</v>
          </cell>
          <cell r="DU651">
            <v>41</v>
          </cell>
          <cell r="DV651"/>
          <cell r="DW651"/>
          <cell r="DX651" t="str">
            <v>Absent for Unplaced Meeting</v>
          </cell>
          <cell r="DY651"/>
          <cell r="DZ651"/>
          <cell r="EA651" t="str">
            <v>Placement</v>
          </cell>
          <cell r="EB651" t="str">
            <v>Higher Studies</v>
          </cell>
          <cell r="EC651"/>
          <cell r="ED651" t="str">
            <v>CAT-3</v>
          </cell>
          <cell r="EE651"/>
          <cell r="EF651"/>
          <cell r="EG651"/>
          <cell r="EH651"/>
          <cell r="EI651"/>
          <cell r="EJ651"/>
          <cell r="EK651"/>
          <cell r="EL651"/>
          <cell r="EM651"/>
          <cell r="EN651">
            <v>5</v>
          </cell>
          <cell r="EO651">
            <v>1</v>
          </cell>
          <cell r="EP651">
            <v>5</v>
          </cell>
          <cell r="EQ651">
            <v>11</v>
          </cell>
          <cell r="ER651">
            <v>73.333333333333329</v>
          </cell>
          <cell r="ES651" t="str">
            <v>Yes</v>
          </cell>
          <cell r="ET651" t="str">
            <v>https://drive.google.com/open?id=1f1C2LPZaFGBSUoVgbDidK1oYXVcoFDpF</v>
          </cell>
          <cell r="EU651" t="str">
            <v>IT + Core Companies</v>
          </cell>
          <cell r="EV651" t="str">
            <v>Yes</v>
          </cell>
          <cell r="EW651" t="str">
            <v>pay_HyTfJb3PdmY9Dg</v>
          </cell>
          <cell r="EX651" t="str">
            <v>pali rajasthan</v>
          </cell>
          <cell r="EY651" t="str">
            <v>Present</v>
          </cell>
          <cell r="EZ651" t="str">
            <v>Batch 1</v>
          </cell>
          <cell r="FA651" t="str">
            <v>19-ITB02-23</v>
          </cell>
          <cell r="FB651" t="str">
            <v>IT-B</v>
          </cell>
          <cell r="FC651">
            <v>2</v>
          </cell>
        </row>
        <row r="652">
          <cell r="C652" t="str">
            <v>19-ITB03-23</v>
          </cell>
          <cell r="D652">
            <v>3</v>
          </cell>
          <cell r="E652" t="str">
            <v>NATANI AAKASH SANJAY RAKHI</v>
          </cell>
          <cell r="F652" t="str">
            <v>19-ITB03-23</v>
          </cell>
          <cell r="G652" t="str">
            <v>Male</v>
          </cell>
          <cell r="H652">
            <v>37250</v>
          </cell>
          <cell r="I652">
            <v>8108564538</v>
          </cell>
          <cell r="J652"/>
          <cell r="K652" t="str">
            <v>aakash.natani123@gmail.com</v>
          </cell>
          <cell r="L652" t="str">
            <v>1032190333@tcetmumbai.in</v>
          </cell>
          <cell r="M652" t="str">
            <v>B/501/Blue Tulip,Mahavir nagar/Ekta Nagar/Kandivali west,Opp.Shayam Satsang Bhavan,Mumbai,400067</v>
          </cell>
          <cell r="N652" t="str">
            <v>Service</v>
          </cell>
          <cell r="O652" t="str">
            <v>10 Lacs to 20Lacs</v>
          </cell>
          <cell r="P652" t="str">
            <v>Normal</v>
          </cell>
          <cell r="Q652" t="str">
            <v>Open</v>
          </cell>
          <cell r="R652">
            <v>2019</v>
          </cell>
          <cell r="S652" t="str">
            <v>FE</v>
          </cell>
          <cell r="T652" t="str">
            <v>MHT-CET 2019</v>
          </cell>
          <cell r="U652" t="str">
            <v>MHT-CET</v>
          </cell>
          <cell r="V652">
            <v>200</v>
          </cell>
          <cell r="W652">
            <v>85.433036700000002</v>
          </cell>
          <cell r="X652" t="str">
            <v>MI</v>
          </cell>
          <cell r="Y652">
            <v>380</v>
          </cell>
          <cell r="Z652">
            <v>500</v>
          </cell>
          <cell r="AA652">
            <v>76</v>
          </cell>
          <cell r="AB652">
            <v>2017</v>
          </cell>
          <cell r="AC652" t="str">
            <v>CENTRAL BOARD OF SECONDARY EDUCATION</v>
          </cell>
          <cell r="AD652" t="str">
            <v>CHILDREN'S ACADEMY</v>
          </cell>
          <cell r="AE652">
            <v>401</v>
          </cell>
          <cell r="AF652">
            <v>650</v>
          </cell>
          <cell r="AG652">
            <v>61.69</v>
          </cell>
          <cell r="AH652">
            <v>2019</v>
          </cell>
          <cell r="AI652" t="str">
            <v>CENTRAL BOARD OF SECONDARY EDUCATION</v>
          </cell>
          <cell r="AJ652" t="str">
            <v>PRAKASH VIDYALAYA AND JUNIOR COLLEGE</v>
          </cell>
          <cell r="AK652">
            <v>181</v>
          </cell>
          <cell r="AL652">
            <v>22</v>
          </cell>
          <cell r="AM652">
            <v>8.2272727272727266</v>
          </cell>
          <cell r="AN652">
            <v>82</v>
          </cell>
          <cell r="AO652">
            <v>220</v>
          </cell>
          <cell r="AP652">
            <v>26</v>
          </cell>
          <cell r="AQ652">
            <v>8.4615384615384617</v>
          </cell>
          <cell r="AR652">
            <v>96</v>
          </cell>
          <cell r="AS652">
            <v>401</v>
          </cell>
          <cell r="AT652">
            <v>48</v>
          </cell>
          <cell r="AU652">
            <v>8.3541666666666661</v>
          </cell>
          <cell r="AV652">
            <v>229</v>
          </cell>
          <cell r="AW652">
            <v>25</v>
          </cell>
          <cell r="AX652">
            <v>9.16</v>
          </cell>
          <cell r="AY652">
            <v>80</v>
          </cell>
          <cell r="AZ652">
            <v>289</v>
          </cell>
          <cell r="BA652">
            <v>29</v>
          </cell>
          <cell r="BB652">
            <v>9.9655172413793096</v>
          </cell>
          <cell r="BC652">
            <v>100</v>
          </cell>
          <cell r="BD652">
            <v>518</v>
          </cell>
          <cell r="BE652">
            <v>54</v>
          </cell>
          <cell r="BF652">
            <v>9.5925925925925934</v>
          </cell>
          <cell r="BG652">
            <v>222</v>
          </cell>
          <cell r="BH652">
            <v>24</v>
          </cell>
          <cell r="BI652">
            <v>9.25</v>
          </cell>
          <cell r="BJ652">
            <v>89.5</v>
          </cell>
          <cell r="BK652">
            <v>281</v>
          </cell>
          <cell r="BL652">
            <v>29</v>
          </cell>
          <cell r="BM652">
            <v>9.6896551724137936</v>
          </cell>
          <cell r="BN652">
            <v>95</v>
          </cell>
          <cell r="BO652">
            <v>503</v>
          </cell>
          <cell r="BP652">
            <v>53</v>
          </cell>
          <cell r="BQ652">
            <v>9.4905660377358494</v>
          </cell>
          <cell r="BR652">
            <v>220</v>
          </cell>
          <cell r="BS652">
            <v>24</v>
          </cell>
          <cell r="BT652">
            <v>9.1666666666666661</v>
          </cell>
          <cell r="BU652">
            <v>90.416666666666671</v>
          </cell>
          <cell r="BV652">
            <v>220</v>
          </cell>
          <cell r="BW652">
            <v>24</v>
          </cell>
          <cell r="BX652">
            <v>9.1666666666666661</v>
          </cell>
          <cell r="BY652">
            <v>250</v>
          </cell>
          <cell r="BZ652">
            <v>26</v>
          </cell>
          <cell r="CA652">
            <v>9.615384615384615</v>
          </cell>
          <cell r="CB652">
            <v>1892</v>
          </cell>
          <cell r="CC652">
            <v>205</v>
          </cell>
          <cell r="CD652">
            <v>9.2292682926829261</v>
          </cell>
          <cell r="CE652">
            <v>90</v>
          </cell>
          <cell r="CF652"/>
          <cell r="CG652"/>
          <cell r="CH652"/>
          <cell r="CI652"/>
          <cell r="CJ652"/>
          <cell r="CK652"/>
          <cell r="CL652"/>
          <cell r="CM652"/>
          <cell r="CN652">
            <v>17</v>
          </cell>
          <cell r="CO652">
            <v>60</v>
          </cell>
          <cell r="CP652">
            <v>22</v>
          </cell>
          <cell r="CQ652">
            <v>50</v>
          </cell>
          <cell r="CR652">
            <v>18</v>
          </cell>
          <cell r="CS652">
            <v>6</v>
          </cell>
          <cell r="CT652">
            <v>75</v>
          </cell>
          <cell r="CU652">
            <v>1</v>
          </cell>
          <cell r="CV652">
            <v>15</v>
          </cell>
          <cell r="CW652">
            <v>7</v>
          </cell>
          <cell r="CX652">
            <v>18</v>
          </cell>
          <cell r="CY652">
            <v>18</v>
          </cell>
          <cell r="CZ652">
            <v>2.6745913818722138</v>
          </cell>
          <cell r="DA652">
            <v>1</v>
          </cell>
          <cell r="DB652">
            <v>9</v>
          </cell>
          <cell r="DC652">
            <v>10</v>
          </cell>
          <cell r="DD652">
            <v>19</v>
          </cell>
          <cell r="DE652">
            <v>3</v>
          </cell>
          <cell r="DF652">
            <v>87</v>
          </cell>
          <cell r="DG652">
            <v>1</v>
          </cell>
          <cell r="DH652">
            <v>10</v>
          </cell>
          <cell r="DI652">
            <v>0</v>
          </cell>
          <cell r="DJ652">
            <v>0</v>
          </cell>
          <cell r="DK652">
            <v>1</v>
          </cell>
          <cell r="DL652">
            <v>1</v>
          </cell>
          <cell r="DM652">
            <v>50</v>
          </cell>
          <cell r="DN652">
            <v>0</v>
          </cell>
          <cell r="DO652">
            <v>0</v>
          </cell>
          <cell r="DP652">
            <v>0</v>
          </cell>
          <cell r="DQ652">
            <v>0</v>
          </cell>
          <cell r="DR652">
            <v>0</v>
          </cell>
          <cell r="DS652">
            <v>0</v>
          </cell>
          <cell r="DT652">
            <v>1</v>
          </cell>
          <cell r="DU652">
            <v>35</v>
          </cell>
          <cell r="DV652" t="str">
            <v>Sportz Interactive</v>
          </cell>
          <cell r="DW652"/>
          <cell r="DX652"/>
          <cell r="DY652" t="str">
            <v>Placed</v>
          </cell>
          <cell r="DZ652">
            <v>4.5</v>
          </cell>
          <cell r="EA652" t="str">
            <v>Placement</v>
          </cell>
          <cell r="EB652" t="str">
            <v>Placement</v>
          </cell>
          <cell r="EC652">
            <v>44746</v>
          </cell>
          <cell r="ED652" t="str">
            <v>CAT-3</v>
          </cell>
          <cell r="EE652"/>
          <cell r="EF652"/>
          <cell r="EG652"/>
          <cell r="EH652"/>
          <cell r="EI652"/>
          <cell r="EJ652"/>
          <cell r="EK652"/>
          <cell r="EL652"/>
          <cell r="EM652"/>
          <cell r="EN652">
            <v>5</v>
          </cell>
          <cell r="EO652">
            <v>1</v>
          </cell>
          <cell r="EP652">
            <v>5</v>
          </cell>
          <cell r="EQ652">
            <v>11</v>
          </cell>
          <cell r="ER652">
            <v>73.333333333333329</v>
          </cell>
          <cell r="ES652" t="str">
            <v>Yes</v>
          </cell>
          <cell r="ET652" t="str">
            <v>https://drive.google.com/open?id=1AMepXCSId0s9yDq--YFCPWwpM1za1AUH</v>
          </cell>
          <cell r="EU652" t="str">
            <v>IT + Core Companies</v>
          </cell>
          <cell r="EV652" t="str">
            <v>Yes</v>
          </cell>
          <cell r="EW652" t="str">
            <v>Payment ID: pay_HyVxCcS6FxmhCd</v>
          </cell>
          <cell r="EX652" t="str">
            <v>Mumbai</v>
          </cell>
          <cell r="EY652" t="str">
            <v>AB</v>
          </cell>
          <cell r="EZ652" t="str">
            <v>Batch 1</v>
          </cell>
          <cell r="FA652" t="str">
            <v>19-ITB03-23</v>
          </cell>
          <cell r="FB652" t="str">
            <v>IT-B</v>
          </cell>
          <cell r="FC652">
            <v>3</v>
          </cell>
        </row>
        <row r="653">
          <cell r="C653" t="str">
            <v>19-ITB04-23</v>
          </cell>
          <cell r="D653">
            <v>4</v>
          </cell>
          <cell r="E653" t="str">
            <v>NAWARE RISHIKESH SANJAYMANJUSHA</v>
          </cell>
          <cell r="F653" t="str">
            <v>19-ITB04-23</v>
          </cell>
          <cell r="G653" t="str">
            <v>Male</v>
          </cell>
          <cell r="H653">
            <v>37285</v>
          </cell>
          <cell r="I653">
            <v>7738598549</v>
          </cell>
          <cell r="J653" t="str">
            <v>7738598549</v>
          </cell>
          <cell r="K653" t="str">
            <v>rishikeshnaware7@gmail.com</v>
          </cell>
          <cell r="L653" t="str">
            <v>1032190334@tcetmumbai.in</v>
          </cell>
          <cell r="M653" t="str">
            <v>A 601 Dheeraj Godavari ,Chincholi bundar road ,Malad West,Near Sachin bar,Mumbai ,400064</v>
          </cell>
          <cell r="N653" t="str">
            <v>Service</v>
          </cell>
          <cell r="O653" t="str">
            <v>5 Lacs to  10Lacs</v>
          </cell>
          <cell r="P653" t="str">
            <v>Normal</v>
          </cell>
          <cell r="Q653" t="str">
            <v>Open</v>
          </cell>
          <cell r="R653">
            <v>2019</v>
          </cell>
          <cell r="S653" t="str">
            <v>FE</v>
          </cell>
          <cell r="T653" t="str">
            <v>MHT-CET 2019</v>
          </cell>
          <cell r="U653" t="str">
            <v>MHT-CET</v>
          </cell>
          <cell r="V653">
            <v>200</v>
          </cell>
          <cell r="W653">
            <v>32.303035100000002</v>
          </cell>
          <cell r="X653" t="str">
            <v>IL</v>
          </cell>
          <cell r="Y653">
            <v>402</v>
          </cell>
          <cell r="Z653">
            <v>500</v>
          </cell>
          <cell r="AA653">
            <v>80.400000000000006</v>
          </cell>
          <cell r="AB653">
            <v>2017</v>
          </cell>
          <cell r="AC653" t="str">
            <v>MAHARASHTRA STATE BOARD OF SECONDARY AND HIGHER SECONDARY EDUCATION</v>
          </cell>
          <cell r="AD653" t="str">
            <v>DR. SARVEPALLI RADHAKRISHNAN VIDHYALAYA</v>
          </cell>
          <cell r="AE653">
            <v>367</v>
          </cell>
          <cell r="AF653">
            <v>650</v>
          </cell>
          <cell r="AG653">
            <v>56.46</v>
          </cell>
          <cell r="AH653">
            <v>2019</v>
          </cell>
          <cell r="AI653" t="str">
            <v>MAHARASHTRA STATE BOARD OF SECONDARY AND HIGHER SECONDARY EDUCATION</v>
          </cell>
          <cell r="AJ653" t="str">
            <v>NIRMALA MEMORIAL COLLEGE OF COMMERCE AND SCIENCE</v>
          </cell>
          <cell r="AK653">
            <v>182</v>
          </cell>
          <cell r="AL653">
            <v>22</v>
          </cell>
          <cell r="AM653">
            <v>8.2727272727272734</v>
          </cell>
          <cell r="AN653">
            <v>75</v>
          </cell>
          <cell r="AO653">
            <v>230</v>
          </cell>
          <cell r="AP653">
            <v>26</v>
          </cell>
          <cell r="AQ653">
            <v>8.8461538461538467</v>
          </cell>
          <cell r="AR653">
            <v>93</v>
          </cell>
          <cell r="AS653">
            <v>412</v>
          </cell>
          <cell r="AT653">
            <v>48</v>
          </cell>
          <cell r="AU653">
            <v>8.5833333333333339</v>
          </cell>
          <cell r="AV653">
            <v>239</v>
          </cell>
          <cell r="AW653">
            <v>25</v>
          </cell>
          <cell r="AX653">
            <v>9.56</v>
          </cell>
          <cell r="AY653">
            <v>100</v>
          </cell>
          <cell r="AZ653">
            <v>279</v>
          </cell>
          <cell r="BA653">
            <v>29</v>
          </cell>
          <cell r="BB653">
            <v>9.6206896551724146</v>
          </cell>
          <cell r="BC653">
            <v>98</v>
          </cell>
          <cell r="BD653">
            <v>518</v>
          </cell>
          <cell r="BE653">
            <v>54</v>
          </cell>
          <cell r="BF653">
            <v>9.5925925925925934</v>
          </cell>
          <cell r="BG653">
            <v>216</v>
          </cell>
          <cell r="BH653">
            <v>24</v>
          </cell>
          <cell r="BI653">
            <v>9</v>
          </cell>
          <cell r="BJ653">
            <v>91.5</v>
          </cell>
          <cell r="BK653">
            <v>268</v>
          </cell>
          <cell r="BL653">
            <v>29</v>
          </cell>
          <cell r="BM653">
            <v>9.2413793103448274</v>
          </cell>
          <cell r="BN653">
            <v>100</v>
          </cell>
          <cell r="BO653">
            <v>484</v>
          </cell>
          <cell r="BP653">
            <v>53</v>
          </cell>
          <cell r="BQ653">
            <v>9.1320754716981138</v>
          </cell>
          <cell r="BR653">
            <v>216</v>
          </cell>
          <cell r="BS653">
            <v>24</v>
          </cell>
          <cell r="BT653">
            <v>9</v>
          </cell>
          <cell r="BU653">
            <v>92.916666666666671</v>
          </cell>
          <cell r="BV653">
            <v>216</v>
          </cell>
          <cell r="BW653">
            <v>24</v>
          </cell>
          <cell r="BX653">
            <v>9</v>
          </cell>
          <cell r="BY653">
            <v>248</v>
          </cell>
          <cell r="BZ653">
            <v>26</v>
          </cell>
          <cell r="CA653">
            <v>9.5384615384615383</v>
          </cell>
          <cell r="CB653">
            <v>1878</v>
          </cell>
          <cell r="CC653">
            <v>205</v>
          </cell>
          <cell r="CD653">
            <v>9.1609756097560968</v>
          </cell>
          <cell r="CE653">
            <v>92</v>
          </cell>
          <cell r="CF653"/>
          <cell r="CG653"/>
          <cell r="CH653"/>
          <cell r="CI653"/>
          <cell r="CJ653"/>
          <cell r="CK653"/>
          <cell r="CL653"/>
          <cell r="CM653"/>
          <cell r="CN653">
            <v>27</v>
          </cell>
          <cell r="CO653">
            <v>60</v>
          </cell>
          <cell r="CP653">
            <v>27</v>
          </cell>
          <cell r="CQ653">
            <v>50</v>
          </cell>
          <cell r="CR653">
            <v>22</v>
          </cell>
          <cell r="CS653">
            <v>2</v>
          </cell>
          <cell r="CT653">
            <v>92</v>
          </cell>
          <cell r="CU653">
            <v>14</v>
          </cell>
          <cell r="CV653">
            <v>2</v>
          </cell>
          <cell r="CW653">
            <v>88</v>
          </cell>
          <cell r="CX653">
            <v>515</v>
          </cell>
          <cell r="CY653">
            <v>51.5</v>
          </cell>
          <cell r="CZ653">
            <v>76.52303120356612</v>
          </cell>
          <cell r="DA653">
            <v>10</v>
          </cell>
          <cell r="DB653">
            <v>0</v>
          </cell>
          <cell r="DC653">
            <v>100</v>
          </cell>
          <cell r="DD653">
            <v>20</v>
          </cell>
          <cell r="DE653">
            <v>2</v>
          </cell>
          <cell r="DF653">
            <v>91</v>
          </cell>
          <cell r="DG653">
            <v>10</v>
          </cell>
          <cell r="DH653">
            <v>100</v>
          </cell>
          <cell r="DI653">
            <v>739</v>
          </cell>
          <cell r="DJ653">
            <v>37</v>
          </cell>
          <cell r="DK653">
            <v>1</v>
          </cell>
          <cell r="DL653">
            <v>1</v>
          </cell>
          <cell r="DM653">
            <v>50</v>
          </cell>
          <cell r="DN653">
            <v>50</v>
          </cell>
          <cell r="DO653" t="str">
            <v>100</v>
          </cell>
          <cell r="DP653">
            <v>0</v>
          </cell>
          <cell r="DQ653">
            <v>0</v>
          </cell>
          <cell r="DR653">
            <v>25</v>
          </cell>
          <cell r="DS653">
            <v>50</v>
          </cell>
          <cell r="DT653">
            <v>55</v>
          </cell>
          <cell r="DU653">
            <v>82</v>
          </cell>
          <cell r="DV653" t="str">
            <v>Off-Techniplex/Capgemini (Allow if Eligible)</v>
          </cell>
          <cell r="DW653"/>
          <cell r="DX653"/>
          <cell r="DY653" t="str">
            <v>Placed</v>
          </cell>
          <cell r="DZ653">
            <v>4.25</v>
          </cell>
          <cell r="EA653" t="str">
            <v>Placement</v>
          </cell>
          <cell r="EB653" t="str">
            <v>Placement</v>
          </cell>
          <cell r="EC653"/>
          <cell r="ED653" t="str">
            <v>CAT-1</v>
          </cell>
          <cell r="EE653"/>
          <cell r="EF653"/>
          <cell r="EG653"/>
          <cell r="EH653"/>
          <cell r="EI653"/>
          <cell r="EJ653"/>
          <cell r="EK653"/>
          <cell r="EL653"/>
          <cell r="EM653"/>
          <cell r="EN653">
            <v>5</v>
          </cell>
          <cell r="EO653">
            <v>5</v>
          </cell>
          <cell r="EP653">
            <v>5</v>
          </cell>
          <cell r="EQ653">
            <v>15</v>
          </cell>
          <cell r="ER653">
            <v>100</v>
          </cell>
          <cell r="ES653" t="str">
            <v>Yes</v>
          </cell>
          <cell r="ET653" t="str">
            <v>https://drive.google.com/open?id=1ypbPJBXtLOXl9OUuZYD9vgf_N1-axQPL</v>
          </cell>
          <cell r="EU653" t="str">
            <v>IT + Core Companies</v>
          </cell>
          <cell r="EV653" t="str">
            <v>Yes</v>
          </cell>
          <cell r="EW653" t="str">
            <v>pay_HxojswAQ35CkjT</v>
          </cell>
          <cell r="EX653" t="str">
            <v>Yavatmal</v>
          </cell>
          <cell r="EY653" t="str">
            <v>Present</v>
          </cell>
          <cell r="EZ653" t="str">
            <v>Golden Batch 2</v>
          </cell>
          <cell r="FA653" t="str">
            <v>19-ITB04-23</v>
          </cell>
          <cell r="FB653" t="str">
            <v>IT-B</v>
          </cell>
          <cell r="FC653">
            <v>4</v>
          </cell>
        </row>
        <row r="654">
          <cell r="C654" t="str">
            <v>19-ITB05-23</v>
          </cell>
          <cell r="D654">
            <v>5</v>
          </cell>
          <cell r="E654" t="str">
            <v>PAL MANSI MANOHAR SAVITA</v>
          </cell>
          <cell r="F654" t="str">
            <v>19-ITB05-23</v>
          </cell>
          <cell r="G654" t="str">
            <v>Female</v>
          </cell>
          <cell r="H654">
            <v>37237</v>
          </cell>
          <cell r="I654">
            <v>9082075870</v>
          </cell>
          <cell r="J654" t="str">
            <v>9082075879</v>
          </cell>
          <cell r="K654" t="str">
            <v>palmansi2001@gmail.com</v>
          </cell>
          <cell r="L654" t="str">
            <v>1032190335@tcetmumbai.in</v>
          </cell>
          <cell r="M654" t="str">
            <v>LIC QUARTERS, A1/A/201,KANDARPADA, opp. RBI QUARTERS,DAHISAR-WEST,DAHIVALI SOCIETY,MUMBAI,400068</v>
          </cell>
          <cell r="N654" t="str">
            <v>Service</v>
          </cell>
          <cell r="O654" t="str">
            <v>10 Lacs to 20Lacs</v>
          </cell>
          <cell r="P654" t="str">
            <v>Normal</v>
          </cell>
          <cell r="Q654" t="str">
            <v>Open</v>
          </cell>
          <cell r="R654">
            <v>2019</v>
          </cell>
          <cell r="S654" t="str">
            <v>FE</v>
          </cell>
          <cell r="T654" t="str">
            <v>MHT-CET 2019</v>
          </cell>
          <cell r="U654" t="str">
            <v>MHT-CET</v>
          </cell>
          <cell r="V654">
            <v>200</v>
          </cell>
          <cell r="W654">
            <v>83.605150499999993</v>
          </cell>
          <cell r="X654" t="str">
            <v>MI</v>
          </cell>
          <cell r="Y654">
            <v>443</v>
          </cell>
          <cell r="Z654">
            <v>500</v>
          </cell>
          <cell r="AA654">
            <v>88.6</v>
          </cell>
          <cell r="AB654">
            <v>2017</v>
          </cell>
          <cell r="AC654" t="str">
            <v>MAHARASHTRA STATE BOARD OF SECONDARY AND HIGHER SECONDARY EDUCATION</v>
          </cell>
          <cell r="AD654" t="str">
            <v>MARRY IMMACULATE GIRLS HIGH SCHOOL</v>
          </cell>
          <cell r="AE654">
            <v>427</v>
          </cell>
          <cell r="AF654">
            <v>650</v>
          </cell>
          <cell r="AG654">
            <v>65.69</v>
          </cell>
          <cell r="AH654">
            <v>2019</v>
          </cell>
          <cell r="AI654" t="str">
            <v>MAHARASHTRA STATE BOARD OF SECONDARY AND HIGHER SECONDARY EDUCATION</v>
          </cell>
          <cell r="AJ654" t="str">
            <v>RUSTOMJEE INTERNATIONAL SCHOOL AND  JUNIOR COLLEGE</v>
          </cell>
          <cell r="AK654">
            <v>211</v>
          </cell>
          <cell r="AL654">
            <v>22</v>
          </cell>
          <cell r="AM654">
            <v>9.5909090909090917</v>
          </cell>
          <cell r="AN654">
            <v>75</v>
          </cell>
          <cell r="AO654">
            <v>248</v>
          </cell>
          <cell r="AP654">
            <v>26</v>
          </cell>
          <cell r="AQ654">
            <v>9.5384615384615383</v>
          </cell>
          <cell r="AR654">
            <v>80</v>
          </cell>
          <cell r="AS654">
            <v>459</v>
          </cell>
          <cell r="AT654">
            <v>48</v>
          </cell>
          <cell r="AU654">
            <v>9.5625</v>
          </cell>
          <cell r="AV654">
            <v>246</v>
          </cell>
          <cell r="AW654">
            <v>25</v>
          </cell>
          <cell r="AX654">
            <v>9.84</v>
          </cell>
          <cell r="AY654">
            <v>97</v>
          </cell>
          <cell r="AZ654">
            <v>290</v>
          </cell>
          <cell r="BA654">
            <v>29</v>
          </cell>
          <cell r="BB654">
            <v>10</v>
          </cell>
          <cell r="BC654">
            <v>100</v>
          </cell>
          <cell r="BD654">
            <v>536</v>
          </cell>
          <cell r="BE654">
            <v>54</v>
          </cell>
          <cell r="BF654">
            <v>9.9259259259259256</v>
          </cell>
          <cell r="BG654">
            <v>229</v>
          </cell>
          <cell r="BH654">
            <v>24</v>
          </cell>
          <cell r="BI654">
            <v>9.5416666666666661</v>
          </cell>
          <cell r="BJ654">
            <v>88</v>
          </cell>
          <cell r="BK654">
            <v>285</v>
          </cell>
          <cell r="BL654">
            <v>29</v>
          </cell>
          <cell r="BM654">
            <v>9.8275862068965516</v>
          </cell>
          <cell r="BN654">
            <v>100</v>
          </cell>
          <cell r="BO654">
            <v>514</v>
          </cell>
          <cell r="BP654">
            <v>53</v>
          </cell>
          <cell r="BQ654">
            <v>9.6981132075471699</v>
          </cell>
          <cell r="BR654">
            <v>228</v>
          </cell>
          <cell r="BS654">
            <v>24</v>
          </cell>
          <cell r="BT654">
            <v>9.5</v>
          </cell>
          <cell r="BU654">
            <v>90</v>
          </cell>
          <cell r="BV654">
            <v>228</v>
          </cell>
          <cell r="BW654">
            <v>24</v>
          </cell>
          <cell r="BX654">
            <v>9.5</v>
          </cell>
          <cell r="BY654">
            <v>246</v>
          </cell>
          <cell r="BZ654">
            <v>26</v>
          </cell>
          <cell r="CA654">
            <v>9.4615384615384617</v>
          </cell>
          <cell r="CB654">
            <v>1983</v>
          </cell>
          <cell r="CC654">
            <v>205</v>
          </cell>
          <cell r="CD654">
            <v>9.6731707317073177</v>
          </cell>
          <cell r="CE654">
            <v>88</v>
          </cell>
          <cell r="CF654"/>
          <cell r="CG654"/>
          <cell r="CH654"/>
          <cell r="CI654"/>
          <cell r="CJ654"/>
          <cell r="CK654"/>
          <cell r="CL654"/>
          <cell r="CM654"/>
          <cell r="CN654">
            <v>22</v>
          </cell>
          <cell r="CO654">
            <v>60</v>
          </cell>
          <cell r="CP654">
            <v>24</v>
          </cell>
          <cell r="CQ654">
            <v>50</v>
          </cell>
          <cell r="CR654">
            <v>23</v>
          </cell>
          <cell r="CS654">
            <v>1</v>
          </cell>
          <cell r="CT654">
            <v>96</v>
          </cell>
          <cell r="CU654">
            <v>12</v>
          </cell>
          <cell r="CV654">
            <v>4</v>
          </cell>
          <cell r="CW654">
            <v>75</v>
          </cell>
          <cell r="CX654">
            <v>628</v>
          </cell>
          <cell r="CY654">
            <v>62.8</v>
          </cell>
          <cell r="CZ654">
            <v>93.31352154531946</v>
          </cell>
          <cell r="DA654">
            <v>10</v>
          </cell>
          <cell r="DB654">
            <v>0</v>
          </cell>
          <cell r="DC654">
            <v>100</v>
          </cell>
          <cell r="DD654">
            <v>22</v>
          </cell>
          <cell r="DE654">
            <v>0</v>
          </cell>
          <cell r="DF654">
            <v>100</v>
          </cell>
          <cell r="DG654">
            <v>9</v>
          </cell>
          <cell r="DH654">
            <v>90</v>
          </cell>
          <cell r="DI654">
            <v>300</v>
          </cell>
          <cell r="DJ654">
            <v>15</v>
          </cell>
          <cell r="DK654">
            <v>2</v>
          </cell>
          <cell r="DL654">
            <v>0</v>
          </cell>
          <cell r="DM654">
            <v>100</v>
          </cell>
          <cell r="DN654">
            <v>70</v>
          </cell>
          <cell r="DO654" t="str">
            <v>100</v>
          </cell>
          <cell r="DP654">
            <v>60</v>
          </cell>
          <cell r="DQ654" t="str">
            <v>100</v>
          </cell>
          <cell r="DR654">
            <v>65</v>
          </cell>
          <cell r="DS654">
            <v>100</v>
          </cell>
          <cell r="DT654">
            <v>60</v>
          </cell>
          <cell r="DU654">
            <v>95</v>
          </cell>
          <cell r="DV654" t="str">
            <v>Dark Horse</v>
          </cell>
          <cell r="DW654"/>
          <cell r="DX654"/>
          <cell r="DY654" t="str">
            <v>Placed</v>
          </cell>
          <cell r="DZ654">
            <v>5.2</v>
          </cell>
          <cell r="EA654" t="str">
            <v>Placement</v>
          </cell>
          <cell r="EB654" t="str">
            <v>Placement</v>
          </cell>
          <cell r="EC654"/>
          <cell r="ED654" t="str">
            <v>CAT-1</v>
          </cell>
          <cell r="EE654"/>
          <cell r="EF654"/>
          <cell r="EG654"/>
          <cell r="EH654"/>
          <cell r="EI654"/>
          <cell r="EJ654"/>
          <cell r="EK654"/>
          <cell r="EL654"/>
          <cell r="EM654"/>
          <cell r="EN654">
            <v>5</v>
          </cell>
          <cell r="EO654">
            <v>5</v>
          </cell>
          <cell r="EP654">
            <v>5</v>
          </cell>
          <cell r="EQ654">
            <v>15</v>
          </cell>
          <cell r="ER654">
            <v>100</v>
          </cell>
          <cell r="ES654" t="str">
            <v>Yes</v>
          </cell>
          <cell r="ET654" t="str">
            <v>https://drive.google.com/open?id=1-N7yeQ4fopYXidmpb51yaLkxWcBoGl8h</v>
          </cell>
          <cell r="EU654" t="str">
            <v>IT + Core Companies</v>
          </cell>
          <cell r="EV654" t="str">
            <v>Yes</v>
          </cell>
          <cell r="EW654">
            <v>125931878809</v>
          </cell>
          <cell r="EX654" t="str">
            <v>KHANDWA</v>
          </cell>
          <cell r="EY654" t="str">
            <v>Present</v>
          </cell>
          <cell r="EZ654" t="str">
            <v>Batch 1</v>
          </cell>
          <cell r="FA654" t="str">
            <v>19-ITB05-23</v>
          </cell>
          <cell r="FB654" t="str">
            <v>IT-B</v>
          </cell>
          <cell r="FC654">
            <v>5</v>
          </cell>
        </row>
        <row r="655">
          <cell r="C655" t="str">
            <v>19-ITB06-23</v>
          </cell>
          <cell r="D655">
            <v>6</v>
          </cell>
          <cell r="E655" t="str">
            <v>GUPTA KANAK KUMAR MADAN MOHANLAL NEELAM</v>
          </cell>
          <cell r="F655" t="str">
            <v>19-ITB06-23</v>
          </cell>
          <cell r="G655" t="str">
            <v>Male</v>
          </cell>
          <cell r="H655">
            <v>37148</v>
          </cell>
          <cell r="I655">
            <v>9820717293</v>
          </cell>
          <cell r="J655"/>
          <cell r="K655" t="str">
            <v>kanakgupta789@gmail.com</v>
          </cell>
          <cell r="L655" t="str">
            <v>1032190336@tcetmumbai.in</v>
          </cell>
          <cell r="M655" t="str">
            <v>Jai Ambe Kirana Store,BHAGAT SINGH NAGAR NO.2,GOREGAON WEST,Next to Sane Guruji Balwadi,MUMBAI,400104</v>
          </cell>
          <cell r="N655" t="str">
            <v>Self-employed</v>
          </cell>
          <cell r="O655" t="str">
            <v>5 Lacs to  10Lacs</v>
          </cell>
          <cell r="P655" t="str">
            <v>Normal</v>
          </cell>
          <cell r="Q655" t="str">
            <v>Open</v>
          </cell>
          <cell r="R655">
            <v>2019</v>
          </cell>
          <cell r="S655" t="str">
            <v>FE</v>
          </cell>
          <cell r="T655" t="str">
            <v>MHT-CET 2019</v>
          </cell>
          <cell r="U655" t="str">
            <v>MHT-CET</v>
          </cell>
          <cell r="V655">
            <v>200</v>
          </cell>
          <cell r="W655">
            <v>86.659835000000001</v>
          </cell>
          <cell r="X655" t="str">
            <v>ACAP</v>
          </cell>
          <cell r="Y655">
            <v>368</v>
          </cell>
          <cell r="Z655">
            <v>500</v>
          </cell>
          <cell r="AA655">
            <v>73.599999999999994</v>
          </cell>
          <cell r="AB655">
            <v>2017</v>
          </cell>
          <cell r="AC655" t="str">
            <v>MAHARASHTRA STATE BOARD OF SECONDARY AND HIGHER SECONDARY EDUCATION</v>
          </cell>
          <cell r="AD655" t="str">
            <v>BANGUR  VIDYA BHAWAN</v>
          </cell>
          <cell r="AE655">
            <v>398</v>
          </cell>
          <cell r="AF655">
            <v>650</v>
          </cell>
          <cell r="AG655">
            <v>61.23</v>
          </cell>
          <cell r="AH655">
            <v>2019</v>
          </cell>
          <cell r="AI655" t="str">
            <v>MAHARASHTRA STATE BOARD OF SECONDARY AND HIGHER SECONDARY EDUCATION</v>
          </cell>
          <cell r="AJ655" t="str">
            <v>VIVEK VIDYALAYA AND JUNIOR COLLEGE</v>
          </cell>
          <cell r="AK655">
            <v>161.04</v>
          </cell>
          <cell r="AL655">
            <v>22</v>
          </cell>
          <cell r="AM655">
            <v>7.3199999999999994</v>
          </cell>
          <cell r="AN655">
            <v>75</v>
          </cell>
          <cell r="AO655">
            <v>187</v>
          </cell>
          <cell r="AP655">
            <v>26</v>
          </cell>
          <cell r="AQ655">
            <v>7.1923076923076925</v>
          </cell>
          <cell r="AR655">
            <v>92</v>
          </cell>
          <cell r="AS655">
            <v>348.03999999999996</v>
          </cell>
          <cell r="AT655">
            <v>48</v>
          </cell>
          <cell r="AU655">
            <v>7.2508333333333326</v>
          </cell>
          <cell r="AV655">
            <v>221</v>
          </cell>
          <cell r="AW655">
            <v>25</v>
          </cell>
          <cell r="AX655">
            <v>8.84</v>
          </cell>
          <cell r="AY655">
            <v>79</v>
          </cell>
          <cell r="AZ655">
            <v>259</v>
          </cell>
          <cell r="BA655">
            <v>29</v>
          </cell>
          <cell r="BB655">
            <v>8.931034482758621</v>
          </cell>
          <cell r="BC655">
            <v>82</v>
          </cell>
          <cell r="BD655">
            <v>480</v>
          </cell>
          <cell r="BE655">
            <v>54</v>
          </cell>
          <cell r="BF655">
            <v>8.8888888888888893</v>
          </cell>
          <cell r="BG655">
            <v>207</v>
          </cell>
          <cell r="BH655">
            <v>24</v>
          </cell>
          <cell r="BI655">
            <v>8.625</v>
          </cell>
          <cell r="BJ655">
            <v>82</v>
          </cell>
          <cell r="BK655">
            <v>218.07999999999998</v>
          </cell>
          <cell r="BL655">
            <v>29</v>
          </cell>
          <cell r="BM655">
            <v>7.52</v>
          </cell>
          <cell r="BN655">
            <v>75</v>
          </cell>
          <cell r="BO655">
            <v>425.08</v>
          </cell>
          <cell r="BP655">
            <v>53</v>
          </cell>
          <cell r="BQ655">
            <v>8.0203773584905651</v>
          </cell>
          <cell r="BR655">
            <v>138</v>
          </cell>
          <cell r="BS655">
            <v>24</v>
          </cell>
          <cell r="BT655">
            <v>5.75</v>
          </cell>
          <cell r="BU655">
            <v>80.833333333333329</v>
          </cell>
          <cell r="BV655">
            <v>138</v>
          </cell>
          <cell r="BW655">
            <v>24</v>
          </cell>
          <cell r="BX655">
            <v>5.75</v>
          </cell>
          <cell r="BY655">
            <v>218</v>
          </cell>
          <cell r="BZ655">
            <v>26</v>
          </cell>
          <cell r="CA655">
            <v>8.384615384615385</v>
          </cell>
          <cell r="CB655">
            <v>1609.12</v>
          </cell>
          <cell r="CC655">
            <v>205</v>
          </cell>
          <cell r="CD655">
            <v>7.8493658536585365</v>
          </cell>
          <cell r="CE655">
            <v>82</v>
          </cell>
          <cell r="CF655"/>
          <cell r="CG655"/>
          <cell r="CH655"/>
          <cell r="CI655"/>
          <cell r="CJ655"/>
          <cell r="CK655"/>
          <cell r="CL655"/>
          <cell r="CM655"/>
          <cell r="CN655">
            <v>18</v>
          </cell>
          <cell r="CO655">
            <v>60</v>
          </cell>
          <cell r="CP655">
            <v>17</v>
          </cell>
          <cell r="CQ655">
            <v>50</v>
          </cell>
          <cell r="CR655">
            <v>23</v>
          </cell>
          <cell r="CS655">
            <v>1</v>
          </cell>
          <cell r="CT655">
            <v>96</v>
          </cell>
          <cell r="CU655">
            <v>2</v>
          </cell>
          <cell r="CV655">
            <v>14</v>
          </cell>
          <cell r="CW655">
            <v>13</v>
          </cell>
          <cell r="CX655">
            <v>97</v>
          </cell>
          <cell r="CY655">
            <v>19.399999999999999</v>
          </cell>
          <cell r="CZ655">
            <v>14.413075780089152</v>
          </cell>
          <cell r="DA655">
            <v>5</v>
          </cell>
          <cell r="DB655">
            <v>5</v>
          </cell>
          <cell r="DC655">
            <v>50</v>
          </cell>
          <cell r="DD655">
            <v>9</v>
          </cell>
          <cell r="DE655">
            <v>13</v>
          </cell>
          <cell r="DF655">
            <v>41</v>
          </cell>
          <cell r="DG655">
            <v>2</v>
          </cell>
          <cell r="DH655">
            <v>20</v>
          </cell>
          <cell r="DI655">
            <v>101</v>
          </cell>
          <cell r="DJ655">
            <v>6</v>
          </cell>
          <cell r="DK655">
            <v>1</v>
          </cell>
          <cell r="DL655">
            <v>1</v>
          </cell>
          <cell r="DM655">
            <v>50</v>
          </cell>
          <cell r="DN655">
            <v>0</v>
          </cell>
          <cell r="DO655" t="str">
            <v>100</v>
          </cell>
          <cell r="DP655">
            <v>0</v>
          </cell>
          <cell r="DQ655">
            <v>0</v>
          </cell>
          <cell r="DR655">
            <v>0</v>
          </cell>
          <cell r="DS655">
            <v>50</v>
          </cell>
          <cell r="DT655">
            <v>7</v>
          </cell>
          <cell r="DU655">
            <v>46</v>
          </cell>
          <cell r="DV655"/>
          <cell r="DW655"/>
          <cell r="DX655" t="str">
            <v>Blacklisted by Zahir Sir for KES interviews</v>
          </cell>
          <cell r="DY655"/>
          <cell r="DZ655"/>
          <cell r="EA655" t="str">
            <v>Placement</v>
          </cell>
          <cell r="EB655" t="str">
            <v>Placement</v>
          </cell>
          <cell r="EC655"/>
          <cell r="ED655" t="str">
            <v>CAT-3</v>
          </cell>
          <cell r="EE655"/>
          <cell r="EF655"/>
          <cell r="EG655"/>
          <cell r="EH655"/>
          <cell r="EI655"/>
          <cell r="EJ655"/>
          <cell r="EK655"/>
          <cell r="EL655"/>
          <cell r="EM655"/>
          <cell r="EN655">
            <v>4</v>
          </cell>
          <cell r="EO655">
            <v>1</v>
          </cell>
          <cell r="EP655">
            <v>5</v>
          </cell>
          <cell r="EQ655">
            <v>10</v>
          </cell>
          <cell r="ER655">
            <v>66.666666666666657</v>
          </cell>
          <cell r="ES655" t="str">
            <v>Yes</v>
          </cell>
          <cell r="ET655" t="str">
            <v>https://drive.google.com/open?id=1Sf1D0A3XdlULbtNXOVP--OyzGzAtEx5o</v>
          </cell>
          <cell r="EU655" t="str">
            <v>IT + Core Companies</v>
          </cell>
          <cell r="EV655" t="str">
            <v>Yes</v>
          </cell>
          <cell r="EW655">
            <v>126016557700</v>
          </cell>
          <cell r="EX655" t="str">
            <v>MUMBAI</v>
          </cell>
          <cell r="EY655" t="str">
            <v>Present</v>
          </cell>
          <cell r="EZ655" t="str">
            <v>Batch 2</v>
          </cell>
          <cell r="FA655" t="str">
            <v>19-ITB06-23</v>
          </cell>
          <cell r="FB655" t="str">
            <v>IT-B</v>
          </cell>
          <cell r="FC655">
            <v>6</v>
          </cell>
        </row>
        <row r="656">
          <cell r="C656" t="str">
            <v>19-ITB07-23</v>
          </cell>
          <cell r="D656">
            <v>7</v>
          </cell>
          <cell r="E656" t="str">
            <v>PAL SURAJ VIJAYKUMAR AMRAWATI</v>
          </cell>
          <cell r="F656" t="str">
            <v>19-ITB07-23</v>
          </cell>
          <cell r="G656" t="str">
            <v>Male</v>
          </cell>
          <cell r="H656">
            <v>36600</v>
          </cell>
          <cell r="I656">
            <v>9867191176</v>
          </cell>
          <cell r="J656">
            <v>9867191176</v>
          </cell>
          <cell r="K656" t="str">
            <v>15surajpal@gmail.com</v>
          </cell>
          <cell r="L656" t="str">
            <v>1032190337@tcetmumbai.in</v>
          </cell>
          <cell r="M656" t="str">
            <v>Nickels Betu Pareria Chawl, Room No -4, Vikroli Village, Vikroli East Mumbai -79</v>
          </cell>
          <cell r="N656" t="str">
            <v>Service</v>
          </cell>
          <cell r="O656" t="str">
            <v>Below  5 Lacs</v>
          </cell>
          <cell r="P656" t="str">
            <v>Normal</v>
          </cell>
          <cell r="Q656" t="str">
            <v>Open</v>
          </cell>
          <cell r="R656">
            <v>2019</v>
          </cell>
          <cell r="S656" t="str">
            <v>FE</v>
          </cell>
          <cell r="T656" t="str">
            <v>MHT-CET 2019</v>
          </cell>
          <cell r="U656" t="str">
            <v>MHT-CET</v>
          </cell>
          <cell r="V656">
            <v>200</v>
          </cell>
          <cell r="W656">
            <v>90.642222399999994</v>
          </cell>
          <cell r="X656" t="str">
            <v>MI</v>
          </cell>
          <cell r="Y656">
            <v>430</v>
          </cell>
          <cell r="Z656">
            <v>500</v>
          </cell>
          <cell r="AA656">
            <v>86</v>
          </cell>
          <cell r="AB656">
            <v>2016</v>
          </cell>
          <cell r="AC656" t="str">
            <v>MAHARASHTRA STATE BOARD OF SECONDARY AND HIGHER SECONDARY EDUCATION</v>
          </cell>
          <cell r="AD656" t="str">
            <v>-</v>
          </cell>
          <cell r="AE656">
            <v>413</v>
          </cell>
          <cell r="AF656">
            <v>650</v>
          </cell>
          <cell r="AG656">
            <v>63.54</v>
          </cell>
          <cell r="AH656">
            <v>2018</v>
          </cell>
          <cell r="AI656" t="str">
            <v>MAHARASHTRA STATE BOARD OF SECONDARY AND HIGHER SECONDARY EDUCATION</v>
          </cell>
          <cell r="AJ656" t="str">
            <v>-</v>
          </cell>
          <cell r="AK656">
            <v>200</v>
          </cell>
          <cell r="AL656">
            <v>22</v>
          </cell>
          <cell r="AM656">
            <v>9.0909090909090917</v>
          </cell>
          <cell r="AN656">
            <v>74</v>
          </cell>
          <cell r="AO656">
            <v>225</v>
          </cell>
          <cell r="AP656">
            <v>26</v>
          </cell>
          <cell r="AQ656">
            <v>8.6538461538461533</v>
          </cell>
          <cell r="AR656">
            <v>97</v>
          </cell>
          <cell r="AS656">
            <v>425</v>
          </cell>
          <cell r="AT656">
            <v>48</v>
          </cell>
          <cell r="AU656">
            <v>8.8541666666666661</v>
          </cell>
          <cell r="AV656">
            <v>235</v>
          </cell>
          <cell r="AW656">
            <v>25</v>
          </cell>
          <cell r="AX656">
            <v>9.4</v>
          </cell>
          <cell r="AY656">
            <v>98</v>
          </cell>
          <cell r="AZ656">
            <v>286</v>
          </cell>
          <cell r="BA656">
            <v>29</v>
          </cell>
          <cell r="BB656">
            <v>9.862068965517242</v>
          </cell>
          <cell r="BC656">
            <v>97</v>
          </cell>
          <cell r="BD656">
            <v>521</v>
          </cell>
          <cell r="BE656">
            <v>54</v>
          </cell>
          <cell r="BF656">
            <v>9.6481481481481488</v>
          </cell>
          <cell r="BG656">
            <v>220</v>
          </cell>
          <cell r="BH656">
            <v>24</v>
          </cell>
          <cell r="BI656">
            <v>9.1666666666666661</v>
          </cell>
          <cell r="BJ656">
            <v>91.5</v>
          </cell>
          <cell r="BK656">
            <v>273</v>
          </cell>
          <cell r="BL656">
            <v>29</v>
          </cell>
          <cell r="BM656">
            <v>9.4137931034482758</v>
          </cell>
          <cell r="BN656">
            <v>95</v>
          </cell>
          <cell r="BO656">
            <v>493</v>
          </cell>
          <cell r="BP656">
            <v>53</v>
          </cell>
          <cell r="BQ656">
            <v>9.3018867924528301</v>
          </cell>
          <cell r="BR656">
            <v>222</v>
          </cell>
          <cell r="BS656">
            <v>24</v>
          </cell>
          <cell r="BT656">
            <v>9.25</v>
          </cell>
          <cell r="BU656">
            <v>92.083333333333329</v>
          </cell>
          <cell r="BV656">
            <v>222</v>
          </cell>
          <cell r="BW656">
            <v>24</v>
          </cell>
          <cell r="BX656">
            <v>9.25</v>
          </cell>
          <cell r="BY656">
            <v>250</v>
          </cell>
          <cell r="BZ656">
            <v>26</v>
          </cell>
          <cell r="CA656">
            <v>9.615384615384615</v>
          </cell>
          <cell r="CB656">
            <v>1911</v>
          </cell>
          <cell r="CC656">
            <v>205</v>
          </cell>
          <cell r="CD656">
            <v>9.3219512195121954</v>
          </cell>
          <cell r="CE656">
            <v>92</v>
          </cell>
          <cell r="CF656"/>
          <cell r="CG656"/>
          <cell r="CH656"/>
          <cell r="CI656"/>
          <cell r="CJ656"/>
          <cell r="CK656"/>
          <cell r="CL656"/>
          <cell r="CM656"/>
          <cell r="CN656">
            <v>28</v>
          </cell>
          <cell r="CO656">
            <v>60</v>
          </cell>
          <cell r="CP656">
            <v>46</v>
          </cell>
          <cell r="CQ656">
            <v>50</v>
          </cell>
          <cell r="CR656">
            <v>24</v>
          </cell>
          <cell r="CS656">
            <v>0</v>
          </cell>
          <cell r="CT656">
            <v>100</v>
          </cell>
          <cell r="CU656">
            <v>14</v>
          </cell>
          <cell r="CV656">
            <v>2</v>
          </cell>
          <cell r="CW656">
            <v>88</v>
          </cell>
          <cell r="CX656">
            <v>665</v>
          </cell>
          <cell r="CY656">
            <v>66.5</v>
          </cell>
          <cell r="CZ656">
            <v>98.811292719167909</v>
          </cell>
          <cell r="DA656">
            <v>10</v>
          </cell>
          <cell r="DB656">
            <v>0</v>
          </cell>
          <cell r="DC656">
            <v>100</v>
          </cell>
          <cell r="DD656">
            <v>22</v>
          </cell>
          <cell r="DE656">
            <v>0</v>
          </cell>
          <cell r="DF656">
            <v>100</v>
          </cell>
          <cell r="DG656">
            <v>9</v>
          </cell>
          <cell r="DH656">
            <v>90</v>
          </cell>
          <cell r="DI656">
            <v>1170</v>
          </cell>
          <cell r="DJ656">
            <v>59</v>
          </cell>
          <cell r="DK656">
            <v>2</v>
          </cell>
          <cell r="DL656">
            <v>0</v>
          </cell>
          <cell r="DM656">
            <v>100</v>
          </cell>
          <cell r="DN656">
            <v>80</v>
          </cell>
          <cell r="DO656" t="str">
            <v>100</v>
          </cell>
          <cell r="DP656">
            <v>100</v>
          </cell>
          <cell r="DQ656" t="str">
            <v>100</v>
          </cell>
          <cell r="DR656">
            <v>90</v>
          </cell>
          <cell r="DS656">
            <v>100</v>
          </cell>
          <cell r="DT656">
            <v>80</v>
          </cell>
          <cell r="DU656">
            <v>97</v>
          </cell>
          <cell r="DV656" t="str">
            <v>Jio Platform-IIIuminate</v>
          </cell>
          <cell r="DW656"/>
          <cell r="DX656" t="str">
            <v>Blacklisted for KES Interview by Zahir Sir</v>
          </cell>
          <cell r="DY656"/>
          <cell r="DZ656">
            <v>7</v>
          </cell>
          <cell r="EA656" t="str">
            <v>Placement</v>
          </cell>
          <cell r="EB656" t="str">
            <v>Placement</v>
          </cell>
          <cell r="EC656"/>
          <cell r="ED656" t="str">
            <v>CAT-1</v>
          </cell>
          <cell r="EE656"/>
          <cell r="EF656"/>
          <cell r="EG656"/>
          <cell r="EH656"/>
          <cell r="EI656"/>
          <cell r="EJ656"/>
          <cell r="EK656"/>
          <cell r="EL656"/>
          <cell r="EM656"/>
          <cell r="EN656">
            <v>5</v>
          </cell>
          <cell r="EO656">
            <v>5</v>
          </cell>
          <cell r="EP656">
            <v>5</v>
          </cell>
          <cell r="EQ656">
            <v>15</v>
          </cell>
          <cell r="ER656">
            <v>100</v>
          </cell>
          <cell r="ES656" t="str">
            <v>Yes</v>
          </cell>
          <cell r="ET656" t="str">
            <v>https://drive.google.com/open?id=1o17gOU1rIuIq-hu9znyRkPB9LxiqxoX0</v>
          </cell>
          <cell r="EU656" t="str">
            <v>IT + Core Companies</v>
          </cell>
          <cell r="EV656" t="str">
            <v>Yes</v>
          </cell>
          <cell r="EW656" t="str">
            <v>pay_HyTpKbrhyVOOcG</v>
          </cell>
          <cell r="EX656" t="str">
            <v>Mumbai</v>
          </cell>
          <cell r="EY656" t="str">
            <v>Present</v>
          </cell>
          <cell r="EZ656" t="str">
            <v>Golden Batch 2</v>
          </cell>
          <cell r="FA656" t="str">
            <v>19-ITB07-23</v>
          </cell>
          <cell r="FB656" t="str">
            <v>IT-B</v>
          </cell>
          <cell r="FC656">
            <v>7</v>
          </cell>
        </row>
        <row r="657">
          <cell r="C657" t="str">
            <v>19-ITB08-23</v>
          </cell>
          <cell r="D657">
            <v>8</v>
          </cell>
          <cell r="E657" t="str">
            <v>PAL VIKAS MAHENDRA KANCHAN</v>
          </cell>
          <cell r="F657" t="str">
            <v>19-ITB08-23</v>
          </cell>
          <cell r="G657" t="str">
            <v>Male</v>
          </cell>
          <cell r="H657">
            <v>36967</v>
          </cell>
          <cell r="I657">
            <v>9082816539</v>
          </cell>
          <cell r="J657" t="str">
            <v>7738675010</v>
          </cell>
          <cell r="K657" t="str">
            <v>Vikaspal470@gmail.com</v>
          </cell>
          <cell r="L657" t="str">
            <v>1032190338@tcetmumbai.in</v>
          </cell>
          <cell r="M657" t="str">
            <v>A 202 NARENDRA ACCORD B BLDG,PARASHWA,MIRA ROAD,BEHIND OLD PETROL PUMP,MUMBAI,401107</v>
          </cell>
          <cell r="N657" t="str">
            <v>Service</v>
          </cell>
          <cell r="O657" t="str">
            <v>5 Lacs to  10Lacs</v>
          </cell>
          <cell r="P657" t="str">
            <v>Normal</v>
          </cell>
          <cell r="Q657" t="str">
            <v>Open</v>
          </cell>
          <cell r="R657">
            <v>2019</v>
          </cell>
          <cell r="S657" t="str">
            <v>FE</v>
          </cell>
          <cell r="T657" t="str">
            <v>MHT-CET 2019</v>
          </cell>
          <cell r="U657" t="str">
            <v>MHT-CET</v>
          </cell>
          <cell r="V657">
            <v>200</v>
          </cell>
          <cell r="W657">
            <v>89.353142700000006</v>
          </cell>
          <cell r="X657" t="str">
            <v>MI</v>
          </cell>
          <cell r="Y657">
            <v>397</v>
          </cell>
          <cell r="Z657">
            <v>500</v>
          </cell>
          <cell r="AA657">
            <v>79.400000000000006</v>
          </cell>
          <cell r="AB657">
            <v>2017</v>
          </cell>
          <cell r="AC657" t="str">
            <v>MAHARASHTRA STATE BOARD OF SECONDARY AND HIGHER SECONDARY EDUCATION</v>
          </cell>
          <cell r="AD657" t="str">
            <v>QUEEN MARY'S HIGH SCHOOL</v>
          </cell>
          <cell r="AE657">
            <v>446</v>
          </cell>
          <cell r="AF657">
            <v>650</v>
          </cell>
          <cell r="AG657">
            <v>68.62</v>
          </cell>
          <cell r="AH657">
            <v>2019</v>
          </cell>
          <cell r="AI657" t="str">
            <v>MAHARASHTRA STATE BOARD OF SECONDARY AND HIGHER SECONDARY EDUCATION</v>
          </cell>
          <cell r="AJ657" t="str">
            <v>THAKUR COLLEGE OF SCIENCE AND COMMERCE</v>
          </cell>
          <cell r="AK657">
            <v>200</v>
          </cell>
          <cell r="AL657">
            <v>22</v>
          </cell>
          <cell r="AM657">
            <v>9.0909090909090917</v>
          </cell>
          <cell r="AN657">
            <v>95</v>
          </cell>
          <cell r="AO657">
            <v>210</v>
          </cell>
          <cell r="AP657">
            <v>26</v>
          </cell>
          <cell r="AQ657">
            <v>8.0769230769230766</v>
          </cell>
          <cell r="AR657">
            <v>75</v>
          </cell>
          <cell r="AS657">
            <v>410</v>
          </cell>
          <cell r="AT657">
            <v>48</v>
          </cell>
          <cell r="AU657">
            <v>8.5416666666666661</v>
          </cell>
          <cell r="AV657">
            <v>219</v>
          </cell>
          <cell r="AW657">
            <v>25</v>
          </cell>
          <cell r="AX657">
            <v>8.76</v>
          </cell>
          <cell r="AY657">
            <v>100</v>
          </cell>
          <cell r="AZ657">
            <v>286</v>
          </cell>
          <cell r="BA657">
            <v>29</v>
          </cell>
          <cell r="BB657">
            <v>9.862068965517242</v>
          </cell>
          <cell r="BC657">
            <v>98</v>
          </cell>
          <cell r="BD657">
            <v>505</v>
          </cell>
          <cell r="BE657">
            <v>54</v>
          </cell>
          <cell r="BF657">
            <v>9.3518518518518512</v>
          </cell>
          <cell r="BG657">
            <v>200</v>
          </cell>
          <cell r="BH657">
            <v>24</v>
          </cell>
          <cell r="BI657">
            <v>8.3333333333333339</v>
          </cell>
          <cell r="BJ657">
            <v>92</v>
          </cell>
          <cell r="BK657">
            <v>267</v>
          </cell>
          <cell r="BL657">
            <v>29</v>
          </cell>
          <cell r="BM657">
            <v>9.2068965517241388</v>
          </cell>
          <cell r="BN657">
            <v>98</v>
          </cell>
          <cell r="BO657">
            <v>467</v>
          </cell>
          <cell r="BP657">
            <v>53</v>
          </cell>
          <cell r="BQ657">
            <v>8.8113207547169807</v>
          </cell>
          <cell r="BR657">
            <v>193</v>
          </cell>
          <cell r="BS657">
            <v>24</v>
          </cell>
          <cell r="BT657">
            <v>8.0416666666666661</v>
          </cell>
          <cell r="BU657">
            <v>93</v>
          </cell>
          <cell r="BV657">
            <v>193</v>
          </cell>
          <cell r="BW657">
            <v>24</v>
          </cell>
          <cell r="BX657">
            <v>8.0416666666666661</v>
          </cell>
          <cell r="BY657">
            <v>226</v>
          </cell>
          <cell r="BZ657">
            <v>26</v>
          </cell>
          <cell r="CA657">
            <v>8.6923076923076916</v>
          </cell>
          <cell r="CB657">
            <v>1801</v>
          </cell>
          <cell r="CC657">
            <v>205</v>
          </cell>
          <cell r="CD657">
            <v>8.7853658536585364</v>
          </cell>
          <cell r="CE657">
            <v>92</v>
          </cell>
          <cell r="CF657"/>
          <cell r="CG657"/>
          <cell r="CH657"/>
          <cell r="CI657"/>
          <cell r="CJ657"/>
          <cell r="CK657"/>
          <cell r="CL657"/>
          <cell r="CM657"/>
          <cell r="CN657">
            <v>42</v>
          </cell>
          <cell r="CO657">
            <v>60</v>
          </cell>
          <cell r="CP657">
            <v>38</v>
          </cell>
          <cell r="CQ657">
            <v>50</v>
          </cell>
          <cell r="CR657">
            <v>23</v>
          </cell>
          <cell r="CS657">
            <v>1</v>
          </cell>
          <cell r="CT657">
            <v>96</v>
          </cell>
          <cell r="CU657">
            <v>12</v>
          </cell>
          <cell r="CV657">
            <v>4</v>
          </cell>
          <cell r="CW657">
            <v>75</v>
          </cell>
          <cell r="CX657">
            <v>371</v>
          </cell>
          <cell r="CY657">
            <v>41.222222222222221</v>
          </cell>
          <cell r="CZ657">
            <v>55.126300148588413</v>
          </cell>
          <cell r="DA657">
            <v>9</v>
          </cell>
          <cell r="DB657">
            <v>1</v>
          </cell>
          <cell r="DC657">
            <v>90</v>
          </cell>
          <cell r="DD657">
            <v>18</v>
          </cell>
          <cell r="DE657">
            <v>4</v>
          </cell>
          <cell r="DF657">
            <v>82</v>
          </cell>
          <cell r="DG657">
            <v>8</v>
          </cell>
          <cell r="DH657">
            <v>80</v>
          </cell>
          <cell r="DI657">
            <v>411</v>
          </cell>
          <cell r="DJ657">
            <v>21</v>
          </cell>
          <cell r="DK657">
            <v>2</v>
          </cell>
          <cell r="DL657">
            <v>0</v>
          </cell>
          <cell r="DM657">
            <v>100</v>
          </cell>
          <cell r="DN657">
            <v>90</v>
          </cell>
          <cell r="DO657" t="str">
            <v>100</v>
          </cell>
          <cell r="DP657">
            <v>80</v>
          </cell>
          <cell r="DQ657" t="str">
            <v>100</v>
          </cell>
          <cell r="DR657">
            <v>85</v>
          </cell>
          <cell r="DS657">
            <v>100</v>
          </cell>
          <cell r="DT657">
            <v>56</v>
          </cell>
          <cell r="DU657">
            <v>89</v>
          </cell>
          <cell r="DV657" t="str">
            <v>Hexaview</v>
          </cell>
          <cell r="DW657"/>
          <cell r="DX657"/>
          <cell r="DY657" t="str">
            <v>Placed</v>
          </cell>
          <cell r="DZ657">
            <v>6</v>
          </cell>
          <cell r="EA657" t="str">
            <v>Placement</v>
          </cell>
          <cell r="EB657" t="str">
            <v>Placement</v>
          </cell>
          <cell r="EC657"/>
          <cell r="ED657" t="str">
            <v>CAT-1</v>
          </cell>
          <cell r="EE657"/>
          <cell r="EF657"/>
          <cell r="EG657"/>
          <cell r="EH657"/>
          <cell r="EI657"/>
          <cell r="EJ657"/>
          <cell r="EK657"/>
          <cell r="EL657"/>
          <cell r="EM657"/>
          <cell r="EN657">
            <v>5</v>
          </cell>
          <cell r="EO657">
            <v>5</v>
          </cell>
          <cell r="EP657">
            <v>5</v>
          </cell>
          <cell r="EQ657">
            <v>15</v>
          </cell>
          <cell r="ER657">
            <v>100</v>
          </cell>
          <cell r="ES657" t="str">
            <v>Yes</v>
          </cell>
          <cell r="ET657" t="str">
            <v>https://drive.google.com/open?id=17eQCHvzh8kA59DuVJUasM3uo13OgyixE</v>
          </cell>
          <cell r="EU657" t="str">
            <v>IT + Core Companies</v>
          </cell>
          <cell r="EV657" t="str">
            <v>Yes</v>
          </cell>
          <cell r="EW657" t="str">
            <v>pay_HyVLDLjgFsCoDr</v>
          </cell>
          <cell r="EX657" t="str">
            <v>UTTAR PRADESH</v>
          </cell>
          <cell r="EY657" t="str">
            <v>Present</v>
          </cell>
          <cell r="EZ657" t="str">
            <v>Golden Batch 2</v>
          </cell>
          <cell r="FA657" t="str">
            <v>19-ITB08-23</v>
          </cell>
          <cell r="FB657" t="str">
            <v>IT-B</v>
          </cell>
          <cell r="FC657">
            <v>8</v>
          </cell>
        </row>
        <row r="658">
          <cell r="C658" t="str">
            <v>19-ITB09-23</v>
          </cell>
          <cell r="D658">
            <v>9</v>
          </cell>
          <cell r="E658" t="str">
            <v>PANDEY ANANDKUMAR VISHWAMBHAR LALITADEVI</v>
          </cell>
          <cell r="F658" t="str">
            <v>19-ITB09-23</v>
          </cell>
          <cell r="G658" t="str">
            <v>Male</v>
          </cell>
          <cell r="H658">
            <v>36985</v>
          </cell>
          <cell r="I658">
            <v>8169016586</v>
          </cell>
          <cell r="J658" t="str">
            <v>8169016586</v>
          </cell>
          <cell r="K658" t="str">
            <v>anandkumarpandey909@gmail.com</v>
          </cell>
          <cell r="L658" t="str">
            <v>1032190339@tcetmumbai.in</v>
          </cell>
          <cell r="M658" t="str">
            <v>Shivprshad shukala chawal room no. 6,S.N dubey road,Dahisar east ,Near gavde nagar ,Mumbai,400068</v>
          </cell>
          <cell r="N658" t="str">
            <v>Family Business</v>
          </cell>
          <cell r="O658" t="str">
            <v>Below  5 Lacs</v>
          </cell>
          <cell r="P658" t="str">
            <v>Normal</v>
          </cell>
          <cell r="Q658" t="str">
            <v>Open</v>
          </cell>
          <cell r="R658">
            <v>2019</v>
          </cell>
          <cell r="S658" t="str">
            <v>FE</v>
          </cell>
          <cell r="T658" t="str">
            <v>MHT-CET 2019</v>
          </cell>
          <cell r="U658" t="str">
            <v>MHT-CET</v>
          </cell>
          <cell r="V658">
            <v>200</v>
          </cell>
          <cell r="W658">
            <v>88.539863699999998</v>
          </cell>
          <cell r="X658" t="str">
            <v>MI</v>
          </cell>
          <cell r="Y658">
            <v>401</v>
          </cell>
          <cell r="Z658">
            <v>500</v>
          </cell>
          <cell r="AA658">
            <v>80.2</v>
          </cell>
          <cell r="AB658">
            <v>2017</v>
          </cell>
          <cell r="AC658" t="str">
            <v>MAHARASHTRA STATE BOARD OF SECONDARY AND HIGHER SECONDARY EDUCATION</v>
          </cell>
          <cell r="AD658" t="str">
            <v>LAKSHMAN RAO SHIV DONKA VIDYALAYA</v>
          </cell>
          <cell r="AE658">
            <v>456</v>
          </cell>
          <cell r="AF658">
            <v>650</v>
          </cell>
          <cell r="AG658">
            <v>70.150000000000006</v>
          </cell>
          <cell r="AH658">
            <v>2019</v>
          </cell>
          <cell r="AI658" t="str">
            <v>MAHARASHTRA STATE BOARD OF SECONDARY AND HIGHER SECONDARY EDUCATION</v>
          </cell>
          <cell r="AJ658" t="str">
            <v>THAKUR COLLEGE OF SCIENCE AND COMMERCE</v>
          </cell>
          <cell r="AK658">
            <v>198</v>
          </cell>
          <cell r="AL658">
            <v>22</v>
          </cell>
          <cell r="AM658">
            <v>9</v>
          </cell>
          <cell r="AN658">
            <v>85</v>
          </cell>
          <cell r="AO658">
            <v>238</v>
          </cell>
          <cell r="AP658">
            <v>26</v>
          </cell>
          <cell r="AQ658">
            <v>9.1538461538461533</v>
          </cell>
          <cell r="AR658">
            <v>75</v>
          </cell>
          <cell r="AS658">
            <v>436</v>
          </cell>
          <cell r="AT658">
            <v>48</v>
          </cell>
          <cell r="AU658">
            <v>9.0833333333333339</v>
          </cell>
          <cell r="AV658">
            <v>234</v>
          </cell>
          <cell r="AW658">
            <v>25</v>
          </cell>
          <cell r="AX658">
            <v>9.36</v>
          </cell>
          <cell r="AY658">
            <v>78</v>
          </cell>
          <cell r="AZ658">
            <v>270</v>
          </cell>
          <cell r="BA658">
            <v>29</v>
          </cell>
          <cell r="BB658">
            <v>9.3103448275862064</v>
          </cell>
          <cell r="BC658">
            <v>88</v>
          </cell>
          <cell r="BD658">
            <v>504</v>
          </cell>
          <cell r="BE658">
            <v>54</v>
          </cell>
          <cell r="BF658">
            <v>9.3333333333333339</v>
          </cell>
          <cell r="BG658">
            <v>203</v>
          </cell>
          <cell r="BH658">
            <v>24</v>
          </cell>
          <cell r="BI658">
            <v>8.4583333333333339</v>
          </cell>
          <cell r="BJ658">
            <v>81.5</v>
          </cell>
          <cell r="BK658">
            <v>275</v>
          </cell>
          <cell r="BL658">
            <v>29</v>
          </cell>
          <cell r="BM658">
            <v>9.4827586206896548</v>
          </cell>
          <cell r="BN658">
            <v>78</v>
          </cell>
          <cell r="BO658">
            <v>478</v>
          </cell>
          <cell r="BP658">
            <v>53</v>
          </cell>
          <cell r="BQ658">
            <v>9.0188679245283012</v>
          </cell>
          <cell r="BR658">
            <v>177</v>
          </cell>
          <cell r="BS658">
            <v>24</v>
          </cell>
          <cell r="BT658">
            <v>7.375</v>
          </cell>
          <cell r="BU658">
            <v>80.916666666666671</v>
          </cell>
          <cell r="BV658">
            <v>177</v>
          </cell>
          <cell r="BW658">
            <v>24</v>
          </cell>
          <cell r="BX658">
            <v>7.375</v>
          </cell>
          <cell r="BY658">
            <v>241</v>
          </cell>
          <cell r="BZ658">
            <v>26</v>
          </cell>
          <cell r="CA658">
            <v>9.2692307692307701</v>
          </cell>
          <cell r="CB658">
            <v>1836</v>
          </cell>
          <cell r="CC658">
            <v>205</v>
          </cell>
          <cell r="CD658">
            <v>8.9560975609756106</v>
          </cell>
          <cell r="CE658">
            <v>82</v>
          </cell>
          <cell r="CF658"/>
          <cell r="CG658"/>
          <cell r="CH658"/>
          <cell r="CI658"/>
          <cell r="CJ658"/>
          <cell r="CK658"/>
          <cell r="CL658"/>
          <cell r="CM658"/>
          <cell r="CN658">
            <v>38</v>
          </cell>
          <cell r="CO658">
            <v>60</v>
          </cell>
          <cell r="CP658">
            <v>27</v>
          </cell>
          <cell r="CQ658">
            <v>50</v>
          </cell>
          <cell r="CR658">
            <v>22</v>
          </cell>
          <cell r="CS658">
            <v>2</v>
          </cell>
          <cell r="CT658">
            <v>92</v>
          </cell>
          <cell r="CU658">
            <v>6</v>
          </cell>
          <cell r="CV658">
            <v>10</v>
          </cell>
          <cell r="CW658">
            <v>38</v>
          </cell>
          <cell r="CX658">
            <v>476</v>
          </cell>
          <cell r="CY658">
            <v>52.888888888888886</v>
          </cell>
          <cell r="CZ658">
            <v>70.728083209509663</v>
          </cell>
          <cell r="DA658">
            <v>9</v>
          </cell>
          <cell r="DB658">
            <v>1</v>
          </cell>
          <cell r="DC658">
            <v>90</v>
          </cell>
          <cell r="DD658">
            <v>20</v>
          </cell>
          <cell r="DE658">
            <v>2</v>
          </cell>
          <cell r="DF658">
            <v>91</v>
          </cell>
          <cell r="DG658">
            <v>9</v>
          </cell>
          <cell r="DH658">
            <v>90</v>
          </cell>
          <cell r="DI658">
            <v>207</v>
          </cell>
          <cell r="DJ658">
            <v>11</v>
          </cell>
          <cell r="DK658">
            <v>2</v>
          </cell>
          <cell r="DL658">
            <v>0</v>
          </cell>
          <cell r="DM658">
            <v>100</v>
          </cell>
          <cell r="DN658">
            <v>100</v>
          </cell>
          <cell r="DO658" t="str">
            <v>100</v>
          </cell>
          <cell r="DP658">
            <v>40</v>
          </cell>
          <cell r="DQ658" t="str">
            <v>100</v>
          </cell>
          <cell r="DR658">
            <v>70</v>
          </cell>
          <cell r="DS658">
            <v>100</v>
          </cell>
          <cell r="DT658">
            <v>61</v>
          </cell>
          <cell r="DU658">
            <v>86</v>
          </cell>
          <cell r="DV658" t="str">
            <v>IDFC/Accenture-(ASE)</v>
          </cell>
          <cell r="DW658"/>
          <cell r="DX658"/>
          <cell r="DY658" t="str">
            <v>Placed</v>
          </cell>
          <cell r="DZ658" t="str">
            <v>10.20/4.5</v>
          </cell>
          <cell r="EA658" t="str">
            <v>Placement</v>
          </cell>
          <cell r="EB658" t="str">
            <v>Placement</v>
          </cell>
          <cell r="EC658"/>
          <cell r="ED658" t="str">
            <v>CAT-1</v>
          </cell>
          <cell r="EE658"/>
          <cell r="EF658"/>
          <cell r="EG658"/>
          <cell r="EH658"/>
          <cell r="EI658"/>
          <cell r="EJ658"/>
          <cell r="EK658"/>
          <cell r="EL658"/>
          <cell r="EM658"/>
          <cell r="EN658">
            <v>5</v>
          </cell>
          <cell r="EO658">
            <v>5</v>
          </cell>
          <cell r="EP658">
            <v>5</v>
          </cell>
          <cell r="EQ658">
            <v>15</v>
          </cell>
          <cell r="ER658">
            <v>100</v>
          </cell>
          <cell r="ES658" t="str">
            <v>Yes</v>
          </cell>
          <cell r="ET658" t="str">
            <v>https://drive.google.com/open?id=1_pr8_jnathc07NwTkyl3i1AjH3IUL7Rd</v>
          </cell>
          <cell r="EU658" t="str">
            <v>IT + Core Companies</v>
          </cell>
          <cell r="EV658" t="str">
            <v>Yes</v>
          </cell>
          <cell r="EW658" t="str">
            <v>pay_HyOaiTtPDed96x</v>
          </cell>
          <cell r="EX658" t="str">
            <v>Uttar Pradesh</v>
          </cell>
          <cell r="EY658" t="str">
            <v>Present</v>
          </cell>
          <cell r="EZ658" t="str">
            <v>Golden Batch 2</v>
          </cell>
          <cell r="FA658" t="str">
            <v>19-ITB09-23</v>
          </cell>
          <cell r="FB658" t="str">
            <v>IT-B</v>
          </cell>
          <cell r="FC658">
            <v>9</v>
          </cell>
        </row>
        <row r="659">
          <cell r="C659" t="str">
            <v>19-ITB10-23</v>
          </cell>
          <cell r="D659">
            <v>10</v>
          </cell>
          <cell r="E659" t="str">
            <v>PANDEY RAGHAVENDRA ANILKUMAR SHUBHANGI</v>
          </cell>
          <cell r="F659" t="str">
            <v>19-ITB10-23</v>
          </cell>
          <cell r="G659" t="str">
            <v>Male</v>
          </cell>
          <cell r="H659">
            <v>37074</v>
          </cell>
          <cell r="I659">
            <v>7262871020</v>
          </cell>
          <cell r="J659" t="str">
            <v>7262871020</v>
          </cell>
          <cell r="K659" t="str">
            <v>raghavp0702@gmail.com</v>
          </cell>
          <cell r="L659" t="str">
            <v>1032190340@tcetmumbai.in</v>
          </cell>
          <cell r="M659" t="str">
            <v>203/ M Baria Park,Tirupati Nagar ph-2/ Virar west,virar,near param hospital,Virar,401303</v>
          </cell>
          <cell r="N659" t="str">
            <v>Service</v>
          </cell>
          <cell r="O659" t="str">
            <v>10 Lacs to 20Lacs</v>
          </cell>
          <cell r="P659" t="str">
            <v>Normal</v>
          </cell>
          <cell r="Q659" t="str">
            <v>Open</v>
          </cell>
          <cell r="R659">
            <v>2019</v>
          </cell>
          <cell r="S659" t="str">
            <v>FE</v>
          </cell>
          <cell r="T659" t="str">
            <v>MHT-CET 2019</v>
          </cell>
          <cell r="U659" t="str">
            <v>MHT-CET</v>
          </cell>
          <cell r="V659">
            <v>200</v>
          </cell>
          <cell r="W659">
            <v>83.227117000000007</v>
          </cell>
          <cell r="X659" t="str">
            <v>MI</v>
          </cell>
          <cell r="Y659">
            <v>417</v>
          </cell>
          <cell r="Z659">
            <v>500</v>
          </cell>
          <cell r="AA659">
            <v>83.4</v>
          </cell>
          <cell r="AB659">
            <v>2017</v>
          </cell>
          <cell r="AC659" t="str">
            <v>MAHARASHTRA STATE BOARD OF SECONDARY AND HIGHER SECONDARY EDUCATION</v>
          </cell>
          <cell r="AD659" t="str">
            <v>NATIONAL ENGLISH HIGH SCHOOL VIRAR WEST</v>
          </cell>
          <cell r="AE659">
            <v>428</v>
          </cell>
          <cell r="AF659">
            <v>650</v>
          </cell>
          <cell r="AG659">
            <v>65.849999999999994</v>
          </cell>
          <cell r="AH659">
            <v>2019</v>
          </cell>
          <cell r="AI659" t="str">
            <v>MAHARASHTRA STATE BOARD OF SECONDARY AND HIGHER SECONDARY EDUCATION</v>
          </cell>
          <cell r="AJ659" t="str">
            <v>NIRMALA JUNIOR COLLEGE OF COMMERCE AND SCIENCE KANDIVALI WEST</v>
          </cell>
          <cell r="AK659">
            <v>209</v>
          </cell>
          <cell r="AL659">
            <v>22</v>
          </cell>
          <cell r="AM659">
            <v>9.5</v>
          </cell>
          <cell r="AN659">
            <v>88</v>
          </cell>
          <cell r="AO659">
            <v>244</v>
          </cell>
          <cell r="AP659">
            <v>26</v>
          </cell>
          <cell r="AQ659">
            <v>9.384615384615385</v>
          </cell>
          <cell r="AR659">
            <v>95</v>
          </cell>
          <cell r="AS659">
            <v>453</v>
          </cell>
          <cell r="AT659">
            <v>48</v>
          </cell>
          <cell r="AU659">
            <v>9.4375</v>
          </cell>
          <cell r="AV659">
            <v>242</v>
          </cell>
          <cell r="AW659">
            <v>25</v>
          </cell>
          <cell r="AX659">
            <v>9.68</v>
          </cell>
          <cell r="AY659">
            <v>99</v>
          </cell>
          <cell r="AZ659">
            <v>273</v>
          </cell>
          <cell r="BA659">
            <v>29</v>
          </cell>
          <cell r="BB659">
            <v>9.4137931034482758</v>
          </cell>
          <cell r="BC659">
            <v>98</v>
          </cell>
          <cell r="BD659">
            <v>515</v>
          </cell>
          <cell r="BE659">
            <v>54</v>
          </cell>
          <cell r="BF659">
            <v>9.5370370370370363</v>
          </cell>
          <cell r="BG659">
            <v>217</v>
          </cell>
          <cell r="BH659">
            <v>24</v>
          </cell>
          <cell r="BI659">
            <v>9.0416666666666661</v>
          </cell>
          <cell r="BJ659">
            <v>95</v>
          </cell>
          <cell r="BK659">
            <v>278</v>
          </cell>
          <cell r="BL659">
            <v>29</v>
          </cell>
          <cell r="BM659">
            <v>9.5862068965517242</v>
          </cell>
          <cell r="BN659">
            <v>94</v>
          </cell>
          <cell r="BO659">
            <v>495</v>
          </cell>
          <cell r="BP659">
            <v>53</v>
          </cell>
          <cell r="BQ659">
            <v>9.3396226415094343</v>
          </cell>
          <cell r="BR659">
            <v>196</v>
          </cell>
          <cell r="BS659">
            <v>24</v>
          </cell>
          <cell r="BT659">
            <v>8.1666666666666661</v>
          </cell>
          <cell r="BU659">
            <v>94.833333333333329</v>
          </cell>
          <cell r="BV659">
            <v>196</v>
          </cell>
          <cell r="BW659">
            <v>24</v>
          </cell>
          <cell r="BX659">
            <v>8.1666666666666661</v>
          </cell>
          <cell r="BY659">
            <v>249</v>
          </cell>
          <cell r="BZ659">
            <v>26</v>
          </cell>
          <cell r="CA659">
            <v>9.5769230769230766</v>
          </cell>
          <cell r="CB659">
            <v>1908</v>
          </cell>
          <cell r="CC659">
            <v>205</v>
          </cell>
          <cell r="CD659">
            <v>9.3073170731707311</v>
          </cell>
          <cell r="CE659">
            <v>95</v>
          </cell>
          <cell r="CF659"/>
          <cell r="CG659"/>
          <cell r="CH659"/>
          <cell r="CI659"/>
          <cell r="CJ659"/>
          <cell r="CK659"/>
          <cell r="CL659"/>
          <cell r="CM659"/>
          <cell r="CN659">
            <v>16</v>
          </cell>
          <cell r="CO659">
            <v>60</v>
          </cell>
          <cell r="CP659">
            <v>17</v>
          </cell>
          <cell r="CQ659">
            <v>50</v>
          </cell>
          <cell r="CR659">
            <v>23</v>
          </cell>
          <cell r="CS659">
            <v>1</v>
          </cell>
          <cell r="CT659">
            <v>96</v>
          </cell>
          <cell r="CU659">
            <v>8</v>
          </cell>
          <cell r="CV659">
            <v>8</v>
          </cell>
          <cell r="CW659">
            <v>50</v>
          </cell>
          <cell r="CX659">
            <v>563</v>
          </cell>
          <cell r="CY659">
            <v>56.3</v>
          </cell>
          <cell r="CZ659">
            <v>83.655274888558694</v>
          </cell>
          <cell r="DA659">
            <v>10</v>
          </cell>
          <cell r="DB659">
            <v>0</v>
          </cell>
          <cell r="DC659">
            <v>100</v>
          </cell>
          <cell r="DD659">
            <v>15</v>
          </cell>
          <cell r="DE659">
            <v>7</v>
          </cell>
          <cell r="DF659">
            <v>69</v>
          </cell>
          <cell r="DG659">
            <v>10</v>
          </cell>
          <cell r="DH659">
            <v>100</v>
          </cell>
          <cell r="DI659">
            <v>865</v>
          </cell>
          <cell r="DJ659">
            <v>44</v>
          </cell>
          <cell r="DK659">
            <v>1</v>
          </cell>
          <cell r="DL659">
            <v>1</v>
          </cell>
          <cell r="DM659">
            <v>50</v>
          </cell>
          <cell r="DN659">
            <v>80</v>
          </cell>
          <cell r="DO659" t="str">
            <v>100</v>
          </cell>
          <cell r="DP659">
            <v>60</v>
          </cell>
          <cell r="DQ659" t="str">
            <v>100</v>
          </cell>
          <cell r="DR659">
            <v>70</v>
          </cell>
          <cell r="DS659">
            <v>100</v>
          </cell>
          <cell r="DT659">
            <v>70</v>
          </cell>
          <cell r="DU659">
            <v>81</v>
          </cell>
          <cell r="DV659" t="str">
            <v>HWI(DSE)</v>
          </cell>
          <cell r="DW659"/>
          <cell r="DX659"/>
          <cell r="DY659" t="str">
            <v>Placed</v>
          </cell>
          <cell r="DZ659">
            <v>6.25</v>
          </cell>
          <cell r="EA659" t="str">
            <v>Placement</v>
          </cell>
          <cell r="EB659" t="str">
            <v>Placement</v>
          </cell>
          <cell r="EC659"/>
          <cell r="ED659" t="str">
            <v>CAT-1</v>
          </cell>
          <cell r="EE659"/>
          <cell r="EF659"/>
          <cell r="EG659"/>
          <cell r="EH659"/>
          <cell r="EI659"/>
          <cell r="EJ659"/>
          <cell r="EK659"/>
          <cell r="EL659"/>
          <cell r="EM659"/>
          <cell r="EN659">
            <v>5</v>
          </cell>
          <cell r="EO659">
            <v>5</v>
          </cell>
          <cell r="EP659">
            <v>5</v>
          </cell>
          <cell r="EQ659">
            <v>15</v>
          </cell>
          <cell r="ER659">
            <v>100</v>
          </cell>
          <cell r="ES659" t="str">
            <v>Yes</v>
          </cell>
          <cell r="ET659" t="str">
            <v>https://drive.google.com/open?id=1UEb2ScQrJmKeLJZ7McvkFxlCQFH6zPCO</v>
          </cell>
          <cell r="EU659" t="str">
            <v>IT + Core Companies</v>
          </cell>
          <cell r="EV659" t="str">
            <v>Yes</v>
          </cell>
          <cell r="EW659" t="str">
            <v>pay_HyO7NjJgxrc71C</v>
          </cell>
          <cell r="EX659" t="str">
            <v>Itarsi</v>
          </cell>
          <cell r="EY659" t="str">
            <v>Present</v>
          </cell>
          <cell r="EZ659" t="str">
            <v>Batch 2</v>
          </cell>
          <cell r="FA659" t="str">
            <v>19-ITB10-23</v>
          </cell>
          <cell r="FB659" t="str">
            <v>IT-B</v>
          </cell>
          <cell r="FC659">
            <v>10</v>
          </cell>
        </row>
        <row r="660">
          <cell r="C660" t="str">
            <v>19-ITB11-23</v>
          </cell>
          <cell r="D660">
            <v>11</v>
          </cell>
          <cell r="E660" t="str">
            <v>PANDEY ROHIT KRISHNAKUMAR SUMAN</v>
          </cell>
          <cell r="F660" t="str">
            <v>19-ITB11-23</v>
          </cell>
          <cell r="G660" t="str">
            <v>Male</v>
          </cell>
          <cell r="H660">
            <v>36669</v>
          </cell>
          <cell r="I660">
            <v>7219570947</v>
          </cell>
          <cell r="J660" t="str">
            <v>7219570947</v>
          </cell>
          <cell r="K660" t="str">
            <v>rohitkp717@gmail.com</v>
          </cell>
          <cell r="L660" t="str">
            <v>1032190341@tcetmumbai.in</v>
          </cell>
          <cell r="M660" t="str">
            <v>B/405 Shri Prasad apt ,Samelpada ,Nalasopara,Near little flowers English high school,Nalasopara,401203</v>
          </cell>
          <cell r="N660" t="str">
            <v>Any other</v>
          </cell>
          <cell r="O660" t="str">
            <v>Below  5 Lacs</v>
          </cell>
          <cell r="P660" t="str">
            <v>Normal</v>
          </cell>
          <cell r="Q660" t="str">
            <v>Open</v>
          </cell>
          <cell r="R660">
            <v>2019</v>
          </cell>
          <cell r="S660" t="str">
            <v>FE</v>
          </cell>
          <cell r="T660" t="str">
            <v>MHT-CET 2019</v>
          </cell>
          <cell r="U660" t="str">
            <v>MHT-CET</v>
          </cell>
          <cell r="V660">
            <v>200</v>
          </cell>
          <cell r="W660">
            <v>84.860554899999997</v>
          </cell>
          <cell r="X660" t="str">
            <v>MI</v>
          </cell>
          <cell r="Y660">
            <v>406</v>
          </cell>
          <cell r="Z660">
            <v>500</v>
          </cell>
          <cell r="AA660">
            <v>81.2</v>
          </cell>
          <cell r="AB660">
            <v>2016</v>
          </cell>
          <cell r="AC660" t="str">
            <v>MAHARASHTRA STATE BOARD OF SECONDARY AND HIGHER SECONDARY EDUCATION</v>
          </cell>
          <cell r="AD660" t="str">
            <v>LITTLE FLOWER ENGLISH HIGH SCHOOL</v>
          </cell>
          <cell r="AE660">
            <v>475</v>
          </cell>
          <cell r="AF660">
            <v>650</v>
          </cell>
          <cell r="AG660">
            <v>73.08</v>
          </cell>
          <cell r="AH660">
            <v>2018</v>
          </cell>
          <cell r="AI660" t="str">
            <v>MAHARASHTRA STATE BOARD OF SECONDARY AND HIGHER SECONDARY EDUCATION</v>
          </cell>
          <cell r="AJ660" t="str">
            <v>UTKARSHA VIDYALAYA AND JUNIOR COLLEGE</v>
          </cell>
          <cell r="AK660">
            <v>211</v>
          </cell>
          <cell r="AL660">
            <v>22</v>
          </cell>
          <cell r="AM660">
            <v>9.5909090909090917</v>
          </cell>
          <cell r="AN660">
            <v>89</v>
          </cell>
          <cell r="AO660">
            <v>249</v>
          </cell>
          <cell r="AP660">
            <v>26</v>
          </cell>
          <cell r="AQ660">
            <v>9.5769230769230766</v>
          </cell>
          <cell r="AR660">
            <v>88</v>
          </cell>
          <cell r="AS660">
            <v>460</v>
          </cell>
          <cell r="AT660">
            <v>48</v>
          </cell>
          <cell r="AU660">
            <v>9.5833333333333339</v>
          </cell>
          <cell r="AV660">
            <v>237</v>
          </cell>
          <cell r="AW660">
            <v>25</v>
          </cell>
          <cell r="AX660">
            <v>9.48</v>
          </cell>
          <cell r="AY660">
            <v>89</v>
          </cell>
          <cell r="AZ660">
            <v>269</v>
          </cell>
          <cell r="BA660">
            <v>29</v>
          </cell>
          <cell r="BB660">
            <v>9.2758620689655178</v>
          </cell>
          <cell r="BC660">
            <v>98</v>
          </cell>
          <cell r="BD660">
            <v>506</v>
          </cell>
          <cell r="BE660">
            <v>54</v>
          </cell>
          <cell r="BF660">
            <v>9.3703703703703702</v>
          </cell>
          <cell r="BG660">
            <v>210</v>
          </cell>
          <cell r="BH660">
            <v>24</v>
          </cell>
          <cell r="BI660">
            <v>8.75</v>
          </cell>
          <cell r="BJ660">
            <v>91</v>
          </cell>
          <cell r="BK660">
            <v>270</v>
          </cell>
          <cell r="BL660">
            <v>29</v>
          </cell>
          <cell r="BM660">
            <v>9.3103448275862064</v>
          </cell>
          <cell r="BN660">
            <v>94</v>
          </cell>
          <cell r="BO660">
            <v>480</v>
          </cell>
          <cell r="BP660">
            <v>53</v>
          </cell>
          <cell r="BQ660">
            <v>9.0566037735849054</v>
          </cell>
          <cell r="BR660">
            <v>222</v>
          </cell>
          <cell r="BS660">
            <v>24</v>
          </cell>
          <cell r="BT660">
            <v>9.25</v>
          </cell>
          <cell r="BU660">
            <v>91.5</v>
          </cell>
          <cell r="BV660">
            <v>222</v>
          </cell>
          <cell r="BW660">
            <v>24</v>
          </cell>
          <cell r="BX660">
            <v>9.25</v>
          </cell>
          <cell r="BY660">
            <v>255</v>
          </cell>
          <cell r="BZ660">
            <v>26</v>
          </cell>
          <cell r="CA660">
            <v>9.8076923076923084</v>
          </cell>
          <cell r="CB660">
            <v>1923</v>
          </cell>
          <cell r="CC660">
            <v>205</v>
          </cell>
          <cell r="CD660">
            <v>9.3804878048780491</v>
          </cell>
          <cell r="CE660">
            <v>91</v>
          </cell>
          <cell r="CF660"/>
          <cell r="CG660"/>
          <cell r="CH660"/>
          <cell r="CI660"/>
          <cell r="CJ660"/>
          <cell r="CK660"/>
          <cell r="CL660"/>
          <cell r="CM660"/>
          <cell r="CN660">
            <v>7</v>
          </cell>
          <cell r="CO660">
            <v>60</v>
          </cell>
          <cell r="CP660">
            <v>19</v>
          </cell>
          <cell r="CQ660">
            <v>50</v>
          </cell>
          <cell r="CR660">
            <v>19</v>
          </cell>
          <cell r="CS660">
            <v>5</v>
          </cell>
          <cell r="CT660">
            <v>80</v>
          </cell>
          <cell r="CU660">
            <v>4</v>
          </cell>
          <cell r="CV660">
            <v>12</v>
          </cell>
          <cell r="CW660">
            <v>25</v>
          </cell>
          <cell r="CX660">
            <v>130</v>
          </cell>
          <cell r="CY660">
            <v>16.25</v>
          </cell>
          <cell r="CZ660">
            <v>19.316493313521548</v>
          </cell>
          <cell r="DA660">
            <v>8</v>
          </cell>
          <cell r="DB660">
            <v>2</v>
          </cell>
          <cell r="DC660">
            <v>80</v>
          </cell>
          <cell r="DD660">
            <v>9</v>
          </cell>
          <cell r="DE660">
            <v>13</v>
          </cell>
          <cell r="DF660">
            <v>41</v>
          </cell>
          <cell r="DG660">
            <v>6</v>
          </cell>
          <cell r="DH660">
            <v>60</v>
          </cell>
          <cell r="DI660">
            <v>81</v>
          </cell>
          <cell r="DJ660">
            <v>5</v>
          </cell>
          <cell r="DK660">
            <v>2</v>
          </cell>
          <cell r="DL660">
            <v>0</v>
          </cell>
          <cell r="DM660">
            <v>100</v>
          </cell>
          <cell r="DN660">
            <v>60</v>
          </cell>
          <cell r="DO660" t="str">
            <v>100</v>
          </cell>
          <cell r="DP660">
            <v>60</v>
          </cell>
          <cell r="DQ660" t="str">
            <v>100</v>
          </cell>
          <cell r="DR660">
            <v>60</v>
          </cell>
          <cell r="DS660">
            <v>100</v>
          </cell>
          <cell r="DT660">
            <v>29</v>
          </cell>
          <cell r="DU660">
            <v>70</v>
          </cell>
          <cell r="DV660" t="str">
            <v>Willis Tower Watson</v>
          </cell>
          <cell r="DW660"/>
          <cell r="DX660"/>
          <cell r="DY660" t="str">
            <v>Placed</v>
          </cell>
          <cell r="DZ660">
            <v>6</v>
          </cell>
          <cell r="EA660" t="str">
            <v>Placement</v>
          </cell>
          <cell r="EB660" t="str">
            <v>Placement</v>
          </cell>
          <cell r="EC660"/>
          <cell r="ED660" t="str">
            <v>CAT-2</v>
          </cell>
          <cell r="EE660"/>
          <cell r="EF660"/>
          <cell r="EG660"/>
          <cell r="EH660"/>
          <cell r="EI660"/>
          <cell r="EJ660"/>
          <cell r="EK660"/>
          <cell r="EL660"/>
          <cell r="EM660"/>
          <cell r="EN660">
            <v>5</v>
          </cell>
          <cell r="EO660">
            <v>3</v>
          </cell>
          <cell r="EP660">
            <v>5</v>
          </cell>
          <cell r="EQ660">
            <v>13</v>
          </cell>
          <cell r="ER660">
            <v>86.666666666666671</v>
          </cell>
          <cell r="ES660" t="str">
            <v>Yes</v>
          </cell>
          <cell r="ET660" t="str">
            <v>https://drive.google.com/open?id=18dwjIT77ApNJnjtB619PxXFnknwgXLeH</v>
          </cell>
          <cell r="EU660" t="str">
            <v>IT + Core Companies</v>
          </cell>
          <cell r="EV660" t="str">
            <v>Yes</v>
          </cell>
          <cell r="EW660">
            <v>125915164304</v>
          </cell>
          <cell r="EX660" t="str">
            <v>Mirzapur</v>
          </cell>
          <cell r="EY660" t="str">
            <v>AB</v>
          </cell>
          <cell r="EZ660" t="str">
            <v>Golden Batch 1</v>
          </cell>
          <cell r="FA660" t="str">
            <v>19-ITB11-23</v>
          </cell>
          <cell r="FB660" t="str">
            <v>IT-B</v>
          </cell>
          <cell r="FC660">
            <v>11</v>
          </cell>
        </row>
        <row r="661">
          <cell r="C661" t="str">
            <v>19-ITB12-23</v>
          </cell>
          <cell r="D661">
            <v>12</v>
          </cell>
          <cell r="E661" t="str">
            <v>PANDEY UJJWAL SATISH MAMTA</v>
          </cell>
          <cell r="F661" t="str">
            <v>19-ITB12-23</v>
          </cell>
          <cell r="G661" t="str">
            <v>Male</v>
          </cell>
          <cell r="H661">
            <v>37428</v>
          </cell>
          <cell r="I661">
            <v>9372948328</v>
          </cell>
          <cell r="J661" t="str">
            <v>9372948328</v>
          </cell>
          <cell r="K661" t="str">
            <v>p.ujjwal.8888@gmail.com</v>
          </cell>
          <cell r="L661" t="str">
            <v>1032190342@tcetmumbai.in</v>
          </cell>
          <cell r="M661" t="str">
            <v>Shitla niwas mahatma phule nagar mohone ,NRC colony,Ambivali,Near KDMC garden,Kalyan,421102</v>
          </cell>
          <cell r="N661" t="str">
            <v>Service</v>
          </cell>
          <cell r="O661" t="str">
            <v>5 Lacs to  10Lacs</v>
          </cell>
          <cell r="P661" t="str">
            <v>Normal</v>
          </cell>
          <cell r="Q661" t="str">
            <v>Open</v>
          </cell>
          <cell r="R661">
            <v>2019</v>
          </cell>
          <cell r="S661" t="str">
            <v>FE</v>
          </cell>
          <cell r="T661" t="str">
            <v>MHT-CET 2019</v>
          </cell>
          <cell r="U661" t="str">
            <v>MHT-CET</v>
          </cell>
          <cell r="V661">
            <v>200</v>
          </cell>
          <cell r="W661">
            <v>86.758326499999995</v>
          </cell>
          <cell r="X661" t="str">
            <v>MI</v>
          </cell>
          <cell r="Y661">
            <v>390</v>
          </cell>
          <cell r="Z661">
            <v>500</v>
          </cell>
          <cell r="AA661">
            <v>78</v>
          </cell>
          <cell r="AB661">
            <v>2017</v>
          </cell>
          <cell r="AC661" t="str">
            <v>MAHARASHTRA STATE BOARD OF SECONDARY AND HIGHER SECONDARY EDUCATION</v>
          </cell>
          <cell r="AD661" t="str">
            <v>NRC SCHOOL MOHONE</v>
          </cell>
          <cell r="AE661">
            <v>394</v>
          </cell>
          <cell r="AF661">
            <v>650</v>
          </cell>
          <cell r="AG661">
            <v>60.62</v>
          </cell>
          <cell r="AH661">
            <v>2019</v>
          </cell>
          <cell r="AI661" t="str">
            <v>MAHARASHTRA STATE BOARD OF SECONDARY AND HIGHER SECONDARY EDUCATION</v>
          </cell>
          <cell r="AJ661" t="str">
            <v>KM AGRAWAL COLLEGE</v>
          </cell>
          <cell r="AK661">
            <v>167</v>
          </cell>
          <cell r="AL661">
            <v>22</v>
          </cell>
          <cell r="AM661">
            <v>7.5909090909090908</v>
          </cell>
          <cell r="AN661">
            <v>75</v>
          </cell>
          <cell r="AO661">
            <v>216</v>
          </cell>
          <cell r="AP661">
            <v>26</v>
          </cell>
          <cell r="AQ661">
            <v>8.3076923076923084</v>
          </cell>
          <cell r="AR661">
            <v>98</v>
          </cell>
          <cell r="AS661">
            <v>383</v>
          </cell>
          <cell r="AT661">
            <v>48</v>
          </cell>
          <cell r="AU661">
            <v>7.979166666666667</v>
          </cell>
          <cell r="AV661">
            <v>248</v>
          </cell>
          <cell r="AW661">
            <v>25</v>
          </cell>
          <cell r="AX661">
            <v>9.92</v>
          </cell>
          <cell r="AY661">
            <v>98</v>
          </cell>
          <cell r="AZ661">
            <v>281</v>
          </cell>
          <cell r="BA661">
            <v>29</v>
          </cell>
          <cell r="BB661">
            <v>9.6896551724137936</v>
          </cell>
          <cell r="BC661">
            <v>96</v>
          </cell>
          <cell r="BD661">
            <v>529</v>
          </cell>
          <cell r="BE661">
            <v>54</v>
          </cell>
          <cell r="BF661">
            <v>9.7962962962962958</v>
          </cell>
          <cell r="BG661">
            <v>229</v>
          </cell>
          <cell r="BH661">
            <v>24</v>
          </cell>
          <cell r="BI661">
            <v>9.5416666666666661</v>
          </cell>
          <cell r="BJ661">
            <v>91.75</v>
          </cell>
          <cell r="BK661">
            <v>284</v>
          </cell>
          <cell r="BL661">
            <v>29</v>
          </cell>
          <cell r="BM661">
            <v>9.7931034482758612</v>
          </cell>
          <cell r="BN661">
            <v>94</v>
          </cell>
          <cell r="BO661">
            <v>513</v>
          </cell>
          <cell r="BP661">
            <v>53</v>
          </cell>
          <cell r="BQ661">
            <v>9.6792452830188687</v>
          </cell>
          <cell r="BR661">
            <v>218</v>
          </cell>
          <cell r="BS661">
            <v>24</v>
          </cell>
          <cell r="BT661">
            <v>9.0833333333333339</v>
          </cell>
          <cell r="BU661">
            <v>92.125</v>
          </cell>
          <cell r="BV661">
            <v>218</v>
          </cell>
          <cell r="BW661">
            <v>24</v>
          </cell>
          <cell r="BX661">
            <v>9.0833333333333339</v>
          </cell>
          <cell r="BY661">
            <v>260</v>
          </cell>
          <cell r="BZ661">
            <v>26</v>
          </cell>
          <cell r="CA661">
            <v>10</v>
          </cell>
          <cell r="CB661">
            <v>1903</v>
          </cell>
          <cell r="CC661">
            <v>205</v>
          </cell>
          <cell r="CD661">
            <v>9.2829268292682929</v>
          </cell>
          <cell r="CE661">
            <v>92</v>
          </cell>
          <cell r="CF661"/>
          <cell r="CG661"/>
          <cell r="CH661"/>
          <cell r="CI661"/>
          <cell r="CJ661"/>
          <cell r="CK661"/>
          <cell r="CL661"/>
          <cell r="CM661"/>
          <cell r="CN661">
            <v>11</v>
          </cell>
          <cell r="CO661">
            <v>60</v>
          </cell>
          <cell r="CP661">
            <v>16</v>
          </cell>
          <cell r="CQ661">
            <v>50</v>
          </cell>
          <cell r="CR661">
            <v>24</v>
          </cell>
          <cell r="CS661">
            <v>0</v>
          </cell>
          <cell r="CT661">
            <v>100</v>
          </cell>
          <cell r="CU661">
            <v>9</v>
          </cell>
          <cell r="CV661">
            <v>7</v>
          </cell>
          <cell r="CW661">
            <v>57</v>
          </cell>
          <cell r="CX661">
            <v>610</v>
          </cell>
          <cell r="CY661">
            <v>61</v>
          </cell>
          <cell r="CZ661">
            <v>90.638930163447256</v>
          </cell>
          <cell r="DA661">
            <v>10</v>
          </cell>
          <cell r="DB661">
            <v>0</v>
          </cell>
          <cell r="DC661">
            <v>100</v>
          </cell>
          <cell r="DD661">
            <v>22</v>
          </cell>
          <cell r="DE661">
            <v>0</v>
          </cell>
          <cell r="DF661">
            <v>100</v>
          </cell>
          <cell r="DG661">
            <v>10</v>
          </cell>
          <cell r="DH661">
            <v>100</v>
          </cell>
          <cell r="DI661">
            <v>917</v>
          </cell>
          <cell r="DJ661">
            <v>46</v>
          </cell>
          <cell r="DK661">
            <v>2</v>
          </cell>
          <cell r="DL661">
            <v>0</v>
          </cell>
          <cell r="DM661">
            <v>100</v>
          </cell>
          <cell r="DN661">
            <v>50</v>
          </cell>
          <cell r="DO661" t="str">
            <v>100</v>
          </cell>
          <cell r="DP661">
            <v>0</v>
          </cell>
          <cell r="DQ661">
            <v>0</v>
          </cell>
          <cell r="DR661">
            <v>25</v>
          </cell>
          <cell r="DS661">
            <v>50</v>
          </cell>
          <cell r="DT661">
            <v>63</v>
          </cell>
          <cell r="DU661">
            <v>87</v>
          </cell>
          <cell r="DV661" t="str">
            <v>Jio Platform</v>
          </cell>
          <cell r="DW661"/>
          <cell r="DX661"/>
          <cell r="DY661" t="str">
            <v>Placed</v>
          </cell>
          <cell r="DZ661">
            <v>5</v>
          </cell>
          <cell r="EA661" t="str">
            <v>Placement</v>
          </cell>
          <cell r="EB661" t="str">
            <v>Placement</v>
          </cell>
          <cell r="EC661"/>
          <cell r="ED661" t="str">
            <v>CAT-1</v>
          </cell>
          <cell r="EE661"/>
          <cell r="EF661"/>
          <cell r="EG661"/>
          <cell r="EH661"/>
          <cell r="EI661"/>
          <cell r="EJ661"/>
          <cell r="EK661"/>
          <cell r="EL661"/>
          <cell r="EM661"/>
          <cell r="EN661">
            <v>5</v>
          </cell>
          <cell r="EO661">
            <v>5</v>
          </cell>
          <cell r="EP661">
            <v>5</v>
          </cell>
          <cell r="EQ661">
            <v>15</v>
          </cell>
          <cell r="ER661">
            <v>100</v>
          </cell>
          <cell r="ES661" t="str">
            <v>Yes</v>
          </cell>
          <cell r="ET661" t="str">
            <v>https://drive.google.com/open?id=1IeGIbaem7To8jOUlt8gA1j-sW4c4wuyK</v>
          </cell>
          <cell r="EU661" t="str">
            <v>IT + Core Companies</v>
          </cell>
          <cell r="EV661" t="str">
            <v>Yes</v>
          </cell>
          <cell r="EW661" t="str">
            <v>pay_HyDNyeZ5XQPndM</v>
          </cell>
          <cell r="EX661" t="str">
            <v>kalyan</v>
          </cell>
          <cell r="EY661" t="str">
            <v>Present</v>
          </cell>
          <cell r="EZ661" t="str">
            <v>Batch 2</v>
          </cell>
          <cell r="FA661" t="str">
            <v>19-ITB12-23</v>
          </cell>
          <cell r="FB661" t="str">
            <v>IT-B</v>
          </cell>
          <cell r="FC661">
            <v>12</v>
          </cell>
        </row>
        <row r="662">
          <cell r="C662" t="str">
            <v>19-ITB13-23</v>
          </cell>
          <cell r="D662">
            <v>13</v>
          </cell>
          <cell r="E662" t="str">
            <v>PANDEY VARUN LALJI ANJU</v>
          </cell>
          <cell r="F662" t="str">
            <v>19-ITB13-23</v>
          </cell>
          <cell r="G662" t="str">
            <v>Male</v>
          </cell>
          <cell r="H662">
            <v>36990</v>
          </cell>
          <cell r="I662">
            <v>9372281558</v>
          </cell>
          <cell r="J662"/>
          <cell r="K662" t="str">
            <v>vpapplemail@icloud.com</v>
          </cell>
          <cell r="L662" t="str">
            <v>1032190343@tcetmumbai.in</v>
          </cell>
          <cell r="M662" t="str">
            <v>A-701 D-2 ,Serenity Raheja Reflections ,Borivali East,Borivali East,400066</v>
          </cell>
          <cell r="N662" t="str">
            <v>Service</v>
          </cell>
          <cell r="O662" t="str">
            <v>20 Lacs &amp; above</v>
          </cell>
          <cell r="P662" t="str">
            <v>Normal</v>
          </cell>
          <cell r="Q662" t="str">
            <v>Open</v>
          </cell>
          <cell r="R662">
            <v>2019</v>
          </cell>
          <cell r="S662" t="str">
            <v>FE</v>
          </cell>
          <cell r="T662" t="str">
            <v>MHT-CET 2019</v>
          </cell>
          <cell r="U662" t="str">
            <v>MHT-CET</v>
          </cell>
          <cell r="V662">
            <v>200</v>
          </cell>
          <cell r="W662">
            <v>30.2691135</v>
          </cell>
          <cell r="X662" t="str">
            <v>MI</v>
          </cell>
          <cell r="Y662">
            <v>534</v>
          </cell>
          <cell r="Z662">
            <v>600</v>
          </cell>
          <cell r="AA662">
            <v>89</v>
          </cell>
          <cell r="AB662">
            <v>2017</v>
          </cell>
          <cell r="AC662" t="str">
            <v>COUNCIL FOR THE INDIAN SCHOOL CERTIFICATE EXAMINATIONS</v>
          </cell>
          <cell r="AD662" t="str">
            <v>THAKUR INTERNATIONAL SCHOOL KANDIVALI WEST</v>
          </cell>
          <cell r="AE662">
            <v>387</v>
          </cell>
          <cell r="AF662">
            <v>500</v>
          </cell>
          <cell r="AG662">
            <v>77.400000000000006</v>
          </cell>
          <cell r="AH662">
            <v>2019</v>
          </cell>
          <cell r="AI662" t="str">
            <v>CENTRAL BOARD OF SECONDARY EDUCATION</v>
          </cell>
          <cell r="AJ662" t="str">
            <v>RYAN INTERNATIONAL SCHOOL</v>
          </cell>
          <cell r="AK662">
            <v>148</v>
          </cell>
          <cell r="AL662">
            <v>22</v>
          </cell>
          <cell r="AM662">
            <v>6.7272727272727275</v>
          </cell>
          <cell r="AN662">
            <v>90</v>
          </cell>
          <cell r="AO662">
            <v>204</v>
          </cell>
          <cell r="AP662">
            <v>26</v>
          </cell>
          <cell r="AQ662">
            <v>7.8461538461538458</v>
          </cell>
          <cell r="AR662">
            <v>100</v>
          </cell>
          <cell r="AS662">
            <v>352</v>
          </cell>
          <cell r="AT662">
            <v>48</v>
          </cell>
          <cell r="AU662">
            <v>7.333333333333333</v>
          </cell>
          <cell r="AV662">
            <v>235</v>
          </cell>
          <cell r="AW662">
            <v>25</v>
          </cell>
          <cell r="AX662">
            <v>9.4</v>
          </cell>
          <cell r="AY662">
            <v>94</v>
          </cell>
          <cell r="AZ662">
            <v>270</v>
          </cell>
          <cell r="BA662">
            <v>29</v>
          </cell>
          <cell r="BB662">
            <v>9.3103448275862064</v>
          </cell>
          <cell r="BC662">
            <v>96</v>
          </cell>
          <cell r="BD662">
            <v>505</v>
          </cell>
          <cell r="BE662">
            <v>54</v>
          </cell>
          <cell r="BF662">
            <v>9.3518518518518512</v>
          </cell>
          <cell r="BG662">
            <v>217</v>
          </cell>
          <cell r="BH662">
            <v>24</v>
          </cell>
          <cell r="BI662">
            <v>9.0416666666666661</v>
          </cell>
          <cell r="BJ662">
            <v>95</v>
          </cell>
          <cell r="BK662">
            <v>275</v>
          </cell>
          <cell r="BL662">
            <v>29</v>
          </cell>
          <cell r="BM662">
            <v>9.4827586206896548</v>
          </cell>
          <cell r="BN662">
            <v>94</v>
          </cell>
          <cell r="BO662">
            <v>492</v>
          </cell>
          <cell r="BP662">
            <v>53</v>
          </cell>
          <cell r="BQ662">
            <v>9.2830188679245289</v>
          </cell>
          <cell r="BR662">
            <v>228</v>
          </cell>
          <cell r="BS662">
            <v>24</v>
          </cell>
          <cell r="BT662">
            <v>9.5</v>
          </cell>
          <cell r="BU662">
            <v>94.833333333333329</v>
          </cell>
          <cell r="BV662">
            <v>228</v>
          </cell>
          <cell r="BW662">
            <v>24</v>
          </cell>
          <cell r="BX662">
            <v>9.5</v>
          </cell>
          <cell r="BY662">
            <v>254</v>
          </cell>
          <cell r="BZ662">
            <v>26</v>
          </cell>
          <cell r="CA662">
            <v>9.7692307692307701</v>
          </cell>
          <cell r="CB662">
            <v>1831</v>
          </cell>
          <cell r="CC662">
            <v>205</v>
          </cell>
          <cell r="CD662">
            <v>8.9317073170731707</v>
          </cell>
          <cell r="CE662">
            <v>95</v>
          </cell>
          <cell r="CF662"/>
          <cell r="CG662"/>
          <cell r="CH662"/>
          <cell r="CI662"/>
          <cell r="CJ662"/>
          <cell r="CK662"/>
          <cell r="CL662"/>
          <cell r="CM662"/>
          <cell r="CN662"/>
          <cell r="CO662"/>
          <cell r="CP662"/>
          <cell r="CQ662"/>
          <cell r="CR662"/>
          <cell r="CS662"/>
          <cell r="CT662"/>
          <cell r="CU662"/>
          <cell r="CV662"/>
          <cell r="CW662"/>
          <cell r="CX662"/>
          <cell r="CY662"/>
          <cell r="CZ662"/>
          <cell r="DA662"/>
          <cell r="DB662"/>
          <cell r="DC662"/>
          <cell r="DD662"/>
          <cell r="DE662"/>
          <cell r="DF662"/>
          <cell r="DG662"/>
          <cell r="DH662"/>
          <cell r="DI662"/>
          <cell r="DJ662">
            <v>0</v>
          </cell>
          <cell r="DK662">
            <v>0</v>
          </cell>
          <cell r="DL662">
            <v>2</v>
          </cell>
          <cell r="DM662">
            <v>0</v>
          </cell>
          <cell r="DN662">
            <v>0</v>
          </cell>
          <cell r="DO662">
            <v>0</v>
          </cell>
          <cell r="DP662">
            <v>0</v>
          </cell>
          <cell r="DQ662">
            <v>0</v>
          </cell>
          <cell r="DR662">
            <v>0</v>
          </cell>
          <cell r="DS662">
            <v>0</v>
          </cell>
          <cell r="DT662">
            <v>0</v>
          </cell>
          <cell r="DU662">
            <v>0</v>
          </cell>
          <cell r="DV662"/>
          <cell r="DW662"/>
          <cell r="DX662"/>
          <cell r="DY662"/>
          <cell r="DZ662"/>
          <cell r="EA662" t="str">
            <v>Higher Studies</v>
          </cell>
          <cell r="EB662" t="str">
            <v>Higher Studies</v>
          </cell>
          <cell r="EC662"/>
          <cell r="ED662" t="str">
            <v>CAT-3</v>
          </cell>
          <cell r="EE662"/>
          <cell r="EF662"/>
          <cell r="EG662"/>
          <cell r="EH662"/>
          <cell r="EI662"/>
          <cell r="EJ662"/>
          <cell r="EK662"/>
          <cell r="EL662"/>
          <cell r="EM662"/>
          <cell r="EN662">
            <v>5</v>
          </cell>
          <cell r="EO662">
            <v>0</v>
          </cell>
          <cell r="EP662">
            <v>5</v>
          </cell>
          <cell r="EQ662">
            <v>10</v>
          </cell>
          <cell r="ER662">
            <v>66.666666666666657</v>
          </cell>
          <cell r="ES662" t="str">
            <v>Yes</v>
          </cell>
          <cell r="ET662" t="str">
            <v>https://drive.google.com/open?id=157xPDc9t26uvodmm-OpSjhtErx5yYXeI</v>
          </cell>
          <cell r="EU662" t="str">
            <v>NA</v>
          </cell>
          <cell r="EV662" t="str">
            <v>No</v>
          </cell>
          <cell r="EW662"/>
          <cell r="EX662" t="str">
            <v>Delhi</v>
          </cell>
          <cell r="EY662" t="str">
            <v>Present</v>
          </cell>
          <cell r="EZ662"/>
          <cell r="FA662" t="str">
            <v>19-ITB13-23</v>
          </cell>
          <cell r="FB662" t="str">
            <v>IT-B</v>
          </cell>
          <cell r="FC662">
            <v>13</v>
          </cell>
        </row>
        <row r="663">
          <cell r="C663" t="str">
            <v>19-ITB14-23</v>
          </cell>
          <cell r="D663">
            <v>14</v>
          </cell>
          <cell r="E663" t="str">
            <v>PANDIT EESHA GURUDATT TRUPTI</v>
          </cell>
          <cell r="F663" t="str">
            <v>19-ITB14-23</v>
          </cell>
          <cell r="G663" t="str">
            <v>Female</v>
          </cell>
          <cell r="H663">
            <v>37206</v>
          </cell>
          <cell r="I663">
            <v>9833142784</v>
          </cell>
          <cell r="J663" t="str">
            <v>9833142784</v>
          </cell>
          <cell r="K663" t="str">
            <v>eeshapanditt@gmail.com</v>
          </cell>
          <cell r="L663" t="str">
            <v>1032190344@tcetmumbai.in</v>
          </cell>
          <cell r="M663" t="str">
            <v>A-604, RATNAKAR CHS, PANCHASHEEL ENCLAVE,TANK ROAD, MAHAVIR NAGAR,KANDIVALI WEST,NEAR HDFC BANK,MUMBAI,400067</v>
          </cell>
          <cell r="N663" t="str">
            <v>Service</v>
          </cell>
          <cell r="O663" t="str">
            <v>20 Lacs &amp; above</v>
          </cell>
          <cell r="P663" t="str">
            <v>Normal</v>
          </cell>
          <cell r="Q663" t="str">
            <v>Open</v>
          </cell>
          <cell r="R663">
            <v>2019</v>
          </cell>
          <cell r="S663" t="str">
            <v>FE</v>
          </cell>
          <cell r="T663" t="str">
            <v>MHT-CET 2019</v>
          </cell>
          <cell r="U663" t="str">
            <v>MHT-CET</v>
          </cell>
          <cell r="V663">
            <v>200</v>
          </cell>
          <cell r="W663">
            <v>49.434760300000001</v>
          </cell>
          <cell r="X663" t="str">
            <v>IL</v>
          </cell>
          <cell r="Y663">
            <v>421</v>
          </cell>
          <cell r="Z663">
            <v>500</v>
          </cell>
          <cell r="AA663">
            <v>84.2</v>
          </cell>
          <cell r="AB663">
            <v>2017</v>
          </cell>
          <cell r="AC663" t="str">
            <v>MAHARASHTRA STATE BOARD OF SECONDARY AND HIGHER SECONDARY EDUCATION</v>
          </cell>
          <cell r="AD663" t="str">
            <v>OXFORD PUBLIC SCHOOL</v>
          </cell>
          <cell r="AE663">
            <v>419</v>
          </cell>
          <cell r="AF663">
            <v>650</v>
          </cell>
          <cell r="AG663">
            <v>64.459999999999994</v>
          </cell>
          <cell r="AH663">
            <v>2019</v>
          </cell>
          <cell r="AI663" t="str">
            <v>MAHARASHTRA STATE BOARD OF SECONDARY AND HIGHER SECONDARY EDUCATION</v>
          </cell>
          <cell r="AJ663" t="str">
            <v>MJ JUNIOR COLLEGE OF SCIENCE</v>
          </cell>
          <cell r="AK663">
            <v>146</v>
          </cell>
          <cell r="AL663">
            <v>22</v>
          </cell>
          <cell r="AM663">
            <v>6.6363636363636367</v>
          </cell>
          <cell r="AN663">
            <v>84</v>
          </cell>
          <cell r="AO663">
            <v>196</v>
          </cell>
          <cell r="AP663">
            <v>26</v>
          </cell>
          <cell r="AQ663">
            <v>7.5384615384615383</v>
          </cell>
          <cell r="AR663">
            <v>97</v>
          </cell>
          <cell r="AS663">
            <v>342</v>
          </cell>
          <cell r="AT663">
            <v>48</v>
          </cell>
          <cell r="AU663">
            <v>7.125</v>
          </cell>
          <cell r="AV663">
            <v>236</v>
          </cell>
          <cell r="AW663">
            <v>25</v>
          </cell>
          <cell r="AX663">
            <v>9.44</v>
          </cell>
          <cell r="AY663">
            <v>85</v>
          </cell>
          <cell r="AZ663">
            <v>277</v>
          </cell>
          <cell r="BA663">
            <v>29</v>
          </cell>
          <cell r="BB663">
            <v>9.5517241379310338</v>
          </cell>
          <cell r="BC663">
            <v>86</v>
          </cell>
          <cell r="BD663">
            <v>513</v>
          </cell>
          <cell r="BE663">
            <v>54</v>
          </cell>
          <cell r="BF663">
            <v>9.5</v>
          </cell>
          <cell r="BG663">
            <v>219</v>
          </cell>
          <cell r="BH663">
            <v>24</v>
          </cell>
          <cell r="BI663">
            <v>9.125</v>
          </cell>
          <cell r="BJ663">
            <v>88</v>
          </cell>
          <cell r="BK663">
            <v>280</v>
          </cell>
          <cell r="BL663">
            <v>29</v>
          </cell>
          <cell r="BM663">
            <v>9.6551724137931032</v>
          </cell>
          <cell r="BN663">
            <v>75</v>
          </cell>
          <cell r="BO663">
            <v>499</v>
          </cell>
          <cell r="BP663">
            <v>53</v>
          </cell>
          <cell r="BQ663">
            <v>9.415094339622641</v>
          </cell>
          <cell r="BR663">
            <v>206</v>
          </cell>
          <cell r="BS663">
            <v>24</v>
          </cell>
          <cell r="BT663">
            <v>8.5833333333333339</v>
          </cell>
          <cell r="BU663">
            <v>85.833333333333329</v>
          </cell>
          <cell r="BV663">
            <v>206</v>
          </cell>
          <cell r="BW663">
            <v>24</v>
          </cell>
          <cell r="BX663">
            <v>8.5833333333333339</v>
          </cell>
          <cell r="BY663">
            <v>252</v>
          </cell>
          <cell r="BZ663">
            <v>26</v>
          </cell>
          <cell r="CA663">
            <v>9.6923076923076916</v>
          </cell>
          <cell r="CB663">
            <v>1812</v>
          </cell>
          <cell r="CC663">
            <v>205</v>
          </cell>
          <cell r="CD663">
            <v>8.8390243902439032</v>
          </cell>
          <cell r="CE663">
            <v>88</v>
          </cell>
          <cell r="CF663"/>
          <cell r="CG663"/>
          <cell r="CH663"/>
          <cell r="CI663"/>
          <cell r="CJ663"/>
          <cell r="CK663"/>
          <cell r="CL663"/>
          <cell r="CM663"/>
          <cell r="CN663"/>
          <cell r="CO663"/>
          <cell r="CP663"/>
          <cell r="CQ663"/>
          <cell r="CR663"/>
          <cell r="CS663"/>
          <cell r="CT663"/>
          <cell r="CU663"/>
          <cell r="CV663"/>
          <cell r="CW663"/>
          <cell r="CX663"/>
          <cell r="CY663"/>
          <cell r="CZ663"/>
          <cell r="DA663"/>
          <cell r="DB663"/>
          <cell r="DC663"/>
          <cell r="DD663"/>
          <cell r="DE663"/>
          <cell r="DF663"/>
          <cell r="DG663"/>
          <cell r="DH663"/>
          <cell r="DI663"/>
          <cell r="DJ663">
            <v>0</v>
          </cell>
          <cell r="DK663">
            <v>0</v>
          </cell>
          <cell r="DL663">
            <v>2</v>
          </cell>
          <cell r="DM663">
            <v>0</v>
          </cell>
          <cell r="DN663">
            <v>0</v>
          </cell>
          <cell r="DO663">
            <v>0</v>
          </cell>
          <cell r="DP663">
            <v>0</v>
          </cell>
          <cell r="DQ663">
            <v>0</v>
          </cell>
          <cell r="DR663">
            <v>0</v>
          </cell>
          <cell r="DS663">
            <v>0</v>
          </cell>
          <cell r="DT663">
            <v>0</v>
          </cell>
          <cell r="DU663">
            <v>0</v>
          </cell>
          <cell r="DV663"/>
          <cell r="DW663"/>
          <cell r="DX663"/>
          <cell r="DY663"/>
          <cell r="DZ663"/>
          <cell r="EA663" t="str">
            <v>Higher Studies</v>
          </cell>
          <cell r="EB663" t="str">
            <v>Higher Studies</v>
          </cell>
          <cell r="EC663"/>
          <cell r="ED663" t="str">
            <v>CAT-3</v>
          </cell>
          <cell r="EE663"/>
          <cell r="EF663"/>
          <cell r="EG663"/>
          <cell r="EH663"/>
          <cell r="EI663"/>
          <cell r="EJ663"/>
          <cell r="EK663"/>
          <cell r="EL663"/>
          <cell r="EM663"/>
          <cell r="EN663">
            <v>5</v>
          </cell>
          <cell r="EO663">
            <v>0</v>
          </cell>
          <cell r="EP663">
            <v>5</v>
          </cell>
          <cell r="EQ663">
            <v>10</v>
          </cell>
          <cell r="ER663">
            <v>66.666666666666657</v>
          </cell>
          <cell r="ES663" t="str">
            <v>Yes</v>
          </cell>
          <cell r="ET663" t="str">
            <v>https://drive.google.com/open?id=1IMmUBu9biCz_b-s_EefCXPdu0Iqj9zMQ</v>
          </cell>
          <cell r="EU663" t="str">
            <v>NA</v>
          </cell>
          <cell r="EV663" t="str">
            <v>No</v>
          </cell>
          <cell r="EW663"/>
          <cell r="EX663" t="str">
            <v>SIRSI</v>
          </cell>
          <cell r="EY663" t="str">
            <v>Present</v>
          </cell>
          <cell r="EZ663"/>
          <cell r="FA663" t="str">
            <v>19-ITB14-23</v>
          </cell>
          <cell r="FB663" t="str">
            <v>IT-B</v>
          </cell>
          <cell r="FC663">
            <v>14</v>
          </cell>
        </row>
        <row r="664">
          <cell r="C664" t="str">
            <v>19-ITB15-23</v>
          </cell>
          <cell r="D664">
            <v>15</v>
          </cell>
          <cell r="E664" t="str">
            <v>PARKI JAYRAJ LAXMAN SARASWATI</v>
          </cell>
          <cell r="F664" t="str">
            <v>19-ITB15-23</v>
          </cell>
          <cell r="G664" t="str">
            <v>Male</v>
          </cell>
          <cell r="H664">
            <v>37386</v>
          </cell>
          <cell r="I664">
            <v>9082934394</v>
          </cell>
          <cell r="J664" t="str">
            <v>9082934394</v>
          </cell>
          <cell r="K664" t="str">
            <v>jayrajparkicet@gmail.com</v>
          </cell>
          <cell r="L664" t="str">
            <v>1032190345@tcetmumbai.in</v>
          </cell>
          <cell r="M664" t="str">
            <v>K azad lane shashtri lane gandhi nagar ,New link road lalji pada,Kandivali west,Near gandhi vidya mandir hindi school,Mumbai,400067</v>
          </cell>
          <cell r="N664" t="str">
            <v>Service</v>
          </cell>
          <cell r="O664" t="str">
            <v>Below  5 Lacs</v>
          </cell>
          <cell r="P664" t="str">
            <v>Normal</v>
          </cell>
          <cell r="Q664" t="str">
            <v>Open</v>
          </cell>
          <cell r="R664">
            <v>2019</v>
          </cell>
          <cell r="S664" t="str">
            <v>FE</v>
          </cell>
          <cell r="T664" t="str">
            <v>MHT-CET 2019</v>
          </cell>
          <cell r="U664" t="str">
            <v>MHT-CET</v>
          </cell>
          <cell r="V664">
            <v>200</v>
          </cell>
          <cell r="W664">
            <v>97.212183999999993</v>
          </cell>
          <cell r="X664" t="str">
            <v>TFWS</v>
          </cell>
          <cell r="Y664">
            <v>454</v>
          </cell>
          <cell r="Z664">
            <v>500</v>
          </cell>
          <cell r="AA664">
            <v>90.8</v>
          </cell>
          <cell r="AB664">
            <v>2017</v>
          </cell>
          <cell r="AC664" t="str">
            <v>MAHARASHTRA STATE BOARD OF SECONDARY AND HIGHER SECONDARY EDUCATION</v>
          </cell>
          <cell r="AD664" t="str">
            <v>GANDHI VIDYA MANDIR HINDI HIGH SCHOOL</v>
          </cell>
          <cell r="AE664">
            <v>543</v>
          </cell>
          <cell r="AF664">
            <v>650</v>
          </cell>
          <cell r="AG664">
            <v>83.54</v>
          </cell>
          <cell r="AH664">
            <v>2019</v>
          </cell>
          <cell r="AI664" t="str">
            <v>MAHARASHTRA STATE BOARD OF SECONDARY AND HIGHER SECONDARY EDUCATION</v>
          </cell>
          <cell r="AJ664" t="str">
            <v>ST ANNE'S JR COLLEGE</v>
          </cell>
          <cell r="AK664">
            <v>216</v>
          </cell>
          <cell r="AL664">
            <v>22</v>
          </cell>
          <cell r="AM664">
            <v>9.8181818181818183</v>
          </cell>
          <cell r="AN664">
            <v>75</v>
          </cell>
          <cell r="AO664">
            <v>257</v>
          </cell>
          <cell r="AP664">
            <v>26</v>
          </cell>
          <cell r="AQ664">
            <v>9.884615384615385</v>
          </cell>
          <cell r="AR664">
            <v>75</v>
          </cell>
          <cell r="AS664">
            <v>473</v>
          </cell>
          <cell r="AT664">
            <v>48</v>
          </cell>
          <cell r="AU664">
            <v>9.8541666666666661</v>
          </cell>
          <cell r="AV664">
            <v>247</v>
          </cell>
          <cell r="AW664">
            <v>25</v>
          </cell>
          <cell r="AX664">
            <v>9.8800000000000008</v>
          </cell>
          <cell r="AY664">
            <v>100</v>
          </cell>
          <cell r="AZ664">
            <v>290</v>
          </cell>
          <cell r="BA664">
            <v>29</v>
          </cell>
          <cell r="BB664">
            <v>10</v>
          </cell>
          <cell r="BC664">
            <v>99</v>
          </cell>
          <cell r="BD664">
            <v>537</v>
          </cell>
          <cell r="BE664">
            <v>54</v>
          </cell>
          <cell r="BF664">
            <v>9.9444444444444446</v>
          </cell>
          <cell r="BG664">
            <v>226</v>
          </cell>
          <cell r="BH664">
            <v>24</v>
          </cell>
          <cell r="BI664">
            <v>9.4166666666666661</v>
          </cell>
          <cell r="BJ664">
            <v>87.25</v>
          </cell>
          <cell r="BK664">
            <v>288</v>
          </cell>
          <cell r="BL664">
            <v>29</v>
          </cell>
          <cell r="BM664">
            <v>9.931034482758621</v>
          </cell>
          <cell r="BN664">
            <v>100</v>
          </cell>
          <cell r="BO664">
            <v>514</v>
          </cell>
          <cell r="BP664">
            <v>53</v>
          </cell>
          <cell r="BQ664">
            <v>9.6981132075471699</v>
          </cell>
          <cell r="BR664">
            <v>231</v>
          </cell>
          <cell r="BS664">
            <v>24</v>
          </cell>
          <cell r="BT664">
            <v>9.625</v>
          </cell>
          <cell r="BU664">
            <v>89.375</v>
          </cell>
          <cell r="BV664">
            <v>231</v>
          </cell>
          <cell r="BW664">
            <v>24</v>
          </cell>
          <cell r="BX664">
            <v>9.625</v>
          </cell>
          <cell r="BY664">
            <v>260</v>
          </cell>
          <cell r="BZ664">
            <v>26</v>
          </cell>
          <cell r="CA664">
            <v>10</v>
          </cell>
          <cell r="CB664">
            <v>2015</v>
          </cell>
          <cell r="CC664">
            <v>205</v>
          </cell>
          <cell r="CD664">
            <v>9.8292682926829276</v>
          </cell>
          <cell r="CE664">
            <v>88</v>
          </cell>
          <cell r="CF664"/>
          <cell r="CG664"/>
          <cell r="CH664"/>
          <cell r="CI664"/>
          <cell r="CJ664"/>
          <cell r="CK664"/>
          <cell r="CL664"/>
          <cell r="CM664"/>
          <cell r="CN664">
            <v>15</v>
          </cell>
          <cell r="CO664">
            <v>60</v>
          </cell>
          <cell r="CP664">
            <v>25</v>
          </cell>
          <cell r="CQ664">
            <v>50</v>
          </cell>
          <cell r="CR664">
            <v>23</v>
          </cell>
          <cell r="CS664">
            <v>1</v>
          </cell>
          <cell r="CT664">
            <v>96</v>
          </cell>
          <cell r="CU664">
            <v>12</v>
          </cell>
          <cell r="CV664">
            <v>4</v>
          </cell>
          <cell r="CW664">
            <v>75</v>
          </cell>
          <cell r="CX664">
            <v>623</v>
          </cell>
          <cell r="CY664">
            <v>62.3</v>
          </cell>
          <cell r="CZ664">
            <v>92.570579494799404</v>
          </cell>
          <cell r="DA664">
            <v>10</v>
          </cell>
          <cell r="DB664">
            <v>0</v>
          </cell>
          <cell r="DC664">
            <v>100</v>
          </cell>
          <cell r="DD664">
            <v>21</v>
          </cell>
          <cell r="DE664">
            <v>1</v>
          </cell>
          <cell r="DF664">
            <v>96</v>
          </cell>
          <cell r="DG664">
            <v>9</v>
          </cell>
          <cell r="DH664">
            <v>90</v>
          </cell>
          <cell r="DI664">
            <v>827</v>
          </cell>
          <cell r="DJ664">
            <v>42</v>
          </cell>
          <cell r="DK664">
            <v>0</v>
          </cell>
          <cell r="DL664">
            <v>2</v>
          </cell>
          <cell r="DM664">
            <v>0</v>
          </cell>
          <cell r="DN664">
            <v>80</v>
          </cell>
          <cell r="DO664" t="str">
            <v>100</v>
          </cell>
          <cell r="DP664">
            <v>90</v>
          </cell>
          <cell r="DQ664" t="str">
            <v>100</v>
          </cell>
          <cell r="DR664">
            <v>85</v>
          </cell>
          <cell r="DS664">
            <v>100</v>
          </cell>
          <cell r="DT664">
            <v>72</v>
          </cell>
          <cell r="DU664">
            <v>80</v>
          </cell>
          <cell r="DV664" t="str">
            <v>IDFC/Jio Platform-Ignite</v>
          </cell>
          <cell r="DW664"/>
          <cell r="DX664"/>
          <cell r="DY664" t="str">
            <v>Placed</v>
          </cell>
          <cell r="DZ664" t="str">
            <v>10.20/6</v>
          </cell>
          <cell r="EA664" t="str">
            <v>Placement</v>
          </cell>
          <cell r="EB664" t="str">
            <v>Placement</v>
          </cell>
          <cell r="EC664"/>
          <cell r="ED664" t="str">
            <v>CAT-1</v>
          </cell>
          <cell r="EE664"/>
          <cell r="EF664"/>
          <cell r="EG664"/>
          <cell r="EH664"/>
          <cell r="EI664"/>
          <cell r="EJ664"/>
          <cell r="EK664"/>
          <cell r="EL664"/>
          <cell r="EM664"/>
          <cell r="EN664">
            <v>5</v>
          </cell>
          <cell r="EO664">
            <v>4</v>
          </cell>
          <cell r="EP664">
            <v>5</v>
          </cell>
          <cell r="EQ664">
            <v>14</v>
          </cell>
          <cell r="ER664">
            <v>93.333333333333329</v>
          </cell>
          <cell r="ES664" t="str">
            <v>Yes</v>
          </cell>
          <cell r="ET664" t="str">
            <v>https://drive.google.com/open?id=1gTRP5y1eTJ7u3e5jQcWjYrHD9pIVhTWJ</v>
          </cell>
          <cell r="EU664" t="str">
            <v>IT + Core Companies</v>
          </cell>
          <cell r="EV664" t="str">
            <v>Yes</v>
          </cell>
          <cell r="EW664">
            <v>125819013168</v>
          </cell>
          <cell r="EX664" t="str">
            <v>-</v>
          </cell>
          <cell r="EY664" t="str">
            <v>AB</v>
          </cell>
          <cell r="EZ664" t="str">
            <v>Golden Batch 2</v>
          </cell>
          <cell r="FA664" t="str">
            <v>19-ITB15-23</v>
          </cell>
          <cell r="FB664" t="str">
            <v>IT-B</v>
          </cell>
          <cell r="FC664">
            <v>15</v>
          </cell>
        </row>
        <row r="665">
          <cell r="C665" t="str">
            <v>19-ITB16-23</v>
          </cell>
          <cell r="D665">
            <v>16</v>
          </cell>
          <cell r="E665" t="str">
            <v>PARMAR MADHAVI KANTILAL KANCHAN</v>
          </cell>
          <cell r="F665" t="str">
            <v>19-ITB16-23</v>
          </cell>
          <cell r="G665" t="str">
            <v>Female</v>
          </cell>
          <cell r="H665">
            <v>37233</v>
          </cell>
          <cell r="I665">
            <v>9167430356</v>
          </cell>
          <cell r="J665" t="str">
            <v>9167430356</v>
          </cell>
          <cell r="K665" t="str">
            <v>madhaviparmar341@gmail.com</v>
          </cell>
          <cell r="L665" t="str">
            <v>1032190346@tcetmumbai.in</v>
          </cell>
          <cell r="M665" t="str">
            <v>A 101,Chandresh kiran Building ,Sankeshwar Nagar Achole Road,Near Sai Baba Mandir,Nallasopara,401209</v>
          </cell>
          <cell r="N665" t="str">
            <v>Service</v>
          </cell>
          <cell r="O665" t="str">
            <v>Below  5 Lacs</v>
          </cell>
          <cell r="P665" t="str">
            <v>Normal</v>
          </cell>
          <cell r="Q665" t="str">
            <v>Open</v>
          </cell>
          <cell r="R665">
            <v>2019</v>
          </cell>
          <cell r="S665" t="str">
            <v>FE</v>
          </cell>
          <cell r="T665" t="str">
            <v>MHT-CET 2019</v>
          </cell>
          <cell r="U665" t="str">
            <v>MHT-CET</v>
          </cell>
          <cell r="V665">
            <v>200</v>
          </cell>
          <cell r="W665">
            <v>97.257808699999998</v>
          </cell>
          <cell r="X665" t="str">
            <v>TFWS</v>
          </cell>
          <cell r="Y665">
            <v>461</v>
          </cell>
          <cell r="Z665">
            <v>500</v>
          </cell>
          <cell r="AA665">
            <v>92.2</v>
          </cell>
          <cell r="AB665">
            <v>2017</v>
          </cell>
          <cell r="AC665" t="str">
            <v>MAHARASHTRA STATE BOARD OF SECONDARY AND HIGHER SECONDARY EDUCATION</v>
          </cell>
          <cell r="AD665" t="str">
            <v>KRISTRAJHIGHSCHOOL</v>
          </cell>
          <cell r="AE665">
            <v>563</v>
          </cell>
          <cell r="AF665">
            <v>650</v>
          </cell>
          <cell r="AG665">
            <v>86.62</v>
          </cell>
          <cell r="AH665">
            <v>2019</v>
          </cell>
          <cell r="AI665" t="str">
            <v>MAHARASHTRA STATE BOARD OF SECONDARY AND HIGHER SECONDARY EDUCATION</v>
          </cell>
          <cell r="AJ665" t="str">
            <v>MITHIBAICOLLEGE</v>
          </cell>
          <cell r="AK665">
            <v>218</v>
          </cell>
          <cell r="AL665">
            <v>22</v>
          </cell>
          <cell r="AM665">
            <v>9.9090909090909083</v>
          </cell>
          <cell r="AN665">
            <v>75</v>
          </cell>
          <cell r="AO665">
            <v>260</v>
          </cell>
          <cell r="AP665">
            <v>26</v>
          </cell>
          <cell r="AQ665">
            <v>10</v>
          </cell>
          <cell r="AR665">
            <v>98</v>
          </cell>
          <cell r="AS665">
            <v>478</v>
          </cell>
          <cell r="AT665">
            <v>48</v>
          </cell>
          <cell r="AU665">
            <v>9.9583333333333339</v>
          </cell>
          <cell r="AV665">
            <v>245</v>
          </cell>
          <cell r="AW665">
            <v>25</v>
          </cell>
          <cell r="AX665">
            <v>9.8000000000000007</v>
          </cell>
          <cell r="AY665">
            <v>99</v>
          </cell>
          <cell r="AZ665">
            <v>287</v>
          </cell>
          <cell r="BA665">
            <v>29</v>
          </cell>
          <cell r="BB665">
            <v>9.8965517241379306</v>
          </cell>
          <cell r="BC665">
            <v>100</v>
          </cell>
          <cell r="BD665">
            <v>532</v>
          </cell>
          <cell r="BE665">
            <v>54</v>
          </cell>
          <cell r="BF665">
            <v>9.8518518518518512</v>
          </cell>
          <cell r="BG665">
            <v>229</v>
          </cell>
          <cell r="BH665">
            <v>24</v>
          </cell>
          <cell r="BI665">
            <v>9.5416666666666661</v>
          </cell>
          <cell r="BJ665">
            <v>93</v>
          </cell>
          <cell r="BK665">
            <v>287</v>
          </cell>
          <cell r="BL665">
            <v>29</v>
          </cell>
          <cell r="BM665">
            <v>9.8965517241379306</v>
          </cell>
          <cell r="BN665">
            <v>100</v>
          </cell>
          <cell r="BO665">
            <v>516</v>
          </cell>
          <cell r="BP665">
            <v>53</v>
          </cell>
          <cell r="BQ665">
            <v>9.7358490566037741</v>
          </cell>
          <cell r="BR665">
            <v>240</v>
          </cell>
          <cell r="BS665">
            <v>24</v>
          </cell>
          <cell r="BT665">
            <v>10</v>
          </cell>
          <cell r="BU665">
            <v>94.166666666666671</v>
          </cell>
          <cell r="BV665">
            <v>240</v>
          </cell>
          <cell r="BW665">
            <v>24</v>
          </cell>
          <cell r="BX665">
            <v>10</v>
          </cell>
          <cell r="BY665">
            <v>258</v>
          </cell>
          <cell r="BZ665">
            <v>26</v>
          </cell>
          <cell r="CA665">
            <v>9.9230769230769234</v>
          </cell>
          <cell r="CB665">
            <v>2024</v>
          </cell>
          <cell r="CC665">
            <v>205</v>
          </cell>
          <cell r="CD665">
            <v>9.873170731707317</v>
          </cell>
          <cell r="CE665">
            <v>93</v>
          </cell>
          <cell r="CF665"/>
          <cell r="CG665"/>
          <cell r="CH665"/>
          <cell r="CI665"/>
          <cell r="CJ665"/>
          <cell r="CK665"/>
          <cell r="CL665"/>
          <cell r="CM665"/>
          <cell r="CN665">
            <v>41</v>
          </cell>
          <cell r="CO665">
            <v>60</v>
          </cell>
          <cell r="CP665">
            <v>21</v>
          </cell>
          <cell r="CQ665">
            <v>50</v>
          </cell>
          <cell r="CR665">
            <v>24</v>
          </cell>
          <cell r="CS665">
            <v>0</v>
          </cell>
          <cell r="CT665">
            <v>100</v>
          </cell>
          <cell r="CU665">
            <v>15</v>
          </cell>
          <cell r="CV665">
            <v>1</v>
          </cell>
          <cell r="CW665">
            <v>94</v>
          </cell>
          <cell r="CX665">
            <v>660</v>
          </cell>
          <cell r="CY665">
            <v>66</v>
          </cell>
          <cell r="CZ665">
            <v>98.068350668647838</v>
          </cell>
          <cell r="DA665">
            <v>10</v>
          </cell>
          <cell r="DB665">
            <v>0</v>
          </cell>
          <cell r="DC665">
            <v>100</v>
          </cell>
          <cell r="DD665">
            <v>22</v>
          </cell>
          <cell r="DE665">
            <v>0</v>
          </cell>
          <cell r="DF665">
            <v>100</v>
          </cell>
          <cell r="DG665">
            <v>9</v>
          </cell>
          <cell r="DH665">
            <v>90</v>
          </cell>
          <cell r="DI665">
            <v>861</v>
          </cell>
          <cell r="DJ665">
            <v>44</v>
          </cell>
          <cell r="DK665">
            <v>2</v>
          </cell>
          <cell r="DL665">
            <v>0</v>
          </cell>
          <cell r="DM665">
            <v>100</v>
          </cell>
          <cell r="DN665">
            <v>100</v>
          </cell>
          <cell r="DO665" t="str">
            <v>100</v>
          </cell>
          <cell r="DP665">
            <v>100</v>
          </cell>
          <cell r="DQ665" t="str">
            <v>100</v>
          </cell>
          <cell r="DR665">
            <v>100</v>
          </cell>
          <cell r="DS665">
            <v>100</v>
          </cell>
          <cell r="DT665">
            <v>81</v>
          </cell>
          <cell r="DU665">
            <v>98</v>
          </cell>
          <cell r="DV665" t="str">
            <v>J.P. Morgan</v>
          </cell>
          <cell r="DW665"/>
          <cell r="DX665"/>
          <cell r="DY665" t="str">
            <v>Placed</v>
          </cell>
          <cell r="DZ665">
            <v>17.75</v>
          </cell>
          <cell r="EA665" t="str">
            <v>Placement</v>
          </cell>
          <cell r="EB665" t="str">
            <v>Placement</v>
          </cell>
          <cell r="EC665"/>
          <cell r="ED665" t="str">
            <v>CAT-1</v>
          </cell>
          <cell r="EE665"/>
          <cell r="EF665"/>
          <cell r="EG665"/>
          <cell r="EH665"/>
          <cell r="EI665"/>
          <cell r="EJ665"/>
          <cell r="EK665"/>
          <cell r="EL665"/>
          <cell r="EM665"/>
          <cell r="EN665">
            <v>5</v>
          </cell>
          <cell r="EO665">
            <v>5</v>
          </cell>
          <cell r="EP665">
            <v>5</v>
          </cell>
          <cell r="EQ665">
            <v>15</v>
          </cell>
          <cell r="ER665">
            <v>100</v>
          </cell>
          <cell r="ES665" t="str">
            <v>Yes</v>
          </cell>
          <cell r="ET665" t="str">
            <v>https://drive.google.com/open?id=1i3Bo2Hozp3R1ENmW8yTelVwp1xvV47_E</v>
          </cell>
          <cell r="EU665" t="str">
            <v>IT + Core Companies</v>
          </cell>
          <cell r="EV665" t="str">
            <v>Yes</v>
          </cell>
          <cell r="EW665" t="str">
            <v>pay_HyCIjjDdFykFIE</v>
          </cell>
          <cell r="EX665" t="str">
            <v>Nallasopara Palghar</v>
          </cell>
          <cell r="EY665" t="str">
            <v>Present</v>
          </cell>
          <cell r="EZ665" t="str">
            <v>Golden Batch 1</v>
          </cell>
          <cell r="FA665" t="str">
            <v>19-ITB16-23</v>
          </cell>
          <cell r="FB665" t="str">
            <v>IT-B</v>
          </cell>
          <cell r="FC665">
            <v>16</v>
          </cell>
        </row>
        <row r="666">
          <cell r="C666" t="str">
            <v>19-ITB17-23</v>
          </cell>
          <cell r="D666">
            <v>17</v>
          </cell>
          <cell r="E666" t="str">
            <v>PATEL FARHAN CHAND SHAMSHAD</v>
          </cell>
          <cell r="F666" t="str">
            <v>19-ITB17-23</v>
          </cell>
          <cell r="G666" t="str">
            <v>Male</v>
          </cell>
          <cell r="H666">
            <v>36680</v>
          </cell>
          <cell r="I666">
            <v>8888050368</v>
          </cell>
          <cell r="J666" t="str">
            <v>8888050368</v>
          </cell>
          <cell r="K666" t="str">
            <v>farhanp9876@gmail.com</v>
          </cell>
          <cell r="L666" t="str">
            <v>1032190347@tcetmumbai.in</v>
          </cell>
          <cell r="M666" t="str">
            <v>C 202/ Maharashtra Mandir Co.Op.Hsg.Soc,Samrat Ashok Road/ Samelpada,Nalasopara West,Near Little Flower English High School,Nalasopara West,401203</v>
          </cell>
          <cell r="N666" t="str">
            <v>Service</v>
          </cell>
          <cell r="O666" t="str">
            <v>5 Lacs to  10Lacs</v>
          </cell>
          <cell r="P666" t="str">
            <v>Normal</v>
          </cell>
          <cell r="Q666" t="str">
            <v>Open</v>
          </cell>
          <cell r="R666">
            <v>2019</v>
          </cell>
          <cell r="S666" t="str">
            <v>FE</v>
          </cell>
          <cell r="T666" t="str">
            <v>MHT-CET 2019</v>
          </cell>
          <cell r="U666" t="str">
            <v>MHT-CET</v>
          </cell>
          <cell r="V666">
            <v>200</v>
          </cell>
          <cell r="W666">
            <v>95.628699999999995</v>
          </cell>
          <cell r="X666" t="str">
            <v>GOPENS</v>
          </cell>
          <cell r="Y666">
            <v>437</v>
          </cell>
          <cell r="Z666">
            <v>500</v>
          </cell>
          <cell r="AA666">
            <v>87.4</v>
          </cell>
          <cell r="AB666">
            <v>2016</v>
          </cell>
          <cell r="AC666" t="str">
            <v>MAHARASHTRA STATE BOARD OF SECONDARY AND HIGHER SECONDARY EDUCATION</v>
          </cell>
          <cell r="AD666" t="str">
            <v>LITTLE FLOWER ENGLISH HIGH SCHOOL</v>
          </cell>
          <cell r="AE666">
            <v>545</v>
          </cell>
          <cell r="AF666">
            <v>650</v>
          </cell>
          <cell r="AG666">
            <v>83.85</v>
          </cell>
          <cell r="AH666">
            <v>2018</v>
          </cell>
          <cell r="AI666" t="str">
            <v>MAHARASHTRA STATE BOARD OF SECONDARY AND HIGHER SECONDARY EDUCATION</v>
          </cell>
          <cell r="AJ666" t="str">
            <v>UTKARSHA MADHYAMIK VIDYALAYA AND JUNIOR COLLEGE</v>
          </cell>
          <cell r="AK666">
            <v>211</v>
          </cell>
          <cell r="AL666">
            <v>22</v>
          </cell>
          <cell r="AM666">
            <v>9.5909090909090917</v>
          </cell>
          <cell r="AN666">
            <v>75</v>
          </cell>
          <cell r="AO666">
            <v>260</v>
          </cell>
          <cell r="AP666">
            <v>26</v>
          </cell>
          <cell r="AQ666">
            <v>10</v>
          </cell>
          <cell r="AR666">
            <v>85</v>
          </cell>
          <cell r="AS666">
            <v>471</v>
          </cell>
          <cell r="AT666">
            <v>48</v>
          </cell>
          <cell r="AU666">
            <v>9.8125</v>
          </cell>
          <cell r="AV666">
            <v>242</v>
          </cell>
          <cell r="AW666">
            <v>25</v>
          </cell>
          <cell r="AX666">
            <v>9.68</v>
          </cell>
          <cell r="AY666">
            <v>98</v>
          </cell>
          <cell r="AZ666">
            <v>290</v>
          </cell>
          <cell r="BA666">
            <v>29</v>
          </cell>
          <cell r="BB666">
            <v>10</v>
          </cell>
          <cell r="BC666">
            <v>100</v>
          </cell>
          <cell r="BD666">
            <v>532</v>
          </cell>
          <cell r="BE666">
            <v>54</v>
          </cell>
          <cell r="BF666">
            <v>9.8518518518518512</v>
          </cell>
          <cell r="BG666">
            <v>234</v>
          </cell>
          <cell r="BH666">
            <v>24</v>
          </cell>
          <cell r="BI666">
            <v>9.75</v>
          </cell>
          <cell r="BJ666">
            <v>89.5</v>
          </cell>
          <cell r="BK666">
            <v>288</v>
          </cell>
          <cell r="BL666">
            <v>29</v>
          </cell>
          <cell r="BM666">
            <v>9.931034482758621</v>
          </cell>
          <cell r="BN666">
            <v>99</v>
          </cell>
          <cell r="BO666">
            <v>522</v>
          </cell>
          <cell r="BP666">
            <v>53</v>
          </cell>
          <cell r="BQ666">
            <v>9.8490566037735849</v>
          </cell>
          <cell r="BR666">
            <v>234</v>
          </cell>
          <cell r="BS666">
            <v>24</v>
          </cell>
          <cell r="BT666">
            <v>9.75</v>
          </cell>
          <cell r="BU666">
            <v>91.083333333333329</v>
          </cell>
          <cell r="BV666">
            <v>234</v>
          </cell>
          <cell r="BW666">
            <v>24</v>
          </cell>
          <cell r="BX666">
            <v>9.75</v>
          </cell>
          <cell r="BY666">
            <v>257</v>
          </cell>
          <cell r="BZ666">
            <v>26</v>
          </cell>
          <cell r="CA666">
            <v>9.884615384615385</v>
          </cell>
          <cell r="CB666">
            <v>2016</v>
          </cell>
          <cell r="CC666">
            <v>205</v>
          </cell>
          <cell r="CD666">
            <v>9.8341463414634145</v>
          </cell>
          <cell r="CE666">
            <v>90</v>
          </cell>
          <cell r="CF666"/>
          <cell r="CG666"/>
          <cell r="CH666"/>
          <cell r="CI666"/>
          <cell r="CJ666"/>
          <cell r="CK666"/>
          <cell r="CL666"/>
          <cell r="CM666"/>
          <cell r="CN666">
            <v>23</v>
          </cell>
          <cell r="CO666">
            <v>60</v>
          </cell>
          <cell r="CP666">
            <v>25</v>
          </cell>
          <cell r="CQ666">
            <v>50</v>
          </cell>
          <cell r="CR666">
            <v>24</v>
          </cell>
          <cell r="CS666">
            <v>0</v>
          </cell>
          <cell r="CT666">
            <v>100</v>
          </cell>
          <cell r="CU666">
            <v>15</v>
          </cell>
          <cell r="CV666">
            <v>1</v>
          </cell>
          <cell r="CW666">
            <v>94</v>
          </cell>
          <cell r="CX666">
            <v>648</v>
          </cell>
          <cell r="CY666">
            <v>64.8</v>
          </cell>
          <cell r="CZ666">
            <v>96.285289747399702</v>
          </cell>
          <cell r="DA666">
            <v>10</v>
          </cell>
          <cell r="DB666">
            <v>0</v>
          </cell>
          <cell r="DC666">
            <v>100</v>
          </cell>
          <cell r="DD666">
            <v>21</v>
          </cell>
          <cell r="DE666">
            <v>1</v>
          </cell>
          <cell r="DF666">
            <v>96</v>
          </cell>
          <cell r="DG666">
            <v>9</v>
          </cell>
          <cell r="DH666">
            <v>90</v>
          </cell>
          <cell r="DI666">
            <v>555</v>
          </cell>
          <cell r="DJ666">
            <v>28</v>
          </cell>
          <cell r="DK666">
            <v>2</v>
          </cell>
          <cell r="DL666">
            <v>0</v>
          </cell>
          <cell r="DM666">
            <v>100</v>
          </cell>
          <cell r="DN666">
            <v>80</v>
          </cell>
          <cell r="DO666" t="str">
            <v>100</v>
          </cell>
          <cell r="DP666">
            <v>100</v>
          </cell>
          <cell r="DQ666" t="str">
            <v>100</v>
          </cell>
          <cell r="DR666">
            <v>90</v>
          </cell>
          <cell r="DS666">
            <v>100</v>
          </cell>
          <cell r="DT666">
            <v>69</v>
          </cell>
          <cell r="DU666">
            <v>98</v>
          </cell>
          <cell r="DV666" t="str">
            <v>Hexaview</v>
          </cell>
          <cell r="DW666"/>
          <cell r="DX666"/>
          <cell r="DY666" t="str">
            <v>Placed</v>
          </cell>
          <cell r="DZ666">
            <v>6</v>
          </cell>
          <cell r="EA666" t="str">
            <v>Placement</v>
          </cell>
          <cell r="EB666" t="str">
            <v>Placement</v>
          </cell>
          <cell r="EC666"/>
          <cell r="ED666" t="str">
            <v>CAT-1</v>
          </cell>
          <cell r="EE666"/>
          <cell r="EF666"/>
          <cell r="EG666"/>
          <cell r="EH666"/>
          <cell r="EI666"/>
          <cell r="EJ666"/>
          <cell r="EK666"/>
          <cell r="EL666"/>
          <cell r="EM666"/>
          <cell r="EN666">
            <v>5</v>
          </cell>
          <cell r="EO666">
            <v>5</v>
          </cell>
          <cell r="EP666">
            <v>5</v>
          </cell>
          <cell r="EQ666">
            <v>15</v>
          </cell>
          <cell r="ER666">
            <v>100</v>
          </cell>
          <cell r="ES666" t="str">
            <v>Yes</v>
          </cell>
          <cell r="ET666" t="str">
            <v>https://drive.google.com/open?id=14gI20QRz5ZhRnFtYy2kvPsIVZR9t4l4_</v>
          </cell>
          <cell r="EU666" t="str">
            <v>IT + Core Companies</v>
          </cell>
          <cell r="EV666" t="str">
            <v>Yes</v>
          </cell>
          <cell r="EW666" t="str">
            <v>pay_Hy37zwb4qu1LEv</v>
          </cell>
          <cell r="EX666" t="str">
            <v>Akkolkot</v>
          </cell>
          <cell r="EY666" t="str">
            <v>AB</v>
          </cell>
          <cell r="EZ666" t="str">
            <v>Golden Batch 1</v>
          </cell>
          <cell r="FA666" t="str">
            <v>19-ITB17-23</v>
          </cell>
          <cell r="FB666" t="str">
            <v>IT-B</v>
          </cell>
          <cell r="FC666">
            <v>17</v>
          </cell>
        </row>
        <row r="667">
          <cell r="C667" t="str">
            <v>19-ITB18-23</v>
          </cell>
          <cell r="D667">
            <v>18</v>
          </cell>
          <cell r="E667" t="str">
            <v>PATEL JITENDRA DALCHAND BHAGYAWATI</v>
          </cell>
          <cell r="F667" t="str">
            <v>19-ITB18-23</v>
          </cell>
          <cell r="G667" t="str">
            <v>Male</v>
          </cell>
          <cell r="H667">
            <v>36807</v>
          </cell>
          <cell r="I667">
            <v>8291221087</v>
          </cell>
          <cell r="J667" t="str">
            <v>8291221087</v>
          </cell>
          <cell r="K667" t="str">
            <v>jitendrapatel7711@gmail.com</v>
          </cell>
          <cell r="L667" t="str">
            <v>1032190348@tcetmumbai.in</v>
          </cell>
          <cell r="M667" t="str">
            <v>CEN/568/5  GANESH NAGAR WELFARE SOC,EKTA, NAGAR GALLI NO-7,CHARKOP,KANDIVALI  (W),KANDIVALI (W),OPP MESCO PETROL PUMP,MUMBAI,400067</v>
          </cell>
          <cell r="N667" t="str">
            <v>Any other</v>
          </cell>
          <cell r="O667" t="str">
            <v>Below  5 Lacs</v>
          </cell>
          <cell r="P667" t="str">
            <v>Normal</v>
          </cell>
          <cell r="Q667" t="str">
            <v>Open</v>
          </cell>
          <cell r="R667">
            <v>2019</v>
          </cell>
          <cell r="S667" t="str">
            <v>FE</v>
          </cell>
          <cell r="T667" t="str">
            <v xml:space="preserve">JEE(Main)-2019 </v>
          </cell>
          <cell r="U667" t="str">
            <v>JEE-Main</v>
          </cell>
          <cell r="V667">
            <v>360</v>
          </cell>
          <cell r="W667">
            <v>96.931431700000005</v>
          </cell>
          <cell r="X667" t="str">
            <v>AI</v>
          </cell>
          <cell r="Y667">
            <v>422</v>
          </cell>
          <cell r="Z667">
            <v>500</v>
          </cell>
          <cell r="AA667">
            <v>84.4</v>
          </cell>
          <cell r="AB667">
            <v>2017</v>
          </cell>
          <cell r="AC667" t="str">
            <v>MAHARASHTRA STATE BOARD OF SECONDARY AND HIGHER SECONDARY EDUCATION</v>
          </cell>
          <cell r="AD667" t="str">
            <v>DHANAMAL HIGH SCHOOL</v>
          </cell>
          <cell r="AE667">
            <v>417</v>
          </cell>
          <cell r="AF667">
            <v>650</v>
          </cell>
          <cell r="AG667">
            <v>64.150000000000006</v>
          </cell>
          <cell r="AH667">
            <v>2019</v>
          </cell>
          <cell r="AI667" t="str">
            <v>MAHARASHTRA STATE BOARD OF SECONDARY AND HIGHER SECONDARY EDUCATION</v>
          </cell>
          <cell r="AJ667" t="str">
            <v>SHRI TIKAMDAS PURSHOTAM BHATIA COLLEGE OF SCIENCE</v>
          </cell>
          <cell r="AK667">
            <v>177</v>
          </cell>
          <cell r="AL667">
            <v>22</v>
          </cell>
          <cell r="AM667">
            <v>8.045454545454545</v>
          </cell>
          <cell r="AN667">
            <v>75</v>
          </cell>
          <cell r="AO667">
            <v>222</v>
          </cell>
          <cell r="AP667">
            <v>26</v>
          </cell>
          <cell r="AQ667">
            <v>8.5384615384615383</v>
          </cell>
          <cell r="AR667">
            <v>100</v>
          </cell>
          <cell r="AS667">
            <v>399</v>
          </cell>
          <cell r="AT667">
            <v>48</v>
          </cell>
          <cell r="AU667">
            <v>8.3125</v>
          </cell>
          <cell r="AV667">
            <v>239</v>
          </cell>
          <cell r="AW667">
            <v>25</v>
          </cell>
          <cell r="AX667">
            <v>9.56</v>
          </cell>
          <cell r="AY667">
            <v>98</v>
          </cell>
          <cell r="AZ667">
            <v>277</v>
          </cell>
          <cell r="BA667">
            <v>29</v>
          </cell>
          <cell r="BB667">
            <v>9.5517241379310338</v>
          </cell>
          <cell r="BC667">
            <v>98</v>
          </cell>
          <cell r="BD667">
            <v>516</v>
          </cell>
          <cell r="BE667">
            <v>54</v>
          </cell>
          <cell r="BF667">
            <v>9.5555555555555554</v>
          </cell>
          <cell r="BG667">
            <v>213</v>
          </cell>
          <cell r="BH667">
            <v>24</v>
          </cell>
          <cell r="BI667">
            <v>8.875</v>
          </cell>
          <cell r="BJ667">
            <v>92.75</v>
          </cell>
          <cell r="BK667">
            <v>247</v>
          </cell>
          <cell r="BL667">
            <v>29</v>
          </cell>
          <cell r="BM667">
            <v>8.5172413793103452</v>
          </cell>
          <cell r="BN667">
            <v>96</v>
          </cell>
          <cell r="BO667">
            <v>460</v>
          </cell>
          <cell r="BP667">
            <v>53</v>
          </cell>
          <cell r="BQ667">
            <v>8.6792452830188687</v>
          </cell>
          <cell r="BR667">
            <v>178</v>
          </cell>
          <cell r="BS667">
            <v>24</v>
          </cell>
          <cell r="BT667">
            <v>7.416666666666667</v>
          </cell>
          <cell r="BU667">
            <v>93.291666666666671</v>
          </cell>
          <cell r="BV667">
            <v>178</v>
          </cell>
          <cell r="BW667">
            <v>24</v>
          </cell>
          <cell r="BX667">
            <v>7.416666666666667</v>
          </cell>
          <cell r="BY667">
            <v>234</v>
          </cell>
          <cell r="BZ667">
            <v>26</v>
          </cell>
          <cell r="CA667">
            <v>9</v>
          </cell>
          <cell r="CB667">
            <v>1787</v>
          </cell>
          <cell r="CC667">
            <v>205</v>
          </cell>
          <cell r="CD667">
            <v>8.7170731707317071</v>
          </cell>
          <cell r="CE667">
            <v>93</v>
          </cell>
          <cell r="CF667"/>
          <cell r="CG667"/>
          <cell r="CH667"/>
          <cell r="CI667"/>
          <cell r="CJ667"/>
          <cell r="CK667"/>
          <cell r="CL667"/>
          <cell r="CM667"/>
          <cell r="CN667">
            <v>19</v>
          </cell>
          <cell r="CO667">
            <v>60</v>
          </cell>
          <cell r="CP667">
            <v>21</v>
          </cell>
          <cell r="CQ667">
            <v>50</v>
          </cell>
          <cell r="CR667">
            <v>23</v>
          </cell>
          <cell r="CS667">
            <v>1</v>
          </cell>
          <cell r="CT667">
            <v>96</v>
          </cell>
          <cell r="CU667">
            <v>1</v>
          </cell>
          <cell r="CV667">
            <v>15</v>
          </cell>
          <cell r="CW667">
            <v>7</v>
          </cell>
          <cell r="CX667">
            <v>666</v>
          </cell>
          <cell r="CY667">
            <v>66.599999999999994</v>
          </cell>
          <cell r="CZ667">
            <v>98.95988112927192</v>
          </cell>
          <cell r="DA667">
            <v>10</v>
          </cell>
          <cell r="DB667">
            <v>0</v>
          </cell>
          <cell r="DC667">
            <v>100</v>
          </cell>
          <cell r="DD667">
            <v>8</v>
          </cell>
          <cell r="DE667">
            <v>14</v>
          </cell>
          <cell r="DF667">
            <v>37</v>
          </cell>
          <cell r="DG667">
            <v>8</v>
          </cell>
          <cell r="DH667">
            <v>80</v>
          </cell>
          <cell r="DI667">
            <v>500</v>
          </cell>
          <cell r="DJ667">
            <v>25</v>
          </cell>
          <cell r="DK667">
            <v>1</v>
          </cell>
          <cell r="DL667">
            <v>1</v>
          </cell>
          <cell r="DM667">
            <v>50</v>
          </cell>
          <cell r="DN667">
            <v>50</v>
          </cell>
          <cell r="DO667" t="str">
            <v>100</v>
          </cell>
          <cell r="DP667">
            <v>10</v>
          </cell>
          <cell r="DQ667" t="str">
            <v>100</v>
          </cell>
          <cell r="DR667">
            <v>30</v>
          </cell>
          <cell r="DS667">
            <v>100</v>
          </cell>
          <cell r="DT667">
            <v>58</v>
          </cell>
          <cell r="DU667">
            <v>68</v>
          </cell>
          <cell r="DV667" t="str">
            <v>LTI/DXC Technology (Alloq if Eligible)</v>
          </cell>
          <cell r="DW667"/>
          <cell r="DX667"/>
          <cell r="DY667" t="str">
            <v>Placed</v>
          </cell>
          <cell r="DZ667" t="str">
            <v>4/4.20</v>
          </cell>
          <cell r="EA667" t="str">
            <v>Placement</v>
          </cell>
          <cell r="EB667" t="str">
            <v>Placement</v>
          </cell>
          <cell r="EC667"/>
          <cell r="ED667" t="str">
            <v>CAT-3</v>
          </cell>
          <cell r="EE667"/>
          <cell r="EF667"/>
          <cell r="EG667"/>
          <cell r="EH667"/>
          <cell r="EI667"/>
          <cell r="EJ667"/>
          <cell r="EK667"/>
          <cell r="EL667"/>
          <cell r="EM667"/>
          <cell r="EN667">
            <v>5</v>
          </cell>
          <cell r="EO667">
            <v>3</v>
          </cell>
          <cell r="EP667">
            <v>5</v>
          </cell>
          <cell r="EQ667">
            <v>13</v>
          </cell>
          <cell r="ER667">
            <v>86.666666666666671</v>
          </cell>
          <cell r="ES667" t="str">
            <v>Yes</v>
          </cell>
          <cell r="ET667" t="str">
            <v>https://drive.google.com/open?id=1di3xONGhcQPZu_aE8ukCnEpMqiGOyRCM</v>
          </cell>
          <cell r="EU667" t="str">
            <v>IT + Core Companies</v>
          </cell>
          <cell r="EV667" t="str">
            <v>Yes</v>
          </cell>
          <cell r="EW667" t="str">
            <v>2600 paid transaction Id :- 126036071031</v>
          </cell>
          <cell r="EX667" t="str">
            <v>Udaipur</v>
          </cell>
          <cell r="EY667" t="str">
            <v>Present</v>
          </cell>
          <cell r="EZ667" t="str">
            <v>Batch 1</v>
          </cell>
          <cell r="FA667" t="str">
            <v>19-ITB18-23</v>
          </cell>
          <cell r="FB667" t="str">
            <v>IT-B</v>
          </cell>
          <cell r="FC667">
            <v>18</v>
          </cell>
        </row>
        <row r="668">
          <cell r="C668" t="str">
            <v>19-ITB19-23</v>
          </cell>
          <cell r="D668">
            <v>19</v>
          </cell>
          <cell r="E668" t="str">
            <v>PATEL SHUBH ANIL KAVITA</v>
          </cell>
          <cell r="F668" t="str">
            <v>19-ITB19-23</v>
          </cell>
          <cell r="G668" t="str">
            <v>Male</v>
          </cell>
          <cell r="H668">
            <v>37136</v>
          </cell>
          <cell r="I668">
            <v>9619753752</v>
          </cell>
          <cell r="J668" t="str">
            <v>9619753752</v>
          </cell>
          <cell r="K668" t="str">
            <v>pshubh291@gmail.com</v>
          </cell>
          <cell r="L668" t="str">
            <v>1032190349@tcetmumbai.in</v>
          </cell>
          <cell r="M668" t="str">
            <v>A/124-125, Aashiyana Tower, ,Sodawala Lane, Borivali West,Near Sterling Hospital,Mumbai,400092</v>
          </cell>
          <cell r="N668" t="str">
            <v>Self-employed</v>
          </cell>
          <cell r="O668" t="str">
            <v>5 Lacs to  10Lacs</v>
          </cell>
          <cell r="P668" t="str">
            <v>Normal</v>
          </cell>
          <cell r="Q668" t="str">
            <v>Open</v>
          </cell>
          <cell r="R668">
            <v>2019</v>
          </cell>
          <cell r="S668" t="str">
            <v>FE</v>
          </cell>
          <cell r="T668" t="str">
            <v>MHT-CET 2019</v>
          </cell>
          <cell r="U668" t="str">
            <v>MHT-CET</v>
          </cell>
          <cell r="V668">
            <v>200</v>
          </cell>
          <cell r="W668">
            <v>27.772788800000001</v>
          </cell>
          <cell r="X668" t="str">
            <v>IL</v>
          </cell>
          <cell r="Y668">
            <v>427</v>
          </cell>
          <cell r="Z668">
            <v>500</v>
          </cell>
          <cell r="AA668">
            <v>85.4</v>
          </cell>
          <cell r="AB668">
            <v>2017</v>
          </cell>
          <cell r="AC668" t="str">
            <v>MAHARASHTRA STATE BOARD OF SECONDARY AND HIGHER SECONDARY EDUCATION</v>
          </cell>
          <cell r="AD668" t="str">
            <v>RUSTOMJEE INT SCHOOL AND JR. COLLEGE</v>
          </cell>
          <cell r="AE668">
            <v>463</v>
          </cell>
          <cell r="AF668">
            <v>650</v>
          </cell>
          <cell r="AG668">
            <v>71.23</v>
          </cell>
          <cell r="AH668">
            <v>2019</v>
          </cell>
          <cell r="AI668" t="str">
            <v>MAHARASHTRA STATE BOARD OF SECONDARY AND HIGHER SECONDARY EDUCATION</v>
          </cell>
          <cell r="AJ668" t="str">
            <v>SHRI TP BHATIA JR. COLLEGE OF SCIENCE</v>
          </cell>
          <cell r="AK668">
            <v>168</v>
          </cell>
          <cell r="AL668">
            <v>22</v>
          </cell>
          <cell r="AM668">
            <v>7.6363636363636367</v>
          </cell>
          <cell r="AN668">
            <v>75</v>
          </cell>
          <cell r="AO668">
            <v>202</v>
          </cell>
          <cell r="AP668">
            <v>26</v>
          </cell>
          <cell r="AQ668">
            <v>7.7692307692307692</v>
          </cell>
          <cell r="AR668">
            <v>75</v>
          </cell>
          <cell r="AS668">
            <v>370</v>
          </cell>
          <cell r="AT668">
            <v>48</v>
          </cell>
          <cell r="AU668">
            <v>7.708333333333333</v>
          </cell>
          <cell r="AV668">
            <v>237</v>
          </cell>
          <cell r="AW668">
            <v>25</v>
          </cell>
          <cell r="AX668">
            <v>9.48</v>
          </cell>
          <cell r="AY668">
            <v>87</v>
          </cell>
          <cell r="AZ668">
            <v>274</v>
          </cell>
          <cell r="BA668">
            <v>29</v>
          </cell>
          <cell r="BB668">
            <v>9.4482758620689662</v>
          </cell>
          <cell r="BC668">
            <v>87</v>
          </cell>
          <cell r="BD668">
            <v>511</v>
          </cell>
          <cell r="BE668">
            <v>54</v>
          </cell>
          <cell r="BF668">
            <v>9.4629629629629637</v>
          </cell>
          <cell r="BG668">
            <v>206</v>
          </cell>
          <cell r="BH668">
            <v>24</v>
          </cell>
          <cell r="BI668">
            <v>8.5833333333333339</v>
          </cell>
          <cell r="BJ668">
            <v>81</v>
          </cell>
          <cell r="BK668">
            <v>263</v>
          </cell>
          <cell r="BL668">
            <v>29</v>
          </cell>
          <cell r="BM668">
            <v>9.068965517241379</v>
          </cell>
          <cell r="BN668">
            <v>75</v>
          </cell>
          <cell r="BO668">
            <v>469</v>
          </cell>
          <cell r="BP668">
            <v>53</v>
          </cell>
          <cell r="BQ668">
            <v>8.8490566037735849</v>
          </cell>
          <cell r="BR668">
            <v>203</v>
          </cell>
          <cell r="BS668">
            <v>24</v>
          </cell>
          <cell r="BT668">
            <v>8.4583333333333339</v>
          </cell>
          <cell r="BU668">
            <v>80</v>
          </cell>
          <cell r="BV668">
            <v>203</v>
          </cell>
          <cell r="BW668">
            <v>24</v>
          </cell>
          <cell r="BX668">
            <v>8.4583333333333339</v>
          </cell>
          <cell r="BY668">
            <v>251</v>
          </cell>
          <cell r="BZ668">
            <v>26</v>
          </cell>
          <cell r="CA668">
            <v>9.6538461538461533</v>
          </cell>
          <cell r="CB668">
            <v>1804</v>
          </cell>
          <cell r="CC668">
            <v>205</v>
          </cell>
          <cell r="CD668">
            <v>8.8000000000000007</v>
          </cell>
          <cell r="CE668">
            <v>81</v>
          </cell>
          <cell r="CF668"/>
          <cell r="CG668"/>
          <cell r="CH668"/>
          <cell r="CI668"/>
          <cell r="CJ668"/>
          <cell r="CK668"/>
          <cell r="CL668"/>
          <cell r="CM668"/>
          <cell r="CN668"/>
          <cell r="CO668"/>
          <cell r="CP668"/>
          <cell r="CQ668"/>
          <cell r="CR668"/>
          <cell r="CS668"/>
          <cell r="CT668"/>
          <cell r="CU668"/>
          <cell r="CV668"/>
          <cell r="CW668"/>
          <cell r="CX668"/>
          <cell r="CY668"/>
          <cell r="CZ668"/>
          <cell r="DA668"/>
          <cell r="DB668"/>
          <cell r="DC668"/>
          <cell r="DD668"/>
          <cell r="DE668"/>
          <cell r="DF668"/>
          <cell r="DG668"/>
          <cell r="DH668"/>
          <cell r="DI668"/>
          <cell r="DJ668">
            <v>0</v>
          </cell>
          <cell r="DK668">
            <v>0</v>
          </cell>
          <cell r="DL668">
            <v>2</v>
          </cell>
          <cell r="DM668">
            <v>0</v>
          </cell>
          <cell r="DN668">
            <v>0</v>
          </cell>
          <cell r="DO668">
            <v>0</v>
          </cell>
          <cell r="DP668">
            <v>0</v>
          </cell>
          <cell r="DQ668">
            <v>0</v>
          </cell>
          <cell r="DR668">
            <v>0</v>
          </cell>
          <cell r="DS668">
            <v>0</v>
          </cell>
          <cell r="DT668">
            <v>0</v>
          </cell>
          <cell r="DU668">
            <v>0</v>
          </cell>
          <cell r="DV668"/>
          <cell r="DW668"/>
          <cell r="DX668"/>
          <cell r="DY668"/>
          <cell r="DZ668"/>
          <cell r="EA668" t="str">
            <v>Higher Studies</v>
          </cell>
          <cell r="EB668" t="str">
            <v>Higher Studies</v>
          </cell>
          <cell r="EC668">
            <v>44778</v>
          </cell>
          <cell r="ED668" t="str">
            <v>CAT-3</v>
          </cell>
          <cell r="EE668"/>
          <cell r="EF668"/>
          <cell r="EG668"/>
          <cell r="EH668"/>
          <cell r="EI668"/>
          <cell r="EJ668"/>
          <cell r="EK668"/>
          <cell r="EL668"/>
          <cell r="EM668"/>
          <cell r="EN668">
            <v>5</v>
          </cell>
          <cell r="EO668">
            <v>0</v>
          </cell>
          <cell r="EP668">
            <v>5</v>
          </cell>
          <cell r="EQ668">
            <v>10</v>
          </cell>
          <cell r="ER668">
            <v>66.666666666666657</v>
          </cell>
          <cell r="ES668" t="str">
            <v>Yes</v>
          </cell>
          <cell r="ET668" t="str">
            <v>https://drive.google.com/open?id=1c2Py3DHbALwmKmjlWyRU4LE3UI5ilf1z</v>
          </cell>
          <cell r="EU668" t="str">
            <v>NA</v>
          </cell>
          <cell r="EV668" t="str">
            <v>No</v>
          </cell>
          <cell r="EW668"/>
          <cell r="EX668" t="str">
            <v>Mumbai</v>
          </cell>
          <cell r="EY668" t="str">
            <v>AB</v>
          </cell>
          <cell r="EZ668"/>
          <cell r="FA668" t="str">
            <v>19-ITB19-23</v>
          </cell>
          <cell r="FB668" t="str">
            <v>IT-B</v>
          </cell>
          <cell r="FC668">
            <v>19</v>
          </cell>
        </row>
        <row r="669">
          <cell r="C669" t="str">
            <v>19-ITB20-23</v>
          </cell>
          <cell r="D669">
            <v>20</v>
          </cell>
          <cell r="E669" t="str">
            <v>POOJARI SHRIHARI PURUSHOTTAM SUREKHA</v>
          </cell>
          <cell r="F669" t="str">
            <v>19-ITB20-23</v>
          </cell>
          <cell r="G669" t="str">
            <v>Male</v>
          </cell>
          <cell r="H669">
            <v>37300</v>
          </cell>
          <cell r="I669">
            <v>9867913757</v>
          </cell>
          <cell r="J669" t="str">
            <v>9867913757</v>
          </cell>
          <cell r="K669" t="str">
            <v>shriharipoojary@gmail.com</v>
          </cell>
          <cell r="L669" t="str">
            <v>1032190350@tcetmumbai.in</v>
          </cell>
          <cell r="M669" t="str">
            <v>382/1/6,Hanuman Nagar, Akurli Road,Kandivali East,Near Pal Rajendra High School,Mumbai,400101</v>
          </cell>
          <cell r="N669" t="str">
            <v>Service</v>
          </cell>
          <cell r="O669" t="str">
            <v>Below  5 Lacs</v>
          </cell>
          <cell r="P669" t="str">
            <v>Normal</v>
          </cell>
          <cell r="Q669" t="str">
            <v>Open</v>
          </cell>
          <cell r="R669">
            <v>2019</v>
          </cell>
          <cell r="S669" t="str">
            <v>FE</v>
          </cell>
          <cell r="T669" t="str">
            <v>MHT-CET 2019</v>
          </cell>
          <cell r="U669" t="str">
            <v>MHT-CET</v>
          </cell>
          <cell r="V669">
            <v>200</v>
          </cell>
          <cell r="W669">
            <v>97.480862999999999</v>
          </cell>
          <cell r="X669" t="str">
            <v>TFWS</v>
          </cell>
          <cell r="Y669">
            <v>433</v>
          </cell>
          <cell r="Z669">
            <v>500</v>
          </cell>
          <cell r="AA669">
            <v>86.6</v>
          </cell>
          <cell r="AB669">
            <v>2017</v>
          </cell>
          <cell r="AC669" t="str">
            <v>MAHARASHTRA STATE BOARD OF SECONDARY AND HIGHER SECONDARY EDUCATION</v>
          </cell>
          <cell r="AD669" t="str">
            <v>M L R T GALA PIONEER ENGLISH SCHOOL</v>
          </cell>
          <cell r="AE669">
            <v>532</v>
          </cell>
          <cell r="AF669">
            <v>650</v>
          </cell>
          <cell r="AG669">
            <v>81.849999999999994</v>
          </cell>
          <cell r="AH669">
            <v>2019</v>
          </cell>
          <cell r="AI669" t="str">
            <v>MAHARASHTRA STATE BOARD OF SECONDARY AND HIGHER SECONDARY EDUCATION</v>
          </cell>
          <cell r="AJ669" t="str">
            <v>SHRI T P BHATIA JUNIOR COLLEGE OF SCIENCE</v>
          </cell>
          <cell r="AK669">
            <v>208</v>
          </cell>
          <cell r="AL669">
            <v>22</v>
          </cell>
          <cell r="AM669">
            <v>9.454545454545455</v>
          </cell>
          <cell r="AN669">
            <v>90</v>
          </cell>
          <cell r="AO669">
            <v>247</v>
          </cell>
          <cell r="AP669">
            <v>26</v>
          </cell>
          <cell r="AQ669">
            <v>9.5</v>
          </cell>
          <cell r="AR669">
            <v>75</v>
          </cell>
          <cell r="AS669">
            <v>455</v>
          </cell>
          <cell r="AT669">
            <v>48</v>
          </cell>
          <cell r="AU669">
            <v>9.4791666666666661</v>
          </cell>
          <cell r="AV669">
            <v>232</v>
          </cell>
          <cell r="AW669">
            <v>25</v>
          </cell>
          <cell r="AX669">
            <v>9.2799999999999994</v>
          </cell>
          <cell r="AY669">
            <v>79</v>
          </cell>
          <cell r="AZ669">
            <v>257</v>
          </cell>
          <cell r="BA669">
            <v>29</v>
          </cell>
          <cell r="BB669">
            <v>8.862068965517242</v>
          </cell>
          <cell r="BC669">
            <v>86</v>
          </cell>
          <cell r="BD669">
            <v>489</v>
          </cell>
          <cell r="BE669">
            <v>54</v>
          </cell>
          <cell r="BF669">
            <v>9.0555555555555554</v>
          </cell>
          <cell r="BG669">
            <v>211</v>
          </cell>
          <cell r="BH669">
            <v>24</v>
          </cell>
          <cell r="BI669">
            <v>8.7916666666666661</v>
          </cell>
          <cell r="BJ669">
            <v>82.5</v>
          </cell>
          <cell r="BK669">
            <v>237</v>
          </cell>
          <cell r="BL669">
            <v>29</v>
          </cell>
          <cell r="BM669">
            <v>8.1724137931034484</v>
          </cell>
          <cell r="BN669">
            <v>75</v>
          </cell>
          <cell r="BO669">
            <v>448</v>
          </cell>
          <cell r="BP669">
            <v>53</v>
          </cell>
          <cell r="BQ669">
            <v>8.4528301886792452</v>
          </cell>
          <cell r="BR669">
            <v>183</v>
          </cell>
          <cell r="BS669">
            <v>24</v>
          </cell>
          <cell r="BT669">
            <v>7.625</v>
          </cell>
          <cell r="BU669">
            <v>81.25</v>
          </cell>
          <cell r="BV669">
            <v>183</v>
          </cell>
          <cell r="BW669">
            <v>24</v>
          </cell>
          <cell r="BX669">
            <v>7.625</v>
          </cell>
          <cell r="BY669">
            <v>238</v>
          </cell>
          <cell r="BZ669">
            <v>26</v>
          </cell>
          <cell r="CA669">
            <v>9.1538461538461533</v>
          </cell>
          <cell r="CB669">
            <v>1813</v>
          </cell>
          <cell r="CC669">
            <v>205</v>
          </cell>
          <cell r="CD669">
            <v>8.8439024390243901</v>
          </cell>
          <cell r="CE669">
            <v>83</v>
          </cell>
          <cell r="CF669"/>
          <cell r="CG669"/>
          <cell r="CH669"/>
          <cell r="CI669"/>
          <cell r="CJ669"/>
          <cell r="CK669"/>
          <cell r="CL669"/>
          <cell r="CM669"/>
          <cell r="CN669"/>
          <cell r="CO669"/>
          <cell r="CP669"/>
          <cell r="CQ669"/>
          <cell r="CR669">
            <v>11</v>
          </cell>
          <cell r="CS669">
            <v>13</v>
          </cell>
          <cell r="CT669">
            <v>46</v>
          </cell>
          <cell r="CU669">
            <v>3</v>
          </cell>
          <cell r="CV669">
            <v>13</v>
          </cell>
          <cell r="CW669">
            <v>19</v>
          </cell>
          <cell r="CX669"/>
          <cell r="CY669"/>
          <cell r="CZ669"/>
          <cell r="DA669">
            <v>0</v>
          </cell>
          <cell r="DB669">
            <v>10</v>
          </cell>
          <cell r="DC669">
            <v>0</v>
          </cell>
          <cell r="DD669">
            <v>11</v>
          </cell>
          <cell r="DE669">
            <v>11</v>
          </cell>
          <cell r="DF669">
            <v>50</v>
          </cell>
          <cell r="DG669">
            <v>0</v>
          </cell>
          <cell r="DH669">
            <v>0</v>
          </cell>
          <cell r="DI669">
            <v>0</v>
          </cell>
          <cell r="DJ669">
            <v>0</v>
          </cell>
          <cell r="DK669">
            <v>0</v>
          </cell>
          <cell r="DL669">
            <v>2</v>
          </cell>
          <cell r="DM669">
            <v>0</v>
          </cell>
          <cell r="DN669">
            <v>80</v>
          </cell>
          <cell r="DO669" t="str">
            <v>100</v>
          </cell>
          <cell r="DP669">
            <v>0</v>
          </cell>
          <cell r="DQ669">
            <v>0</v>
          </cell>
          <cell r="DR669">
            <v>40</v>
          </cell>
          <cell r="DS669">
            <v>50</v>
          </cell>
          <cell r="DT669">
            <v>40</v>
          </cell>
          <cell r="DU669">
            <v>24</v>
          </cell>
          <cell r="DV669"/>
          <cell r="DW669"/>
          <cell r="DX669"/>
          <cell r="DY669"/>
          <cell r="DZ669"/>
          <cell r="EA669" t="str">
            <v>Not Given</v>
          </cell>
          <cell r="EB669" t="str">
            <v>Not Given</v>
          </cell>
          <cell r="EC669"/>
          <cell r="ED669" t="str">
            <v>CAT-3</v>
          </cell>
          <cell r="EE669"/>
          <cell r="EF669"/>
          <cell r="EG669"/>
          <cell r="EH669"/>
          <cell r="EI669"/>
          <cell r="EJ669"/>
          <cell r="EK669"/>
          <cell r="EL669"/>
          <cell r="EM669"/>
          <cell r="EN669">
            <v>5</v>
          </cell>
          <cell r="EO669">
            <v>1</v>
          </cell>
          <cell r="EP669">
            <v>5</v>
          </cell>
          <cell r="EQ669">
            <v>11</v>
          </cell>
          <cell r="ER669">
            <v>73.333333333333329</v>
          </cell>
          <cell r="ES669" t="str">
            <v>No</v>
          </cell>
          <cell r="ET669" t="str">
            <v>No</v>
          </cell>
          <cell r="EU669" t="str">
            <v>IT + Core Companies</v>
          </cell>
          <cell r="EV669"/>
          <cell r="EW669"/>
          <cell r="EX669" t="str">
            <v>Mumbai</v>
          </cell>
          <cell r="EY669" t="str">
            <v>AB</v>
          </cell>
          <cell r="EZ669" t="str">
            <v>Batch 2</v>
          </cell>
          <cell r="FA669" t="str">
            <v>19-ITB20-23</v>
          </cell>
          <cell r="FB669" t="str">
            <v>IT-B</v>
          </cell>
          <cell r="FC669">
            <v>20</v>
          </cell>
        </row>
        <row r="670">
          <cell r="C670" t="str">
            <v>19-ITB21-23</v>
          </cell>
          <cell r="D670">
            <v>21</v>
          </cell>
          <cell r="E670" t="str">
            <v>PRADHAN SAKET SAMEER YASHOGEETA</v>
          </cell>
          <cell r="F670" t="str">
            <v>19-ITB21-23</v>
          </cell>
          <cell r="G670" t="str">
            <v>Male</v>
          </cell>
          <cell r="H670">
            <v>37039</v>
          </cell>
          <cell r="I670">
            <v>9869474272</v>
          </cell>
          <cell r="J670" t="str">
            <v>9869474272</v>
          </cell>
          <cell r="K670" t="str">
            <v>saketspradhan@gmail.com</v>
          </cell>
          <cell r="L670" t="str">
            <v>1032190351@tcetmumbai.in</v>
          </cell>
          <cell r="M670" t="str">
            <v>3-C/303,Dheeraj Enclave, Borivali (East),Magathane,Behind Annex Mall,Mumbai,400066</v>
          </cell>
          <cell r="N670" t="str">
            <v>Service</v>
          </cell>
          <cell r="O670" t="str">
            <v>10 Lacs to 20Lacs</v>
          </cell>
          <cell r="P670" t="str">
            <v>Normal</v>
          </cell>
          <cell r="Q670" t="str">
            <v>Open</v>
          </cell>
          <cell r="R670">
            <v>2019</v>
          </cell>
          <cell r="S670" t="str">
            <v>FE</v>
          </cell>
          <cell r="T670" t="str">
            <v xml:space="preserve">JEE(Main)-2019 </v>
          </cell>
          <cell r="U670" t="str">
            <v>JEE-Main</v>
          </cell>
          <cell r="V670">
            <v>360</v>
          </cell>
          <cell r="W670">
            <v>95.036293400000005</v>
          </cell>
          <cell r="X670" t="str">
            <v>AI</v>
          </cell>
          <cell r="Y670">
            <v>520</v>
          </cell>
          <cell r="Z670">
            <v>600</v>
          </cell>
          <cell r="AA670">
            <v>86.67</v>
          </cell>
          <cell r="AB670">
            <v>2017</v>
          </cell>
          <cell r="AC670" t="str">
            <v>COUNCIL FOR THE INDIAN SCHOOL CERTIFICATE EXAMINATIONS</v>
          </cell>
          <cell r="AD670" t="str">
            <v>THAKUR PUBLIC SCHOOL</v>
          </cell>
          <cell r="AE670">
            <v>452</v>
          </cell>
          <cell r="AF670">
            <v>650</v>
          </cell>
          <cell r="AG670">
            <v>69.540000000000006</v>
          </cell>
          <cell r="AH670">
            <v>2019</v>
          </cell>
          <cell r="AI670" t="str">
            <v>MAHARASHTRA STATE BOARD OF SECONDARY AND HIGHER SECONDARY EDUCATION</v>
          </cell>
          <cell r="AJ670" t="str">
            <v>THAKUR VIDYA MANDIR HIGH SCHOOL AND JUNIOR COLLEGE</v>
          </cell>
          <cell r="AK670">
            <v>215</v>
          </cell>
          <cell r="AL670">
            <v>22</v>
          </cell>
          <cell r="AM670">
            <v>9.7727272727272734</v>
          </cell>
          <cell r="AN670">
            <v>89</v>
          </cell>
          <cell r="AO670">
            <v>232</v>
          </cell>
          <cell r="AP670">
            <v>26</v>
          </cell>
          <cell r="AQ670">
            <v>8.9230769230769234</v>
          </cell>
          <cell r="AR670">
            <v>75</v>
          </cell>
          <cell r="AS670">
            <v>447</v>
          </cell>
          <cell r="AT670">
            <v>48</v>
          </cell>
          <cell r="AU670">
            <v>9.3125</v>
          </cell>
          <cell r="AV670">
            <v>240</v>
          </cell>
          <cell r="AW670">
            <v>25</v>
          </cell>
          <cell r="AX670">
            <v>9.6</v>
          </cell>
          <cell r="AY670">
            <v>76</v>
          </cell>
          <cell r="AZ670">
            <v>275</v>
          </cell>
          <cell r="BA670">
            <v>29</v>
          </cell>
          <cell r="BB670">
            <v>9.4827586206896548</v>
          </cell>
          <cell r="BC670">
            <v>81</v>
          </cell>
          <cell r="BD670">
            <v>515</v>
          </cell>
          <cell r="BE670">
            <v>54</v>
          </cell>
          <cell r="BF670">
            <v>9.5370370370370363</v>
          </cell>
          <cell r="BG670">
            <v>221</v>
          </cell>
          <cell r="BH670">
            <v>24</v>
          </cell>
          <cell r="BI670">
            <v>9.2083333333333339</v>
          </cell>
          <cell r="BJ670">
            <v>80.25</v>
          </cell>
          <cell r="BK670">
            <v>281</v>
          </cell>
          <cell r="BL670">
            <v>29</v>
          </cell>
          <cell r="BM670">
            <v>9.6896551724137936</v>
          </cell>
          <cell r="BN670">
            <v>80</v>
          </cell>
          <cell r="BO670">
            <v>502</v>
          </cell>
          <cell r="BP670">
            <v>53</v>
          </cell>
          <cell r="BQ670">
            <v>9.4716981132075464</v>
          </cell>
          <cell r="BR670">
            <v>205</v>
          </cell>
          <cell r="BS670">
            <v>24</v>
          </cell>
          <cell r="BT670">
            <v>8.5416666666666661</v>
          </cell>
          <cell r="BU670">
            <v>80.208333333333329</v>
          </cell>
          <cell r="BV670">
            <v>205</v>
          </cell>
          <cell r="BW670">
            <v>24</v>
          </cell>
          <cell r="BX670">
            <v>8.5416666666666661</v>
          </cell>
          <cell r="BY670">
            <v>249</v>
          </cell>
          <cell r="BZ670">
            <v>26</v>
          </cell>
          <cell r="CA670">
            <v>9.5769230769230766</v>
          </cell>
          <cell r="CB670">
            <v>1918</v>
          </cell>
          <cell r="CC670">
            <v>205</v>
          </cell>
          <cell r="CD670">
            <v>9.3560975609756092</v>
          </cell>
          <cell r="CE670">
            <v>81</v>
          </cell>
          <cell r="CF670"/>
          <cell r="CG670"/>
          <cell r="CH670"/>
          <cell r="CI670"/>
          <cell r="CJ670"/>
          <cell r="CK670"/>
          <cell r="CL670"/>
          <cell r="CM670"/>
          <cell r="CN670"/>
          <cell r="CO670"/>
          <cell r="CP670"/>
          <cell r="CQ670"/>
          <cell r="CR670"/>
          <cell r="CS670"/>
          <cell r="CT670"/>
          <cell r="CU670"/>
          <cell r="CV670"/>
          <cell r="CW670"/>
          <cell r="CX670"/>
          <cell r="CY670"/>
          <cell r="CZ670"/>
          <cell r="DA670"/>
          <cell r="DB670"/>
          <cell r="DC670"/>
          <cell r="DD670"/>
          <cell r="DE670"/>
          <cell r="DF670"/>
          <cell r="DG670"/>
          <cell r="DH670"/>
          <cell r="DI670"/>
          <cell r="DJ670">
            <v>0</v>
          </cell>
          <cell r="DK670">
            <v>0</v>
          </cell>
          <cell r="DL670">
            <v>2</v>
          </cell>
          <cell r="DM670">
            <v>0</v>
          </cell>
          <cell r="DN670">
            <v>0</v>
          </cell>
          <cell r="DO670">
            <v>0</v>
          </cell>
          <cell r="DP670">
            <v>0</v>
          </cell>
          <cell r="DQ670">
            <v>0</v>
          </cell>
          <cell r="DR670">
            <v>0</v>
          </cell>
          <cell r="DS670">
            <v>0</v>
          </cell>
          <cell r="DT670">
            <v>0</v>
          </cell>
          <cell r="DU670">
            <v>0</v>
          </cell>
          <cell r="DV670"/>
          <cell r="DW670"/>
          <cell r="DX670"/>
          <cell r="DY670"/>
          <cell r="DZ670"/>
          <cell r="EA670" t="str">
            <v>Higher Studies</v>
          </cell>
          <cell r="EB670" t="str">
            <v>Higher Studies</v>
          </cell>
          <cell r="EC670">
            <v>44746</v>
          </cell>
          <cell r="ED670" t="str">
            <v>CAT-3</v>
          </cell>
          <cell r="EE670" t="str">
            <v>Transcript letter signed</v>
          </cell>
          <cell r="EF670"/>
          <cell r="EG670"/>
          <cell r="EH670"/>
          <cell r="EI670"/>
          <cell r="EJ670"/>
          <cell r="EK670"/>
          <cell r="EL670"/>
          <cell r="EM670"/>
          <cell r="EN670">
            <v>5</v>
          </cell>
          <cell r="EO670">
            <v>0</v>
          </cell>
          <cell r="EP670">
            <v>5</v>
          </cell>
          <cell r="EQ670">
            <v>10</v>
          </cell>
          <cell r="ER670">
            <v>66.666666666666657</v>
          </cell>
          <cell r="ES670" t="str">
            <v>Yes</v>
          </cell>
          <cell r="ET670" t="str">
            <v>https://drive.google.com/open?id=1nMiq7qmDllm0id-g1hHL1skCd90clfa7</v>
          </cell>
          <cell r="EU670" t="str">
            <v>NA</v>
          </cell>
          <cell r="EV670" t="str">
            <v>No</v>
          </cell>
          <cell r="EW670"/>
          <cell r="EX670" t="str">
            <v>Mumbai</v>
          </cell>
          <cell r="EY670" t="str">
            <v>Present</v>
          </cell>
          <cell r="EZ670"/>
          <cell r="FA670" t="str">
            <v>19-ITB21-23</v>
          </cell>
          <cell r="FB670" t="str">
            <v>IT-B</v>
          </cell>
          <cell r="FC670">
            <v>21</v>
          </cell>
        </row>
        <row r="671">
          <cell r="C671" t="str">
            <v>19-ITB22-23</v>
          </cell>
          <cell r="D671">
            <v>22</v>
          </cell>
          <cell r="E671" t="str">
            <v>PRAJAPATI PARTH DHARMENDRA HEENA</v>
          </cell>
          <cell r="F671" t="str">
            <v>19-ITB22-23</v>
          </cell>
          <cell r="G671" t="str">
            <v>Male</v>
          </cell>
          <cell r="H671">
            <v>37343</v>
          </cell>
          <cell r="I671">
            <v>9152015908</v>
          </cell>
          <cell r="J671" t="str">
            <v>9137066909</v>
          </cell>
          <cell r="K671" t="str">
            <v>parthdprajapati02@gmail.com</v>
          </cell>
          <cell r="L671" t="str">
            <v>1032190352@tcetmumbai.in</v>
          </cell>
          <cell r="M671" t="str">
            <v>B/503, KUSUM BHARTI C.H.S LIMITED, ,DATTAPADA ROAD,BORIVALI EAST,ABOVE SUSWAGAT RESTAURANT,MUMBAI,400066</v>
          </cell>
          <cell r="N671" t="str">
            <v>Self-employed</v>
          </cell>
          <cell r="O671" t="str">
            <v>10 Lacs to 20Lacs</v>
          </cell>
          <cell r="P671" t="str">
            <v>Normal</v>
          </cell>
          <cell r="Q671" t="str">
            <v>Open</v>
          </cell>
          <cell r="R671">
            <v>2019</v>
          </cell>
          <cell r="S671" t="str">
            <v>FE</v>
          </cell>
          <cell r="T671" t="str">
            <v>MHT-CET 2019</v>
          </cell>
          <cell r="U671" t="str">
            <v>MHT-CET</v>
          </cell>
          <cell r="V671">
            <v>200</v>
          </cell>
          <cell r="W671">
            <v>18.813322400000001</v>
          </cell>
          <cell r="X671" t="str">
            <v>IL</v>
          </cell>
          <cell r="Y671">
            <v>467</v>
          </cell>
          <cell r="Z671">
            <v>500</v>
          </cell>
          <cell r="AA671">
            <v>93.4</v>
          </cell>
          <cell r="AB671">
            <v>2017</v>
          </cell>
          <cell r="AC671" t="str">
            <v>MAHARASHTRA STATE BOARD OF SECONDARY AND HIGHER SECONDARY EDUCATION</v>
          </cell>
          <cell r="AD671" t="str">
            <v>CHILDRENS ACADEMY</v>
          </cell>
          <cell r="AE671">
            <v>405</v>
          </cell>
          <cell r="AF671">
            <v>650</v>
          </cell>
          <cell r="AG671">
            <v>62.31</v>
          </cell>
          <cell r="AH671">
            <v>2019</v>
          </cell>
          <cell r="AI671" t="str">
            <v>MAHARASHTRA STATE BOARD OF SECONDARY AND HIGHER SECONDARY EDUCATION</v>
          </cell>
          <cell r="AJ671" t="str">
            <v>PACE JUNIOR SCIENCE COLLEGE</v>
          </cell>
          <cell r="AK671">
            <v>200</v>
          </cell>
          <cell r="AL671">
            <v>22</v>
          </cell>
          <cell r="AM671">
            <v>9.0909090909090917</v>
          </cell>
          <cell r="AN671">
            <v>85</v>
          </cell>
          <cell r="AO671">
            <v>251</v>
          </cell>
          <cell r="AP671">
            <v>26</v>
          </cell>
          <cell r="AQ671">
            <v>9.6538461538461533</v>
          </cell>
          <cell r="AR671">
            <v>75</v>
          </cell>
          <cell r="AS671">
            <v>451</v>
          </cell>
          <cell r="AT671">
            <v>48</v>
          </cell>
          <cell r="AU671">
            <v>9.3958333333333339</v>
          </cell>
          <cell r="AV671">
            <v>231</v>
          </cell>
          <cell r="AW671">
            <v>25</v>
          </cell>
          <cell r="AX671">
            <v>9.24</v>
          </cell>
          <cell r="AY671">
            <v>92</v>
          </cell>
          <cell r="AZ671">
            <v>278</v>
          </cell>
          <cell r="BA671">
            <v>29</v>
          </cell>
          <cell r="BB671">
            <v>9.5862068965517242</v>
          </cell>
          <cell r="BC671">
            <v>98</v>
          </cell>
          <cell r="BD671">
            <v>509</v>
          </cell>
          <cell r="BE671">
            <v>54</v>
          </cell>
          <cell r="BF671">
            <v>9.4259259259259256</v>
          </cell>
          <cell r="BG671">
            <v>217</v>
          </cell>
          <cell r="BH671">
            <v>24</v>
          </cell>
          <cell r="BI671">
            <v>9.0416666666666661</v>
          </cell>
          <cell r="BJ671">
            <v>87.5</v>
          </cell>
          <cell r="BK671">
            <v>272</v>
          </cell>
          <cell r="BL671">
            <v>29</v>
          </cell>
          <cell r="BM671">
            <v>9.3793103448275854</v>
          </cell>
          <cell r="BN671">
            <v>100</v>
          </cell>
          <cell r="BO671">
            <v>489</v>
          </cell>
          <cell r="BP671">
            <v>53</v>
          </cell>
          <cell r="BQ671">
            <v>9.2264150943396235</v>
          </cell>
          <cell r="BR671">
            <v>195</v>
          </cell>
          <cell r="BS671">
            <v>24</v>
          </cell>
          <cell r="BT671">
            <v>8.125</v>
          </cell>
          <cell r="BU671">
            <v>89.583333333333329</v>
          </cell>
          <cell r="BV671">
            <v>195</v>
          </cell>
          <cell r="BW671">
            <v>24</v>
          </cell>
          <cell r="BX671">
            <v>8.125</v>
          </cell>
          <cell r="BY671">
            <v>245</v>
          </cell>
          <cell r="BZ671">
            <v>26</v>
          </cell>
          <cell r="CA671">
            <v>9.4230769230769234</v>
          </cell>
          <cell r="CB671">
            <v>1889</v>
          </cell>
          <cell r="CC671">
            <v>205</v>
          </cell>
          <cell r="CD671">
            <v>9.2146341463414636</v>
          </cell>
          <cell r="CE671">
            <v>88</v>
          </cell>
          <cell r="CF671"/>
          <cell r="CG671"/>
          <cell r="CH671"/>
          <cell r="CI671"/>
          <cell r="CJ671"/>
          <cell r="CK671"/>
          <cell r="CL671"/>
          <cell r="CM671"/>
          <cell r="CN671"/>
          <cell r="CO671"/>
          <cell r="CP671"/>
          <cell r="CQ671"/>
          <cell r="CR671"/>
          <cell r="CS671"/>
          <cell r="CT671"/>
          <cell r="CU671"/>
          <cell r="CV671"/>
          <cell r="CW671"/>
          <cell r="CX671"/>
          <cell r="CY671"/>
          <cell r="CZ671"/>
          <cell r="DA671"/>
          <cell r="DB671"/>
          <cell r="DC671"/>
          <cell r="DD671"/>
          <cell r="DE671"/>
          <cell r="DF671"/>
          <cell r="DG671"/>
          <cell r="DH671"/>
          <cell r="DI671"/>
          <cell r="DJ671">
            <v>0</v>
          </cell>
          <cell r="DK671">
            <v>0</v>
          </cell>
          <cell r="DL671">
            <v>2</v>
          </cell>
          <cell r="DM671">
            <v>0</v>
          </cell>
          <cell r="DN671">
            <v>0</v>
          </cell>
          <cell r="DO671">
            <v>0</v>
          </cell>
          <cell r="DP671">
            <v>0</v>
          </cell>
          <cell r="DQ671">
            <v>0</v>
          </cell>
          <cell r="DR671">
            <v>0</v>
          </cell>
          <cell r="DS671">
            <v>0</v>
          </cell>
          <cell r="DT671">
            <v>0</v>
          </cell>
          <cell r="DU671">
            <v>0</v>
          </cell>
          <cell r="DV671"/>
          <cell r="DW671"/>
          <cell r="DX671"/>
          <cell r="DY671"/>
          <cell r="DZ671"/>
          <cell r="EA671" t="str">
            <v>Higher Studies</v>
          </cell>
          <cell r="EB671" t="str">
            <v>Higher Studies</v>
          </cell>
          <cell r="EC671"/>
          <cell r="ED671" t="str">
            <v>CAT-3</v>
          </cell>
          <cell r="EE671"/>
          <cell r="EF671"/>
          <cell r="EG671"/>
          <cell r="EH671"/>
          <cell r="EI671"/>
          <cell r="EJ671"/>
          <cell r="EK671"/>
          <cell r="EL671"/>
          <cell r="EM671"/>
          <cell r="EN671">
            <v>5</v>
          </cell>
          <cell r="EO671">
            <v>0</v>
          </cell>
          <cell r="EP671">
            <v>5</v>
          </cell>
          <cell r="EQ671">
            <v>10</v>
          </cell>
          <cell r="ER671">
            <v>66.666666666666657</v>
          </cell>
          <cell r="ES671" t="str">
            <v>Yes</v>
          </cell>
          <cell r="ET671" t="str">
            <v>https://drive.google.com/open?id=1_D-T4QcsbR9FpciUYVWaqMWFBEfLXIT3</v>
          </cell>
          <cell r="EU671" t="str">
            <v>NA</v>
          </cell>
          <cell r="EV671" t="str">
            <v>No</v>
          </cell>
          <cell r="EW671"/>
          <cell r="EX671" t="str">
            <v>MUMBAI</v>
          </cell>
          <cell r="EY671" t="str">
            <v>Present</v>
          </cell>
          <cell r="EZ671"/>
          <cell r="FA671" t="str">
            <v>19-ITB22-23</v>
          </cell>
          <cell r="FB671" t="str">
            <v>IT-B</v>
          </cell>
          <cell r="FC671">
            <v>22</v>
          </cell>
        </row>
        <row r="672">
          <cell r="C672" t="str">
            <v>19-ITB23-23</v>
          </cell>
          <cell r="D672">
            <v>23</v>
          </cell>
          <cell r="E672" t="str">
            <v>PUDALE HRISHIKESH SANJAY SANGEETA</v>
          </cell>
          <cell r="F672" t="str">
            <v>19-ITB23-23</v>
          </cell>
          <cell r="G672" t="str">
            <v>Male</v>
          </cell>
          <cell r="H672">
            <v>37147</v>
          </cell>
          <cell r="I672">
            <v>7774858099</v>
          </cell>
          <cell r="J672" t="str">
            <v>7774858099</v>
          </cell>
          <cell r="K672" t="str">
            <v>hrishikeshpudale@gmail.com</v>
          </cell>
          <cell r="L672" t="str">
            <v>1032190353@tcetmumbai.in</v>
          </cell>
          <cell r="M672" t="str">
            <v>Samarth nagar ,Amnapur road,Palus,Palus,Palus,416310</v>
          </cell>
          <cell r="N672" t="str">
            <v>Service</v>
          </cell>
          <cell r="O672" t="str">
            <v>Below  5 Lacs</v>
          </cell>
          <cell r="P672" t="str">
            <v>Normal</v>
          </cell>
          <cell r="Q672" t="str">
            <v>Open</v>
          </cell>
          <cell r="R672">
            <v>2019</v>
          </cell>
          <cell r="S672" t="str">
            <v>FE</v>
          </cell>
          <cell r="T672" t="str">
            <v>MHT-CET 2019</v>
          </cell>
          <cell r="U672" t="str">
            <v>MHT-CET</v>
          </cell>
          <cell r="V672">
            <v>200</v>
          </cell>
          <cell r="W672">
            <v>95.662029399999994</v>
          </cell>
          <cell r="X672" t="str">
            <v>GOPENS</v>
          </cell>
          <cell r="Y672">
            <v>450</v>
          </cell>
          <cell r="Z672">
            <v>500</v>
          </cell>
          <cell r="AA672">
            <v>90</v>
          </cell>
          <cell r="AB672">
            <v>2017</v>
          </cell>
          <cell r="AC672" t="str">
            <v>MAHARASHTRA STATE BOARD OF SECONDARY AND HIGHER SECONDARY EDUCATION</v>
          </cell>
          <cell r="AD672" t="str">
            <v>SHRI SAMARTH ENGLISH MEDIUM SCHOOL PALUS</v>
          </cell>
          <cell r="AE672">
            <v>548</v>
          </cell>
          <cell r="AF672">
            <v>650</v>
          </cell>
          <cell r="AG672">
            <v>84.31</v>
          </cell>
          <cell r="AH672">
            <v>2019</v>
          </cell>
          <cell r="AI672" t="str">
            <v>MAHARASHTRA STATE BOARD OF SECONDARY AND HIGHER SECONDARY EDUCATION</v>
          </cell>
          <cell r="AJ672" t="str">
            <v>LAXMANRAO KIRLOSKAR JUNIOR COLLEGE PALUS</v>
          </cell>
          <cell r="AK672">
            <v>191</v>
          </cell>
          <cell r="AL672">
            <v>22</v>
          </cell>
          <cell r="AM672">
            <v>8.6818181818181817</v>
          </cell>
          <cell r="AN672">
            <v>88</v>
          </cell>
          <cell r="AO672">
            <v>233</v>
          </cell>
          <cell r="AP672">
            <v>26</v>
          </cell>
          <cell r="AQ672">
            <v>8.9615384615384617</v>
          </cell>
          <cell r="AR672">
            <v>75</v>
          </cell>
          <cell r="AS672">
            <v>424</v>
          </cell>
          <cell r="AT672">
            <v>48</v>
          </cell>
          <cell r="AU672">
            <v>8.8333333333333339</v>
          </cell>
          <cell r="AV672">
            <v>242</v>
          </cell>
          <cell r="AW672">
            <v>25</v>
          </cell>
          <cell r="AX672">
            <v>9.68</v>
          </cell>
          <cell r="AY672">
            <v>91</v>
          </cell>
          <cell r="AZ672">
            <v>274</v>
          </cell>
          <cell r="BA672">
            <v>29</v>
          </cell>
          <cell r="BB672">
            <v>9.4482758620689662</v>
          </cell>
          <cell r="BC672">
            <v>98</v>
          </cell>
          <cell r="BD672">
            <v>516</v>
          </cell>
          <cell r="BE672">
            <v>54</v>
          </cell>
          <cell r="BF672">
            <v>9.5555555555555554</v>
          </cell>
          <cell r="BG672">
            <v>217</v>
          </cell>
          <cell r="BH672">
            <v>24</v>
          </cell>
          <cell r="BI672">
            <v>9.0416666666666661</v>
          </cell>
          <cell r="BJ672">
            <v>88</v>
          </cell>
          <cell r="BK672">
            <v>284</v>
          </cell>
          <cell r="BL672">
            <v>29</v>
          </cell>
          <cell r="BM672">
            <v>9.7931034482758612</v>
          </cell>
          <cell r="BN672">
            <v>96</v>
          </cell>
          <cell r="BO672">
            <v>501</v>
          </cell>
          <cell r="BP672">
            <v>53</v>
          </cell>
          <cell r="BQ672">
            <v>9.4528301886792452</v>
          </cell>
          <cell r="BR672">
            <v>234</v>
          </cell>
          <cell r="BS672">
            <v>24</v>
          </cell>
          <cell r="BT672">
            <v>9.75</v>
          </cell>
          <cell r="BU672">
            <v>89.333333333333329</v>
          </cell>
          <cell r="BV672">
            <v>234</v>
          </cell>
          <cell r="BW672">
            <v>24</v>
          </cell>
          <cell r="BX672">
            <v>9.75</v>
          </cell>
          <cell r="BY672">
            <v>260</v>
          </cell>
          <cell r="BZ672">
            <v>26</v>
          </cell>
          <cell r="CA672">
            <v>10</v>
          </cell>
          <cell r="CB672">
            <v>1935</v>
          </cell>
          <cell r="CC672">
            <v>205</v>
          </cell>
          <cell r="CD672">
            <v>9.4390243902439028</v>
          </cell>
          <cell r="CE672">
            <v>88</v>
          </cell>
          <cell r="CF672"/>
          <cell r="CG672"/>
          <cell r="CH672"/>
          <cell r="CI672"/>
          <cell r="CJ672"/>
          <cell r="CK672"/>
          <cell r="CL672"/>
          <cell r="CM672"/>
          <cell r="CN672">
            <v>23</v>
          </cell>
          <cell r="CO672">
            <v>60</v>
          </cell>
          <cell r="CP672">
            <v>19</v>
          </cell>
          <cell r="CQ672">
            <v>50</v>
          </cell>
          <cell r="CR672">
            <v>22</v>
          </cell>
          <cell r="CS672">
            <v>2</v>
          </cell>
          <cell r="CT672">
            <v>92</v>
          </cell>
          <cell r="CU672">
            <v>13</v>
          </cell>
          <cell r="CV672">
            <v>3</v>
          </cell>
          <cell r="CW672">
            <v>82</v>
          </cell>
          <cell r="CX672">
            <v>474</v>
          </cell>
          <cell r="CY672">
            <v>47.4</v>
          </cell>
          <cell r="CZ672">
            <v>70.43090638930164</v>
          </cell>
          <cell r="DA672">
            <v>10</v>
          </cell>
          <cell r="DB672">
            <v>0</v>
          </cell>
          <cell r="DC672">
            <v>100</v>
          </cell>
          <cell r="DD672">
            <v>22</v>
          </cell>
          <cell r="DE672">
            <v>0</v>
          </cell>
          <cell r="DF672">
            <v>100</v>
          </cell>
          <cell r="DG672">
            <v>9</v>
          </cell>
          <cell r="DH672">
            <v>90</v>
          </cell>
          <cell r="DI672">
            <v>728</v>
          </cell>
          <cell r="DJ672">
            <v>37</v>
          </cell>
          <cell r="DK672">
            <v>2</v>
          </cell>
          <cell r="DL672">
            <v>0</v>
          </cell>
          <cell r="DM672">
            <v>100</v>
          </cell>
          <cell r="DN672">
            <v>50</v>
          </cell>
          <cell r="DO672" t="str">
            <v>100</v>
          </cell>
          <cell r="DP672">
            <v>80</v>
          </cell>
          <cell r="DQ672" t="str">
            <v>100</v>
          </cell>
          <cell r="DR672">
            <v>65</v>
          </cell>
          <cell r="DS672">
            <v>100</v>
          </cell>
          <cell r="DT672">
            <v>53</v>
          </cell>
          <cell r="DU672">
            <v>95</v>
          </cell>
          <cell r="DV672" t="str">
            <v>Artelligence Solutions</v>
          </cell>
          <cell r="DW672"/>
          <cell r="DX672"/>
          <cell r="DY672" t="str">
            <v>Placed</v>
          </cell>
          <cell r="DZ672">
            <v>4.5</v>
          </cell>
          <cell r="EA672" t="str">
            <v>Placement</v>
          </cell>
          <cell r="EB672" t="str">
            <v>Placement</v>
          </cell>
          <cell r="EC672"/>
          <cell r="ED672" t="str">
            <v>CAT-1</v>
          </cell>
          <cell r="EE672"/>
          <cell r="EF672"/>
          <cell r="EG672"/>
          <cell r="EH672"/>
          <cell r="EI672"/>
          <cell r="EJ672"/>
          <cell r="EK672"/>
          <cell r="EL672"/>
          <cell r="EM672"/>
          <cell r="EN672">
            <v>5</v>
          </cell>
          <cell r="EO672">
            <v>5</v>
          </cell>
          <cell r="EP672">
            <v>5</v>
          </cell>
          <cell r="EQ672">
            <v>15</v>
          </cell>
          <cell r="ER672">
            <v>100</v>
          </cell>
          <cell r="ES672" t="str">
            <v>Yes</v>
          </cell>
          <cell r="ET672" t="str">
            <v>https://drive.google.com/open?id=1dAXCjiEnyAnYUQm1grEOBY9ajb_rER6G</v>
          </cell>
          <cell r="EU672" t="str">
            <v>IT + Core Companies</v>
          </cell>
          <cell r="EV672" t="str">
            <v>Yes</v>
          </cell>
          <cell r="EW672" t="str">
            <v>pay_HxgAEMJHGP24sn</v>
          </cell>
          <cell r="EX672" t="str">
            <v>Sangli</v>
          </cell>
          <cell r="EY672" t="str">
            <v>Present</v>
          </cell>
          <cell r="EZ672" t="str">
            <v>Batch 1</v>
          </cell>
          <cell r="FA672" t="str">
            <v>19-ITB23-23</v>
          </cell>
          <cell r="FB672" t="str">
            <v>IT-B</v>
          </cell>
          <cell r="FC672">
            <v>23</v>
          </cell>
        </row>
        <row r="673">
          <cell r="C673" t="str">
            <v>19-ITB24-23</v>
          </cell>
          <cell r="D673">
            <v>24</v>
          </cell>
          <cell r="E673" t="str">
            <v>RANA GAURAVSINGH SURENDRASINGH USHA</v>
          </cell>
          <cell r="F673" t="str">
            <v>19-ITB24-23</v>
          </cell>
          <cell r="G673" t="str">
            <v>Male</v>
          </cell>
          <cell r="H673">
            <v>37142</v>
          </cell>
          <cell r="I673">
            <v>8355942251</v>
          </cell>
          <cell r="J673" t="str">
            <v>8355942251</v>
          </cell>
          <cell r="K673" t="str">
            <v>rana123gaurav6@gmail.com</v>
          </cell>
          <cell r="L673" t="str">
            <v>1032190354@tcetmumbai.in</v>
          </cell>
          <cell r="M673" t="str">
            <v>4,Pakh,Lostu,Maigadhar,Ghansali,249155</v>
          </cell>
          <cell r="N673" t="str">
            <v>Service</v>
          </cell>
          <cell r="O673" t="str">
            <v>Below  5 Lacs</v>
          </cell>
          <cell r="P673" t="str">
            <v>Normal</v>
          </cell>
          <cell r="Q673" t="str">
            <v>Open</v>
          </cell>
          <cell r="R673">
            <v>2019</v>
          </cell>
          <cell r="S673" t="str">
            <v>FE</v>
          </cell>
          <cell r="T673" t="str">
            <v>MHT-CET 2019</v>
          </cell>
          <cell r="U673" t="str">
            <v>MHT-CET</v>
          </cell>
          <cell r="V673">
            <v>200</v>
          </cell>
          <cell r="W673">
            <v>90.430755399999995</v>
          </cell>
          <cell r="X673" t="str">
            <v>MI</v>
          </cell>
          <cell r="Y673">
            <v>411</v>
          </cell>
          <cell r="Z673">
            <v>500</v>
          </cell>
          <cell r="AA673">
            <v>82.2</v>
          </cell>
          <cell r="AB673">
            <v>2017</v>
          </cell>
          <cell r="AC673" t="str">
            <v>MAHARASHTRA STATE BOARD OF SECONDARY AND HIGHER SECONDARY EDUCATION</v>
          </cell>
          <cell r="AD673" t="str">
            <v>ST. JOHN'S HIGH SCHOOL</v>
          </cell>
          <cell r="AE673">
            <v>445</v>
          </cell>
          <cell r="AF673">
            <v>650</v>
          </cell>
          <cell r="AG673">
            <v>68.459999999999994</v>
          </cell>
          <cell r="AH673">
            <v>2019</v>
          </cell>
          <cell r="AI673" t="str">
            <v>MAHARASHTRA STATE BOARD OF SECONDARY AND HIGHER SECONDARY EDUCATION</v>
          </cell>
          <cell r="AJ673" t="str">
            <v>THAKUR COLLEGE OF SCIENCE AND COMMERCE</v>
          </cell>
          <cell r="AK673">
            <v>211</v>
          </cell>
          <cell r="AL673">
            <v>22</v>
          </cell>
          <cell r="AM673">
            <v>9.5909090909090917</v>
          </cell>
          <cell r="AN673">
            <v>78</v>
          </cell>
          <cell r="AO673">
            <v>260</v>
          </cell>
          <cell r="AP673">
            <v>26</v>
          </cell>
          <cell r="AQ673">
            <v>10</v>
          </cell>
          <cell r="AR673">
            <v>83.33</v>
          </cell>
          <cell r="AS673">
            <v>471</v>
          </cell>
          <cell r="AT673">
            <v>48</v>
          </cell>
          <cell r="AU673">
            <v>9.8125</v>
          </cell>
          <cell r="AV673">
            <v>235</v>
          </cell>
          <cell r="AW673">
            <v>25</v>
          </cell>
          <cell r="AX673">
            <v>9.4</v>
          </cell>
          <cell r="AY673">
            <v>99</v>
          </cell>
          <cell r="AZ673">
            <v>256</v>
          </cell>
          <cell r="BA673">
            <v>29</v>
          </cell>
          <cell r="BB673">
            <v>8.8275862068965516</v>
          </cell>
          <cell r="BC673">
            <v>100</v>
          </cell>
          <cell r="BD673">
            <v>491</v>
          </cell>
          <cell r="BE673">
            <v>54</v>
          </cell>
          <cell r="BF673">
            <v>9.0925925925925934</v>
          </cell>
          <cell r="BG673">
            <v>209</v>
          </cell>
          <cell r="BH673">
            <v>24</v>
          </cell>
          <cell r="BI673">
            <v>8.7083333333333339</v>
          </cell>
          <cell r="BJ673">
            <v>90.082499999999996</v>
          </cell>
          <cell r="BK673">
            <v>251</v>
          </cell>
          <cell r="BL673">
            <v>29</v>
          </cell>
          <cell r="BM673">
            <v>8.6551724137931032</v>
          </cell>
          <cell r="BN673">
            <v>98</v>
          </cell>
          <cell r="BO673">
            <v>460</v>
          </cell>
          <cell r="BP673">
            <v>53</v>
          </cell>
          <cell r="BQ673">
            <v>8.6792452830188687</v>
          </cell>
          <cell r="BR673">
            <v>201</v>
          </cell>
          <cell r="BS673">
            <v>24</v>
          </cell>
          <cell r="BT673">
            <v>8.375</v>
          </cell>
          <cell r="BU673">
            <v>91.402083333333323</v>
          </cell>
          <cell r="BV673">
            <v>201</v>
          </cell>
          <cell r="BW673">
            <v>24</v>
          </cell>
          <cell r="BX673">
            <v>8.375</v>
          </cell>
          <cell r="BY673">
            <v>242</v>
          </cell>
          <cell r="BZ673">
            <v>26</v>
          </cell>
          <cell r="CA673">
            <v>9.3076923076923084</v>
          </cell>
          <cell r="CB673">
            <v>1865</v>
          </cell>
          <cell r="CC673">
            <v>205</v>
          </cell>
          <cell r="CD673">
            <v>9.0975609756097562</v>
          </cell>
          <cell r="CE673">
            <v>91</v>
          </cell>
          <cell r="CF673"/>
          <cell r="CG673"/>
          <cell r="CH673"/>
          <cell r="CI673"/>
          <cell r="CJ673"/>
          <cell r="CK673"/>
          <cell r="CL673"/>
          <cell r="CM673"/>
          <cell r="CN673">
            <v>26</v>
          </cell>
          <cell r="CO673">
            <v>60</v>
          </cell>
          <cell r="CP673">
            <v>30</v>
          </cell>
          <cell r="CQ673">
            <v>50</v>
          </cell>
          <cell r="CR673">
            <v>24</v>
          </cell>
          <cell r="CS673">
            <v>0</v>
          </cell>
          <cell r="CT673">
            <v>100</v>
          </cell>
          <cell r="CU673">
            <v>14</v>
          </cell>
          <cell r="CV673">
            <v>2</v>
          </cell>
          <cell r="CW673">
            <v>88</v>
          </cell>
          <cell r="CX673">
            <v>507</v>
          </cell>
          <cell r="CY673">
            <v>50.7</v>
          </cell>
          <cell r="CZ673">
            <v>75.334323922734029</v>
          </cell>
          <cell r="DA673">
            <v>10</v>
          </cell>
          <cell r="DB673">
            <v>0</v>
          </cell>
          <cell r="DC673">
            <v>100</v>
          </cell>
          <cell r="DD673">
            <v>22</v>
          </cell>
          <cell r="DE673">
            <v>0</v>
          </cell>
          <cell r="DF673">
            <v>100</v>
          </cell>
          <cell r="DG673">
            <v>9</v>
          </cell>
          <cell r="DH673">
            <v>90</v>
          </cell>
          <cell r="DI673">
            <v>611</v>
          </cell>
          <cell r="DJ673">
            <v>31</v>
          </cell>
          <cell r="DK673">
            <v>0</v>
          </cell>
          <cell r="DL673">
            <v>2</v>
          </cell>
          <cell r="DM673">
            <v>0</v>
          </cell>
          <cell r="DN673">
            <v>60</v>
          </cell>
          <cell r="DO673" t="str">
            <v>100</v>
          </cell>
          <cell r="DP673">
            <v>60</v>
          </cell>
          <cell r="DQ673" t="str">
            <v>100</v>
          </cell>
          <cell r="DR673">
            <v>60</v>
          </cell>
          <cell r="DS673">
            <v>100</v>
          </cell>
          <cell r="DT673">
            <v>56</v>
          </cell>
          <cell r="DU673">
            <v>83</v>
          </cell>
          <cell r="DV673" t="str">
            <v>Knowledge Works Global Ltd.</v>
          </cell>
          <cell r="DW673"/>
          <cell r="DX673"/>
          <cell r="DY673"/>
          <cell r="DZ673">
            <v>3.5</v>
          </cell>
          <cell r="EA673" t="str">
            <v>Placement</v>
          </cell>
          <cell r="EB673" t="str">
            <v>Placement</v>
          </cell>
          <cell r="EC673"/>
          <cell r="ED673" t="str">
            <v>CAT-1</v>
          </cell>
          <cell r="EE673"/>
          <cell r="EF673"/>
          <cell r="EG673"/>
          <cell r="EH673"/>
          <cell r="EI673"/>
          <cell r="EJ673"/>
          <cell r="EK673"/>
          <cell r="EL673"/>
          <cell r="EM673"/>
          <cell r="EN673">
            <v>5</v>
          </cell>
          <cell r="EO673">
            <v>5</v>
          </cell>
          <cell r="EP673">
            <v>5</v>
          </cell>
          <cell r="EQ673">
            <v>15</v>
          </cell>
          <cell r="ER673">
            <v>100</v>
          </cell>
          <cell r="ES673" t="str">
            <v>Yes</v>
          </cell>
          <cell r="ET673" t="str">
            <v>https://drive.google.com/open?id=1w8eWWEXfI4qX9BC7PU0tTea2J94_g3I4</v>
          </cell>
          <cell r="EU673" t="str">
            <v>IT + Core Companies</v>
          </cell>
          <cell r="EV673" t="str">
            <v>Yes</v>
          </cell>
          <cell r="EW673" t="str">
            <v>pay_HyBBc3nd3QEEEP</v>
          </cell>
          <cell r="EX673" t="str">
            <v>Mumbai</v>
          </cell>
          <cell r="EY673" t="str">
            <v>Present</v>
          </cell>
          <cell r="EZ673" t="str">
            <v>Golden Batch 2</v>
          </cell>
          <cell r="FA673" t="str">
            <v>19-ITB24-23</v>
          </cell>
          <cell r="FB673" t="str">
            <v>IT-B</v>
          </cell>
          <cell r="FC673">
            <v>24</v>
          </cell>
        </row>
        <row r="674">
          <cell r="C674" t="str">
            <v>19-ITB25-23</v>
          </cell>
          <cell r="D674">
            <v>25</v>
          </cell>
          <cell r="E674" t="str">
            <v>RATHORE PRIYA AMITSINGH PINKY</v>
          </cell>
          <cell r="F674" t="str">
            <v>19-ITB25-23</v>
          </cell>
          <cell r="G674" t="str">
            <v>Female</v>
          </cell>
          <cell r="H674">
            <v>37198</v>
          </cell>
          <cell r="I674">
            <v>9325256653</v>
          </cell>
          <cell r="J674" t="str">
            <v>9325256653</v>
          </cell>
          <cell r="K674" t="str">
            <v>priyarathore9096@gmail.com</v>
          </cell>
          <cell r="L674" t="str">
            <v>1032190355@tcetmumbai.in</v>
          </cell>
          <cell r="M674" t="str">
            <v>j/301,shanti lifespaces,new link road,nallasopara,MAHARASHTRA,mumbai,401209</v>
          </cell>
          <cell r="N674" t="str">
            <v>Family Business</v>
          </cell>
          <cell r="O674" t="str">
            <v>20 Lacs &amp; above</v>
          </cell>
          <cell r="P674" t="str">
            <v>Normal</v>
          </cell>
          <cell r="Q674" t="str">
            <v>Open</v>
          </cell>
          <cell r="R674">
            <v>2019</v>
          </cell>
          <cell r="S674" t="str">
            <v>FE</v>
          </cell>
          <cell r="T674" t="str">
            <v>MHT-CET 2019</v>
          </cell>
          <cell r="U674" t="str">
            <v>MHT-CET</v>
          </cell>
          <cell r="V674">
            <v>200</v>
          </cell>
          <cell r="W674">
            <v>10.189885800000001</v>
          </cell>
          <cell r="X674" t="str">
            <v>IL</v>
          </cell>
          <cell r="Y674">
            <v>416</v>
          </cell>
          <cell r="Z674">
            <v>500</v>
          </cell>
          <cell r="AA674">
            <v>83.2</v>
          </cell>
          <cell r="AB674">
            <v>2017</v>
          </cell>
          <cell r="AC674" t="str">
            <v>MAHARASHTRA STATE BOARD OF SECONDARY AND HIGHER SECONDARY EDUCATION</v>
          </cell>
          <cell r="AD674" t="str">
            <v>MOTHER MARY ENGLISH HIGH SCHOOL</v>
          </cell>
          <cell r="AE674">
            <v>474</v>
          </cell>
          <cell r="AF674">
            <v>650</v>
          </cell>
          <cell r="AG674">
            <v>72.92</v>
          </cell>
          <cell r="AH674">
            <v>2019</v>
          </cell>
          <cell r="AI674" t="str">
            <v>MAHARASHTRA STATE BOARD OF SECONDARY AND HIGHER SECONDARY EDUCATION</v>
          </cell>
          <cell r="AJ674" t="str">
            <v>SHETH VIDYA MANDIR ENGLISH HIGH SCHOOL AND JUNIOR COLLEGE</v>
          </cell>
          <cell r="AK674">
            <v>202</v>
          </cell>
          <cell r="AL674">
            <v>22</v>
          </cell>
          <cell r="AM674">
            <v>9.1818181818181817</v>
          </cell>
          <cell r="AN674">
            <v>75</v>
          </cell>
          <cell r="AO674">
            <v>234</v>
          </cell>
          <cell r="AP674">
            <v>26</v>
          </cell>
          <cell r="AQ674">
            <v>9</v>
          </cell>
          <cell r="AR674">
            <v>75</v>
          </cell>
          <cell r="AS674">
            <v>436</v>
          </cell>
          <cell r="AT674">
            <v>48</v>
          </cell>
          <cell r="AU674">
            <v>9.0833333333333339</v>
          </cell>
          <cell r="AV674">
            <v>245</v>
          </cell>
          <cell r="AW674">
            <v>25</v>
          </cell>
          <cell r="AX674">
            <v>9.8000000000000007</v>
          </cell>
          <cell r="AY674">
            <v>99</v>
          </cell>
          <cell r="AZ674">
            <v>287</v>
          </cell>
          <cell r="BA674">
            <v>29</v>
          </cell>
          <cell r="BB674">
            <v>9.8965517241379306</v>
          </cell>
          <cell r="BC674">
            <v>98</v>
          </cell>
          <cell r="BD674">
            <v>532</v>
          </cell>
          <cell r="BE674">
            <v>54</v>
          </cell>
          <cell r="BF674">
            <v>9.8518518518518512</v>
          </cell>
          <cell r="BG674">
            <v>226</v>
          </cell>
          <cell r="BH674">
            <v>24</v>
          </cell>
          <cell r="BI674">
            <v>9.4166666666666661</v>
          </cell>
          <cell r="BJ674">
            <v>86.75</v>
          </cell>
          <cell r="BK674">
            <v>282</v>
          </cell>
          <cell r="BL674">
            <v>29</v>
          </cell>
          <cell r="BM674">
            <v>9.7241379310344822</v>
          </cell>
          <cell r="BN674">
            <v>99</v>
          </cell>
          <cell r="BO674">
            <v>508</v>
          </cell>
          <cell r="BP674">
            <v>53</v>
          </cell>
          <cell r="BQ674">
            <v>9.584905660377359</v>
          </cell>
          <cell r="BR674">
            <v>232</v>
          </cell>
          <cell r="BS674">
            <v>24</v>
          </cell>
          <cell r="BT674">
            <v>9.6666666666666661</v>
          </cell>
          <cell r="BU674">
            <v>88.791666666666671</v>
          </cell>
          <cell r="BV674">
            <v>232</v>
          </cell>
          <cell r="BW674">
            <v>24</v>
          </cell>
          <cell r="BX674">
            <v>9.6666666666666661</v>
          </cell>
          <cell r="BY674">
            <v>252</v>
          </cell>
          <cell r="BZ674">
            <v>26</v>
          </cell>
          <cell r="CA674">
            <v>9.6923076923076916</v>
          </cell>
          <cell r="CB674">
            <v>1960</v>
          </cell>
          <cell r="CC674">
            <v>205</v>
          </cell>
          <cell r="CD674">
            <v>9.5609756097560972</v>
          </cell>
          <cell r="CE674">
            <v>87</v>
          </cell>
          <cell r="CF674"/>
          <cell r="CG674"/>
          <cell r="CH674"/>
          <cell r="CI674"/>
          <cell r="CJ674"/>
          <cell r="CK674"/>
          <cell r="CL674"/>
          <cell r="CM674"/>
          <cell r="CN674"/>
          <cell r="CO674"/>
          <cell r="CP674"/>
          <cell r="CQ674"/>
          <cell r="CR674"/>
          <cell r="CS674"/>
          <cell r="CT674"/>
          <cell r="CU674"/>
          <cell r="CV674"/>
          <cell r="CW674"/>
          <cell r="CX674"/>
          <cell r="CY674"/>
          <cell r="CZ674"/>
          <cell r="DA674"/>
          <cell r="DB674"/>
          <cell r="DC674"/>
          <cell r="DD674"/>
          <cell r="DE674"/>
          <cell r="DF674"/>
          <cell r="DG674"/>
          <cell r="DH674"/>
          <cell r="DI674"/>
          <cell r="DJ674">
            <v>0</v>
          </cell>
          <cell r="DK674">
            <v>0</v>
          </cell>
          <cell r="DL674">
            <v>2</v>
          </cell>
          <cell r="DM674">
            <v>0</v>
          </cell>
          <cell r="DN674">
            <v>0</v>
          </cell>
          <cell r="DO674">
            <v>0</v>
          </cell>
          <cell r="DP674">
            <v>0</v>
          </cell>
          <cell r="DQ674">
            <v>0</v>
          </cell>
          <cell r="DR674">
            <v>0</v>
          </cell>
          <cell r="DS674">
            <v>0</v>
          </cell>
          <cell r="DT674">
            <v>0</v>
          </cell>
          <cell r="DU674">
            <v>0</v>
          </cell>
          <cell r="DV674"/>
          <cell r="DW674"/>
          <cell r="DX674"/>
          <cell r="DY674"/>
          <cell r="DZ674"/>
          <cell r="EA674" t="str">
            <v>Higher Studies</v>
          </cell>
          <cell r="EB674" t="str">
            <v>Higher Studies</v>
          </cell>
          <cell r="EC674"/>
          <cell r="ED674" t="str">
            <v>CAT-3</v>
          </cell>
          <cell r="EE674"/>
          <cell r="EF674"/>
          <cell r="EG674"/>
          <cell r="EH674"/>
          <cell r="EI674"/>
          <cell r="EJ674"/>
          <cell r="EK674"/>
          <cell r="EL674"/>
          <cell r="EM674"/>
          <cell r="EN674">
            <v>5</v>
          </cell>
          <cell r="EO674">
            <v>0</v>
          </cell>
          <cell r="EP674">
            <v>5</v>
          </cell>
          <cell r="EQ674">
            <v>10</v>
          </cell>
          <cell r="ER674">
            <v>66.666666666666657</v>
          </cell>
          <cell r="ES674" t="str">
            <v>Yes</v>
          </cell>
          <cell r="ET674" t="str">
            <v>https://drive.google.com/open?id=17i66LUe2N3__KNnQAeiJzuAWmZT1KYse</v>
          </cell>
          <cell r="EU674" t="str">
            <v>NA</v>
          </cell>
          <cell r="EV674" t="str">
            <v>No</v>
          </cell>
          <cell r="EW674"/>
          <cell r="EX674" t="str">
            <v>rajasthan</v>
          </cell>
          <cell r="EY674" t="str">
            <v>AB</v>
          </cell>
          <cell r="EZ674"/>
          <cell r="FA674" t="str">
            <v>19-ITB25-23</v>
          </cell>
          <cell r="FB674" t="str">
            <v>IT-B</v>
          </cell>
          <cell r="FC674">
            <v>25</v>
          </cell>
        </row>
        <row r="675">
          <cell r="C675" t="str">
            <v>19-ITB26-23</v>
          </cell>
          <cell r="D675">
            <v>26</v>
          </cell>
          <cell r="E675" t="str">
            <v>RAUT ISHA PRAVIN VARSHA</v>
          </cell>
          <cell r="F675" t="str">
            <v>19-ITB26-23</v>
          </cell>
          <cell r="G675" t="str">
            <v>Female</v>
          </cell>
          <cell r="H675">
            <v>36937</v>
          </cell>
          <cell r="I675">
            <v>7506059398</v>
          </cell>
          <cell r="J675" t="str">
            <v>7506059398</v>
          </cell>
          <cell r="K675" t="str">
            <v>isha.raut99@gmail.com</v>
          </cell>
          <cell r="L675" t="str">
            <v>1032190356@tcetmumbai.in</v>
          </cell>
          <cell r="M675" t="str">
            <v>11, KARISHMA SOCIETY,L.M.ROAD,DAHISAR WEST,NEAR RHYTHM HOUSE BUILDING,MUMBAI,400068</v>
          </cell>
          <cell r="N675" t="str">
            <v>Family Business</v>
          </cell>
          <cell r="O675" t="str">
            <v>10 Lacs to 20Lacs</v>
          </cell>
          <cell r="P675" t="str">
            <v>Normal</v>
          </cell>
          <cell r="Q675" t="str">
            <v>Open</v>
          </cell>
          <cell r="R675">
            <v>2019</v>
          </cell>
          <cell r="S675" t="str">
            <v>FE</v>
          </cell>
          <cell r="T675" t="str">
            <v>MHT-CET 2019</v>
          </cell>
          <cell r="U675" t="str">
            <v>MHT-CET</v>
          </cell>
          <cell r="V675">
            <v>200</v>
          </cell>
          <cell r="W675">
            <v>27.9400795</v>
          </cell>
          <cell r="X675" t="str">
            <v>IL</v>
          </cell>
          <cell r="Y675">
            <v>426</v>
          </cell>
          <cell r="Z675">
            <v>500</v>
          </cell>
          <cell r="AA675">
            <v>85.2</v>
          </cell>
          <cell r="AB675">
            <v>2017</v>
          </cell>
          <cell r="AC675" t="str">
            <v>MAHARASHTRA STATE BOARD OF SECONDARY AND HIGHER SECONDARY EDUCATION</v>
          </cell>
          <cell r="AD675" t="str">
            <v>MARY IMMACULATE GIRLS HIGH SCHOOL</v>
          </cell>
          <cell r="AE675">
            <v>395</v>
          </cell>
          <cell r="AF675">
            <v>650</v>
          </cell>
          <cell r="AG675">
            <v>60.77</v>
          </cell>
          <cell r="AH675">
            <v>2019</v>
          </cell>
          <cell r="AI675" t="str">
            <v>MAHARASHTRA STATE BOARD OF SECONDARY AND HIGHER SECONDARY EDUCATION</v>
          </cell>
          <cell r="AJ675" t="str">
            <v>M.J. JUNIOR COLLEGE OF SCIENCE</v>
          </cell>
          <cell r="AK675">
            <v>163</v>
          </cell>
          <cell r="AL675">
            <v>22</v>
          </cell>
          <cell r="AM675">
            <v>7.4090909090909092</v>
          </cell>
          <cell r="AN675">
            <v>75</v>
          </cell>
          <cell r="AO675">
            <v>208</v>
          </cell>
          <cell r="AP675">
            <v>26</v>
          </cell>
          <cell r="AQ675">
            <v>8</v>
          </cell>
          <cell r="AR675">
            <v>100</v>
          </cell>
          <cell r="AS675">
            <v>371</v>
          </cell>
          <cell r="AT675">
            <v>48</v>
          </cell>
          <cell r="AU675">
            <v>7.729166666666667</v>
          </cell>
          <cell r="AV675">
            <v>244</v>
          </cell>
          <cell r="AW675">
            <v>25</v>
          </cell>
          <cell r="AX675">
            <v>9.76</v>
          </cell>
          <cell r="AY675">
            <v>99</v>
          </cell>
          <cell r="AZ675">
            <v>284</v>
          </cell>
          <cell r="BA675">
            <v>29</v>
          </cell>
          <cell r="BB675">
            <v>9.7931034482758612</v>
          </cell>
          <cell r="BC675">
            <v>98</v>
          </cell>
          <cell r="BD675">
            <v>528</v>
          </cell>
          <cell r="BE675">
            <v>54</v>
          </cell>
          <cell r="BF675">
            <v>9.7777777777777786</v>
          </cell>
          <cell r="BG675">
            <v>220</v>
          </cell>
          <cell r="BH675">
            <v>24</v>
          </cell>
          <cell r="BI675">
            <v>9.1666666666666661</v>
          </cell>
          <cell r="BJ675">
            <v>93</v>
          </cell>
          <cell r="BK675">
            <v>279</v>
          </cell>
          <cell r="BL675">
            <v>29</v>
          </cell>
          <cell r="BM675">
            <v>9.6206896551724146</v>
          </cell>
          <cell r="BN675">
            <v>100</v>
          </cell>
          <cell r="BO675">
            <v>499</v>
          </cell>
          <cell r="BP675">
            <v>53</v>
          </cell>
          <cell r="BQ675">
            <v>9.415094339622641</v>
          </cell>
          <cell r="BR675">
            <v>217</v>
          </cell>
          <cell r="BS675">
            <v>24</v>
          </cell>
          <cell r="BT675">
            <v>9.0416666666666661</v>
          </cell>
          <cell r="BU675">
            <v>94.166666666666671</v>
          </cell>
          <cell r="BV675">
            <v>217</v>
          </cell>
          <cell r="BW675">
            <v>24</v>
          </cell>
          <cell r="BX675">
            <v>9.0416666666666661</v>
          </cell>
          <cell r="BY675">
            <v>243</v>
          </cell>
          <cell r="BZ675">
            <v>26</v>
          </cell>
          <cell r="CA675">
            <v>9.3461538461538467</v>
          </cell>
          <cell r="CB675">
            <v>1858</v>
          </cell>
          <cell r="CC675">
            <v>205</v>
          </cell>
          <cell r="CD675">
            <v>9.0634146341463406</v>
          </cell>
          <cell r="CE675">
            <v>93</v>
          </cell>
          <cell r="CF675"/>
          <cell r="CG675"/>
          <cell r="CH675"/>
          <cell r="CI675"/>
          <cell r="CJ675"/>
          <cell r="CK675"/>
          <cell r="CL675"/>
          <cell r="CM675"/>
          <cell r="CN675"/>
          <cell r="CO675"/>
          <cell r="CP675"/>
          <cell r="CQ675"/>
          <cell r="CR675"/>
          <cell r="CS675"/>
          <cell r="CT675"/>
          <cell r="CU675"/>
          <cell r="CV675"/>
          <cell r="CW675"/>
          <cell r="CX675"/>
          <cell r="CY675"/>
          <cell r="CZ675"/>
          <cell r="DA675"/>
          <cell r="DB675"/>
          <cell r="DC675"/>
          <cell r="DD675"/>
          <cell r="DE675"/>
          <cell r="DF675"/>
          <cell r="DG675"/>
          <cell r="DH675"/>
          <cell r="DI675"/>
          <cell r="DJ675">
            <v>0</v>
          </cell>
          <cell r="DK675">
            <v>0</v>
          </cell>
          <cell r="DL675">
            <v>2</v>
          </cell>
          <cell r="DM675">
            <v>0</v>
          </cell>
          <cell r="DN675">
            <v>0</v>
          </cell>
          <cell r="DO675">
            <v>0</v>
          </cell>
          <cell r="DP675">
            <v>0</v>
          </cell>
          <cell r="DQ675">
            <v>0</v>
          </cell>
          <cell r="DR675">
            <v>0</v>
          </cell>
          <cell r="DS675">
            <v>0</v>
          </cell>
          <cell r="DT675">
            <v>0</v>
          </cell>
          <cell r="DU675">
            <v>0</v>
          </cell>
          <cell r="DV675"/>
          <cell r="DW675"/>
          <cell r="DX675"/>
          <cell r="DY675"/>
          <cell r="DZ675"/>
          <cell r="EA675" t="str">
            <v>Higher Studies</v>
          </cell>
          <cell r="EB675" t="str">
            <v>Higher Studies</v>
          </cell>
          <cell r="EC675"/>
          <cell r="ED675" t="str">
            <v>CAT-3</v>
          </cell>
          <cell r="EE675"/>
          <cell r="EF675"/>
          <cell r="EG675"/>
          <cell r="EH675"/>
          <cell r="EI675"/>
          <cell r="EJ675"/>
          <cell r="EK675"/>
          <cell r="EL675"/>
          <cell r="EM675"/>
          <cell r="EN675">
            <v>5</v>
          </cell>
          <cell r="EO675">
            <v>0</v>
          </cell>
          <cell r="EP675">
            <v>5</v>
          </cell>
          <cell r="EQ675">
            <v>10</v>
          </cell>
          <cell r="ER675">
            <v>66.666666666666657</v>
          </cell>
          <cell r="ES675" t="str">
            <v>Yes</v>
          </cell>
          <cell r="ET675" t="str">
            <v>https://drive.google.com/open?id=1txLi977smt-4KfW6C78NMg0Zy93yGXrz</v>
          </cell>
          <cell r="EU675" t="str">
            <v>NA</v>
          </cell>
          <cell r="EV675" t="str">
            <v>No</v>
          </cell>
          <cell r="EW675"/>
          <cell r="EX675" t="str">
            <v>MUMBAI</v>
          </cell>
          <cell r="EY675" t="str">
            <v>Present</v>
          </cell>
          <cell r="EZ675"/>
          <cell r="FA675" t="str">
            <v>19-ITB26-23</v>
          </cell>
          <cell r="FB675" t="str">
            <v>IT-B</v>
          </cell>
          <cell r="FC675">
            <v>26</v>
          </cell>
        </row>
        <row r="676">
          <cell r="C676" t="str">
            <v>19-ITB27-23</v>
          </cell>
          <cell r="D676">
            <v>27</v>
          </cell>
          <cell r="E676" t="str">
            <v>RAVARIA KHUSHBU SHAMJI SHAKHI</v>
          </cell>
          <cell r="F676" t="str">
            <v>19-ITB27-23</v>
          </cell>
          <cell r="G676" t="str">
            <v>Female</v>
          </cell>
          <cell r="H676">
            <v>36861</v>
          </cell>
          <cell r="I676">
            <v>9082789270</v>
          </cell>
          <cell r="J676" t="str">
            <v>9082789270</v>
          </cell>
          <cell r="K676" t="str">
            <v>khushburavaria777@gmail.com</v>
          </cell>
          <cell r="L676" t="str">
            <v>1032190357@tcetmumbai.in</v>
          </cell>
          <cell r="M676" t="str">
            <v>141/B-3 Sainath society,Gorai-2,Borivali West,Near Nalanda college,Mumbai,400092</v>
          </cell>
          <cell r="N676" t="str">
            <v>Service</v>
          </cell>
          <cell r="O676" t="str">
            <v>Below  5 Lacs</v>
          </cell>
          <cell r="P676" t="str">
            <v>Normal</v>
          </cell>
          <cell r="Q676" t="str">
            <v>Open</v>
          </cell>
          <cell r="R676">
            <v>2019</v>
          </cell>
          <cell r="S676" t="str">
            <v>FE</v>
          </cell>
          <cell r="T676" t="str">
            <v>MHT-CET 2019</v>
          </cell>
          <cell r="U676" t="str">
            <v>MHT-CET</v>
          </cell>
          <cell r="V676">
            <v>200</v>
          </cell>
          <cell r="W676">
            <v>94.972226800000001</v>
          </cell>
          <cell r="X676" t="str">
            <v>LOPENS</v>
          </cell>
          <cell r="Y676">
            <v>457</v>
          </cell>
          <cell r="Z676">
            <v>500</v>
          </cell>
          <cell r="AA676">
            <v>91.4</v>
          </cell>
          <cell r="AB676">
            <v>2017</v>
          </cell>
          <cell r="AC676" t="str">
            <v>MAHARASHTRA STATE BOARD OF SECONDARY AND HIGHER SECONDARY EDUCATION</v>
          </cell>
          <cell r="AD676" t="str">
            <v>ST ROCKS HIGH SCHOOL</v>
          </cell>
          <cell r="AE676">
            <v>542</v>
          </cell>
          <cell r="AF676">
            <v>650</v>
          </cell>
          <cell r="AG676">
            <v>83.38</v>
          </cell>
          <cell r="AH676">
            <v>2019</v>
          </cell>
          <cell r="AI676" t="str">
            <v>MAHARASHTRA STATE BOARD OF SECONDARY AND HIGHER SECONDARY EDUCATION</v>
          </cell>
          <cell r="AJ676" t="str">
            <v>NIRMAL JUNIOR COLLEGE OF COMMERCE AND SCIENCE</v>
          </cell>
          <cell r="AK676">
            <v>218</v>
          </cell>
          <cell r="AL676">
            <v>22</v>
          </cell>
          <cell r="AM676">
            <v>9.9090909090909083</v>
          </cell>
          <cell r="AN676">
            <v>75</v>
          </cell>
          <cell r="AO676">
            <v>257</v>
          </cell>
          <cell r="AP676">
            <v>26</v>
          </cell>
          <cell r="AQ676">
            <v>9.884615384615385</v>
          </cell>
          <cell r="AR676">
            <v>91.67</v>
          </cell>
          <cell r="AS676">
            <v>475</v>
          </cell>
          <cell r="AT676">
            <v>48</v>
          </cell>
          <cell r="AU676">
            <v>9.8958333333333339</v>
          </cell>
          <cell r="AV676">
            <v>245</v>
          </cell>
          <cell r="AW676">
            <v>25</v>
          </cell>
          <cell r="AX676">
            <v>9.8000000000000007</v>
          </cell>
          <cell r="AY676">
            <v>98</v>
          </cell>
          <cell r="AZ676">
            <v>287</v>
          </cell>
          <cell r="BA676">
            <v>29</v>
          </cell>
          <cell r="BB676">
            <v>9.8965517241379306</v>
          </cell>
          <cell r="BC676">
            <v>98</v>
          </cell>
          <cell r="BD676">
            <v>532</v>
          </cell>
          <cell r="BE676">
            <v>54</v>
          </cell>
          <cell r="BF676">
            <v>9.8518518518518512</v>
          </cell>
          <cell r="BG676">
            <v>225</v>
          </cell>
          <cell r="BH676">
            <v>24</v>
          </cell>
          <cell r="BI676">
            <v>9.375</v>
          </cell>
          <cell r="BJ676">
            <v>90.667500000000004</v>
          </cell>
          <cell r="BK676">
            <v>290</v>
          </cell>
          <cell r="BL676">
            <v>29</v>
          </cell>
          <cell r="BM676">
            <v>10</v>
          </cell>
          <cell r="BN676">
            <v>99</v>
          </cell>
          <cell r="BO676">
            <v>515</v>
          </cell>
          <cell r="BP676">
            <v>53</v>
          </cell>
          <cell r="BQ676">
            <v>9.7169811320754711</v>
          </cell>
          <cell r="BR676">
            <v>234</v>
          </cell>
          <cell r="BS676">
            <v>24</v>
          </cell>
          <cell r="BT676">
            <v>9.75</v>
          </cell>
          <cell r="BU676">
            <v>92.05625000000002</v>
          </cell>
          <cell r="BV676">
            <v>234</v>
          </cell>
          <cell r="BW676">
            <v>24</v>
          </cell>
          <cell r="BX676">
            <v>9.75</v>
          </cell>
          <cell r="BY676">
            <v>260</v>
          </cell>
          <cell r="BZ676">
            <v>26</v>
          </cell>
          <cell r="CA676">
            <v>10</v>
          </cell>
          <cell r="CB676">
            <v>2016</v>
          </cell>
          <cell r="CC676">
            <v>205</v>
          </cell>
          <cell r="CD676">
            <v>9.8341463414634145</v>
          </cell>
          <cell r="CE676">
            <v>91</v>
          </cell>
          <cell r="CF676"/>
          <cell r="CG676"/>
          <cell r="CH676"/>
          <cell r="CI676"/>
          <cell r="CJ676"/>
          <cell r="CK676"/>
          <cell r="CL676"/>
          <cell r="CM676"/>
          <cell r="CN676">
            <v>25</v>
          </cell>
          <cell r="CO676">
            <v>60</v>
          </cell>
          <cell r="CP676">
            <v>17</v>
          </cell>
          <cell r="CQ676">
            <v>50</v>
          </cell>
          <cell r="CR676">
            <v>24</v>
          </cell>
          <cell r="CS676">
            <v>0</v>
          </cell>
          <cell r="CT676">
            <v>100</v>
          </cell>
          <cell r="CU676">
            <v>14</v>
          </cell>
          <cell r="CV676">
            <v>2</v>
          </cell>
          <cell r="CW676">
            <v>88</v>
          </cell>
          <cell r="CX676">
            <v>600</v>
          </cell>
          <cell r="CY676">
            <v>60</v>
          </cell>
          <cell r="CZ676">
            <v>89.153046062407142</v>
          </cell>
          <cell r="DA676">
            <v>10</v>
          </cell>
          <cell r="DB676">
            <v>0</v>
          </cell>
          <cell r="DC676">
            <v>100</v>
          </cell>
          <cell r="DD676">
            <v>21</v>
          </cell>
          <cell r="DE676">
            <v>1</v>
          </cell>
          <cell r="DF676">
            <v>96</v>
          </cell>
          <cell r="DG676">
            <v>10</v>
          </cell>
          <cell r="DH676">
            <v>100</v>
          </cell>
          <cell r="DI676">
            <v>1083</v>
          </cell>
          <cell r="DJ676">
            <v>55</v>
          </cell>
          <cell r="DK676">
            <v>2</v>
          </cell>
          <cell r="DL676">
            <v>0</v>
          </cell>
          <cell r="DM676">
            <v>100</v>
          </cell>
          <cell r="DN676">
            <v>90</v>
          </cell>
          <cell r="DO676" t="str">
            <v>100</v>
          </cell>
          <cell r="DP676">
            <v>80</v>
          </cell>
          <cell r="DQ676" t="str">
            <v>100</v>
          </cell>
          <cell r="DR676">
            <v>85</v>
          </cell>
          <cell r="DS676">
            <v>100</v>
          </cell>
          <cell r="DT676">
            <v>79</v>
          </cell>
          <cell r="DU676">
            <v>98</v>
          </cell>
          <cell r="DV676" t="str">
            <v>J.P. Morgan</v>
          </cell>
          <cell r="DW676"/>
          <cell r="DX676"/>
          <cell r="DY676" t="str">
            <v>Placed</v>
          </cell>
          <cell r="DZ676">
            <v>17.75</v>
          </cell>
          <cell r="EA676" t="str">
            <v>Placement</v>
          </cell>
          <cell r="EB676" t="str">
            <v>Placement</v>
          </cell>
          <cell r="EC676"/>
          <cell r="ED676" t="str">
            <v>CAT-1</v>
          </cell>
          <cell r="EE676"/>
          <cell r="EF676"/>
          <cell r="EG676"/>
          <cell r="EH676"/>
          <cell r="EI676"/>
          <cell r="EJ676"/>
          <cell r="EK676"/>
          <cell r="EL676"/>
          <cell r="EM676"/>
          <cell r="EN676">
            <v>5</v>
          </cell>
          <cell r="EO676">
            <v>5</v>
          </cell>
          <cell r="EP676">
            <v>5</v>
          </cell>
          <cell r="EQ676">
            <v>15</v>
          </cell>
          <cell r="ER676">
            <v>100</v>
          </cell>
          <cell r="ES676" t="str">
            <v>Yes</v>
          </cell>
          <cell r="ET676" t="str">
            <v>https://drive.google.com/open?id=1Tx-isQcsse06OcKBOY2GNC9p69Siku8t</v>
          </cell>
          <cell r="EU676" t="str">
            <v>IT + Core Companies</v>
          </cell>
          <cell r="EV676" t="str">
            <v>Yes</v>
          </cell>
          <cell r="EW676" t="str">
            <v>pay_HxpJycuP4nMPTU</v>
          </cell>
          <cell r="EX676" t="str">
            <v>Mumbai</v>
          </cell>
          <cell r="EY676" t="str">
            <v>Present</v>
          </cell>
          <cell r="EZ676" t="str">
            <v>Batch 2</v>
          </cell>
          <cell r="FA676" t="str">
            <v>19-ITB27-23</v>
          </cell>
          <cell r="FB676" t="str">
            <v>IT-B</v>
          </cell>
          <cell r="FC676">
            <v>27</v>
          </cell>
        </row>
        <row r="677">
          <cell r="C677" t="str">
            <v>19-ITB28-23</v>
          </cell>
          <cell r="D677">
            <v>28</v>
          </cell>
          <cell r="E677" t="str">
            <v>RUHELA VIVEK LOVEKUMAR RASHMI</v>
          </cell>
          <cell r="F677" t="str">
            <v>19-ITB28-23</v>
          </cell>
          <cell r="G677" t="str">
            <v>Male</v>
          </cell>
          <cell r="H677">
            <v>37062</v>
          </cell>
          <cell r="I677">
            <v>9004591411</v>
          </cell>
          <cell r="J677" t="str">
            <v>9004591411</v>
          </cell>
          <cell r="K677" t="str">
            <v>vivekruhela1920@gmail.com</v>
          </cell>
          <cell r="L677" t="str">
            <v>1032190358@tcetmumbai.in</v>
          </cell>
          <cell r="M677" t="str">
            <v>301, SHUBH LAXMI SHOPPING CENTER,RANI SATI MARG, MALAD(EAST),MUMBAI,400097</v>
          </cell>
          <cell r="N677" t="str">
            <v>Self-employed</v>
          </cell>
          <cell r="O677" t="str">
            <v>5 Lacs to  10Lacs</v>
          </cell>
          <cell r="P677" t="str">
            <v>Normal</v>
          </cell>
          <cell r="Q677" t="str">
            <v>Open</v>
          </cell>
          <cell r="R677">
            <v>2019</v>
          </cell>
          <cell r="S677" t="str">
            <v>FE</v>
          </cell>
          <cell r="T677" t="str">
            <v>MHT-CET 2019</v>
          </cell>
          <cell r="U677" t="str">
            <v>MHT-CET</v>
          </cell>
          <cell r="V677">
            <v>200</v>
          </cell>
          <cell r="W677">
            <v>26.740076599999998</v>
          </cell>
          <cell r="X677" t="str">
            <v>ACAP</v>
          </cell>
          <cell r="Y677">
            <v>557</v>
          </cell>
          <cell r="Z677">
            <v>700</v>
          </cell>
          <cell r="AA677">
            <v>79.569999999999993</v>
          </cell>
          <cell r="AB677">
            <v>2017</v>
          </cell>
          <cell r="AC677" t="str">
            <v>University of Cambridge for Secondary Education</v>
          </cell>
          <cell r="AD677" t="str">
            <v>WITTY INTERNATIONAL SCHOOL</v>
          </cell>
          <cell r="AE677">
            <v>429</v>
          </cell>
          <cell r="AF677">
            <v>650</v>
          </cell>
          <cell r="AG677">
            <v>66</v>
          </cell>
          <cell r="AH677">
            <v>2019</v>
          </cell>
          <cell r="AI677" t="str">
            <v>MAHARASHTRA STATE BOARD OF SECONDARY AND HIGHER SECONDARY EDUCATION</v>
          </cell>
          <cell r="AJ677" t="str">
            <v>PACE JUNIOR SCIENCE COLLEGE BORIVALI</v>
          </cell>
          <cell r="AK677">
            <v>178</v>
          </cell>
          <cell r="AL677">
            <v>22</v>
          </cell>
          <cell r="AM677">
            <v>8.0909090909090917</v>
          </cell>
          <cell r="AN677">
            <v>86</v>
          </cell>
          <cell r="AO677">
            <v>200</v>
          </cell>
          <cell r="AP677">
            <v>26</v>
          </cell>
          <cell r="AQ677">
            <v>7.6923076923076925</v>
          </cell>
          <cell r="AR677">
            <v>75</v>
          </cell>
          <cell r="AS677">
            <v>378</v>
          </cell>
          <cell r="AT677">
            <v>48</v>
          </cell>
          <cell r="AU677">
            <v>7.875</v>
          </cell>
          <cell r="AV677">
            <v>238</v>
          </cell>
          <cell r="AW677">
            <v>25</v>
          </cell>
          <cell r="AX677">
            <v>9.52</v>
          </cell>
          <cell r="AY677">
            <v>96</v>
          </cell>
          <cell r="AZ677">
            <v>283</v>
          </cell>
          <cell r="BA677">
            <v>29</v>
          </cell>
          <cell r="BB677">
            <v>9.7586206896551726</v>
          </cell>
          <cell r="BC677">
            <v>96</v>
          </cell>
          <cell r="BD677">
            <v>521</v>
          </cell>
          <cell r="BE677">
            <v>54</v>
          </cell>
          <cell r="BF677">
            <v>9.6481481481481488</v>
          </cell>
          <cell r="BG677">
            <v>204</v>
          </cell>
          <cell r="BH677">
            <v>24</v>
          </cell>
          <cell r="BI677">
            <v>8.5</v>
          </cell>
          <cell r="BJ677">
            <v>88.25</v>
          </cell>
          <cell r="BK677">
            <v>269</v>
          </cell>
          <cell r="BL677">
            <v>29</v>
          </cell>
          <cell r="BM677">
            <v>9.2758620689655178</v>
          </cell>
          <cell r="BN677">
            <v>96</v>
          </cell>
          <cell r="BO677">
            <v>473</v>
          </cell>
          <cell r="BP677">
            <v>53</v>
          </cell>
          <cell r="BQ677">
            <v>8.9245283018867916</v>
          </cell>
          <cell r="BR677">
            <v>226</v>
          </cell>
          <cell r="BS677">
            <v>24</v>
          </cell>
          <cell r="BT677">
            <v>9.4166666666666661</v>
          </cell>
          <cell r="BU677">
            <v>89.541666666666671</v>
          </cell>
          <cell r="BV677">
            <v>226</v>
          </cell>
          <cell r="BW677">
            <v>24</v>
          </cell>
          <cell r="BX677">
            <v>9.4166666666666661</v>
          </cell>
          <cell r="BY677">
            <v>239</v>
          </cell>
          <cell r="BZ677">
            <v>26</v>
          </cell>
          <cell r="CA677">
            <v>9.1923076923076916</v>
          </cell>
          <cell r="CB677">
            <v>1837</v>
          </cell>
          <cell r="CC677">
            <v>205</v>
          </cell>
          <cell r="CD677">
            <v>8.9609756097560975</v>
          </cell>
          <cell r="CE677">
            <v>89</v>
          </cell>
          <cell r="CF677"/>
          <cell r="CG677"/>
          <cell r="CH677"/>
          <cell r="CI677"/>
          <cell r="CJ677"/>
          <cell r="CK677"/>
          <cell r="CL677"/>
          <cell r="CM677"/>
          <cell r="CN677" t="str">
            <v>ABSENT</v>
          </cell>
          <cell r="CO677">
            <v>60</v>
          </cell>
          <cell r="CP677" t="str">
            <v>ABSENT</v>
          </cell>
          <cell r="CQ677">
            <v>50</v>
          </cell>
          <cell r="CR677">
            <v>10</v>
          </cell>
          <cell r="CS677">
            <v>14</v>
          </cell>
          <cell r="CT677">
            <v>42</v>
          </cell>
          <cell r="CU677">
            <v>0</v>
          </cell>
          <cell r="CV677">
            <v>16</v>
          </cell>
          <cell r="CW677">
            <v>0</v>
          </cell>
          <cell r="CX677"/>
          <cell r="CY677"/>
          <cell r="CZ677"/>
          <cell r="DA677">
            <v>0</v>
          </cell>
          <cell r="DB677">
            <v>10</v>
          </cell>
          <cell r="DC677">
            <v>0</v>
          </cell>
          <cell r="DD677">
            <v>0</v>
          </cell>
          <cell r="DE677">
            <v>22</v>
          </cell>
          <cell r="DF677">
            <v>0</v>
          </cell>
          <cell r="DG677">
            <v>0</v>
          </cell>
          <cell r="DH677">
            <v>0</v>
          </cell>
          <cell r="DI677">
            <v>0</v>
          </cell>
          <cell r="DJ677">
            <v>0</v>
          </cell>
          <cell r="DK677">
            <v>0</v>
          </cell>
          <cell r="DL677">
            <v>2</v>
          </cell>
          <cell r="DM677">
            <v>0</v>
          </cell>
          <cell r="DN677">
            <v>0</v>
          </cell>
          <cell r="DO677" t="str">
            <v>0</v>
          </cell>
          <cell r="DP677">
            <v>0</v>
          </cell>
          <cell r="DQ677">
            <v>0</v>
          </cell>
          <cell r="DR677">
            <v>0</v>
          </cell>
          <cell r="DS677">
            <v>0</v>
          </cell>
          <cell r="DT677">
            <v>0</v>
          </cell>
          <cell r="DU677">
            <v>6</v>
          </cell>
          <cell r="DV677"/>
          <cell r="DW677"/>
          <cell r="DX677"/>
          <cell r="DY677"/>
          <cell r="DZ677"/>
          <cell r="EA677" t="str">
            <v>Higher Studies</v>
          </cell>
          <cell r="EB677" t="str">
            <v>Higher Studies</v>
          </cell>
          <cell r="EC677">
            <v>44746</v>
          </cell>
          <cell r="ED677" t="str">
            <v>CAT-3</v>
          </cell>
          <cell r="EE677"/>
          <cell r="EF677"/>
          <cell r="EG677"/>
          <cell r="EH677"/>
          <cell r="EI677"/>
          <cell r="EJ677"/>
          <cell r="EK677"/>
          <cell r="EL677"/>
          <cell r="EM677"/>
          <cell r="EN677">
            <v>5</v>
          </cell>
          <cell r="EO677">
            <v>1</v>
          </cell>
          <cell r="EP677">
            <v>5</v>
          </cell>
          <cell r="EQ677">
            <v>11</v>
          </cell>
          <cell r="ER677">
            <v>73.333333333333329</v>
          </cell>
          <cell r="ES677" t="str">
            <v>Yes</v>
          </cell>
          <cell r="ET677" t="str">
            <v>https://drive.google.com/open?id=1Nf6PptO8aCzELY65Gh1-VzbbLm1gZMpY</v>
          </cell>
          <cell r="EU677" t="str">
            <v>IT + Core Companies</v>
          </cell>
          <cell r="EV677" t="str">
            <v>Yes</v>
          </cell>
          <cell r="EW677">
            <v>125915177875</v>
          </cell>
          <cell r="EX677" t="str">
            <v>MUMBAI</v>
          </cell>
          <cell r="EY677" t="str">
            <v>AB</v>
          </cell>
          <cell r="EZ677" t="str">
            <v>Batch 2</v>
          </cell>
          <cell r="FA677" t="str">
            <v>19-ITB28-23</v>
          </cell>
          <cell r="FB677" t="str">
            <v>IT-B</v>
          </cell>
          <cell r="FC677">
            <v>28</v>
          </cell>
        </row>
        <row r="678">
          <cell r="C678" t="str">
            <v>19-ITB29-23</v>
          </cell>
          <cell r="D678">
            <v>29</v>
          </cell>
          <cell r="E678" t="str">
            <v>SANKHE VEDANG RAJENDRA SWATI</v>
          </cell>
          <cell r="F678" t="str">
            <v>19-ITB29-23</v>
          </cell>
          <cell r="G678" t="str">
            <v>Male</v>
          </cell>
          <cell r="H678">
            <v>37134</v>
          </cell>
          <cell r="I678">
            <v>9702627191</v>
          </cell>
          <cell r="J678" t="str">
            <v>9702627191</v>
          </cell>
          <cell r="K678" t="str">
            <v>vedangsankhe@gmail.com</v>
          </cell>
          <cell r="L678" t="str">
            <v>1032190359@tcetmumbai.in</v>
          </cell>
          <cell r="M678" t="str">
            <v>Plot no 65 sai prasad building room no 7,TP road somwar bazar malad west,Malad west,Konkan prant bank,Malad,400064</v>
          </cell>
          <cell r="N678" t="str">
            <v>Service</v>
          </cell>
          <cell r="O678" t="str">
            <v>5 Lacs to  10Lacs</v>
          </cell>
          <cell r="P678" t="str">
            <v>Normal</v>
          </cell>
          <cell r="Q678" t="str">
            <v>Open</v>
          </cell>
          <cell r="R678">
            <v>2019</v>
          </cell>
          <cell r="S678" t="str">
            <v>FE</v>
          </cell>
          <cell r="T678" t="str">
            <v>MHT-CET 2019</v>
          </cell>
          <cell r="U678" t="str">
            <v>MHT-CET</v>
          </cell>
          <cell r="V678">
            <v>200</v>
          </cell>
          <cell r="W678">
            <v>18.767335599999999</v>
          </cell>
          <cell r="X678" t="str">
            <v>IL</v>
          </cell>
          <cell r="Y678">
            <v>412</v>
          </cell>
          <cell r="Z678">
            <v>500</v>
          </cell>
          <cell r="AA678">
            <v>82.4</v>
          </cell>
          <cell r="AB678">
            <v>2017</v>
          </cell>
          <cell r="AC678" t="str">
            <v>MAHARASHTRA STATE BOARD OF SECONDARY AND HIGHER SECONDARY EDUCATION</v>
          </cell>
          <cell r="AD678" t="str">
            <v>DR SARVEPALLI RADHAKRISHNAN VIDYALAYA</v>
          </cell>
          <cell r="AE678">
            <v>411</v>
          </cell>
          <cell r="AF678">
            <v>650</v>
          </cell>
          <cell r="AG678">
            <v>63.23</v>
          </cell>
          <cell r="AH678">
            <v>2019</v>
          </cell>
          <cell r="AI678" t="str">
            <v>MAHARASHTRA STATE BOARD OF SECONDARY AND HIGHER SECONDARY EDUCATION</v>
          </cell>
          <cell r="AJ678" t="str">
            <v>PRAKASH JUNIOR COLLEGE</v>
          </cell>
          <cell r="AK678">
            <v>139</v>
          </cell>
          <cell r="AL678">
            <v>22</v>
          </cell>
          <cell r="AM678">
            <v>6.3181818181818183</v>
          </cell>
          <cell r="AN678">
            <v>84</v>
          </cell>
          <cell r="AO678">
            <v>194</v>
          </cell>
          <cell r="AP678">
            <v>26</v>
          </cell>
          <cell r="AQ678">
            <v>7.4615384615384617</v>
          </cell>
          <cell r="AR678">
            <v>91.67</v>
          </cell>
          <cell r="AS678">
            <v>333</v>
          </cell>
          <cell r="AT678">
            <v>48</v>
          </cell>
          <cell r="AU678">
            <v>6.9375</v>
          </cell>
          <cell r="AV678">
            <v>237</v>
          </cell>
          <cell r="AW678">
            <v>25</v>
          </cell>
          <cell r="AX678">
            <v>9.48</v>
          </cell>
          <cell r="AY678">
            <v>99</v>
          </cell>
          <cell r="AZ678">
            <v>275</v>
          </cell>
          <cell r="BA678">
            <v>29</v>
          </cell>
          <cell r="BB678">
            <v>9.4827586206896548</v>
          </cell>
          <cell r="BC678">
            <v>100</v>
          </cell>
          <cell r="BD678">
            <v>512</v>
          </cell>
          <cell r="BE678">
            <v>54</v>
          </cell>
          <cell r="BF678">
            <v>9.481481481481481</v>
          </cell>
          <cell r="BG678">
            <v>227</v>
          </cell>
          <cell r="BH678">
            <v>24</v>
          </cell>
          <cell r="BI678">
            <v>9.4583333333333339</v>
          </cell>
          <cell r="BJ678">
            <v>93.667500000000004</v>
          </cell>
          <cell r="BK678">
            <v>260</v>
          </cell>
          <cell r="BL678">
            <v>29</v>
          </cell>
          <cell r="BM678">
            <v>8.9655172413793096</v>
          </cell>
          <cell r="BN678">
            <v>100</v>
          </cell>
          <cell r="BO678">
            <v>487</v>
          </cell>
          <cell r="BP678">
            <v>53</v>
          </cell>
          <cell r="BQ678">
            <v>9.1886792452830193</v>
          </cell>
          <cell r="BR678">
            <v>212</v>
          </cell>
          <cell r="BS678">
            <v>24</v>
          </cell>
          <cell r="BT678">
            <v>8.8333333333333339</v>
          </cell>
          <cell r="BU678">
            <v>94.722916666666677</v>
          </cell>
          <cell r="BV678">
            <v>212</v>
          </cell>
          <cell r="BW678">
            <v>24</v>
          </cell>
          <cell r="BX678">
            <v>8.8333333333333339</v>
          </cell>
          <cell r="BY678">
            <v>260</v>
          </cell>
          <cell r="BZ678">
            <v>26</v>
          </cell>
          <cell r="CA678">
            <v>10</v>
          </cell>
          <cell r="CB678">
            <v>1804</v>
          </cell>
          <cell r="CC678">
            <v>205</v>
          </cell>
          <cell r="CD678">
            <v>8.8000000000000007</v>
          </cell>
          <cell r="CE678">
            <v>94</v>
          </cell>
          <cell r="CF678"/>
          <cell r="CG678"/>
          <cell r="CH678"/>
          <cell r="CI678"/>
          <cell r="CJ678"/>
          <cell r="CK678"/>
          <cell r="CL678"/>
          <cell r="CM678"/>
          <cell r="CN678">
            <v>15</v>
          </cell>
          <cell r="CO678">
            <v>60</v>
          </cell>
          <cell r="CP678">
            <v>17</v>
          </cell>
          <cell r="CQ678">
            <v>50</v>
          </cell>
          <cell r="CR678">
            <v>19</v>
          </cell>
          <cell r="CS678">
            <v>5</v>
          </cell>
          <cell r="CT678">
            <v>80</v>
          </cell>
          <cell r="CU678">
            <v>13</v>
          </cell>
          <cell r="CV678">
            <v>3</v>
          </cell>
          <cell r="CW678">
            <v>82</v>
          </cell>
          <cell r="CX678">
            <v>616</v>
          </cell>
          <cell r="CY678">
            <v>61.6</v>
          </cell>
          <cell r="CZ678">
            <v>91.530460624071324</v>
          </cell>
          <cell r="DA678">
            <v>10</v>
          </cell>
          <cell r="DB678">
            <v>0</v>
          </cell>
          <cell r="DC678">
            <v>100</v>
          </cell>
          <cell r="DD678">
            <v>22</v>
          </cell>
          <cell r="DE678">
            <v>0</v>
          </cell>
          <cell r="DF678">
            <v>100</v>
          </cell>
          <cell r="DG678">
            <v>10</v>
          </cell>
          <cell r="DH678">
            <v>100</v>
          </cell>
          <cell r="DI678">
            <v>948</v>
          </cell>
          <cell r="DJ678">
            <v>48</v>
          </cell>
          <cell r="DK678">
            <v>2</v>
          </cell>
          <cell r="DL678">
            <v>0</v>
          </cell>
          <cell r="DM678">
            <v>100</v>
          </cell>
          <cell r="DN678">
            <v>70</v>
          </cell>
          <cell r="DO678" t="str">
            <v>100</v>
          </cell>
          <cell r="DP678">
            <v>60</v>
          </cell>
          <cell r="DQ678" t="str">
            <v>100</v>
          </cell>
          <cell r="DR678">
            <v>65</v>
          </cell>
          <cell r="DS678">
            <v>100</v>
          </cell>
          <cell r="DT678">
            <v>70</v>
          </cell>
          <cell r="DU678">
            <v>95</v>
          </cell>
          <cell r="DV678" t="str">
            <v>Jio Platform-Ignite</v>
          </cell>
          <cell r="DW678"/>
          <cell r="DX678"/>
          <cell r="DY678" t="str">
            <v>Placed</v>
          </cell>
          <cell r="DZ678">
            <v>6</v>
          </cell>
          <cell r="EA678" t="str">
            <v>Placement</v>
          </cell>
          <cell r="EB678" t="str">
            <v>Placement</v>
          </cell>
          <cell r="EC678"/>
          <cell r="ED678" t="str">
            <v>CAT-1</v>
          </cell>
          <cell r="EE678"/>
          <cell r="EF678"/>
          <cell r="EG678"/>
          <cell r="EH678"/>
          <cell r="EI678"/>
          <cell r="EJ678"/>
          <cell r="EK678"/>
          <cell r="EL678"/>
          <cell r="EM678"/>
          <cell r="EN678">
            <v>5</v>
          </cell>
          <cell r="EO678">
            <v>5</v>
          </cell>
          <cell r="EP678">
            <v>5</v>
          </cell>
          <cell r="EQ678">
            <v>15</v>
          </cell>
          <cell r="ER678">
            <v>100</v>
          </cell>
          <cell r="ES678" t="str">
            <v>Yes</v>
          </cell>
          <cell r="ET678" t="str">
            <v>https://drive.google.com/open?id=1nnieJ_j0_SPa18bJufxN6Y2Zk3uaAbQ4</v>
          </cell>
          <cell r="EU678" t="str">
            <v>IT + Core Companies</v>
          </cell>
          <cell r="EV678" t="str">
            <v>Yes</v>
          </cell>
          <cell r="EW678" t="str">
            <v>pay_HyC7gB65PNWEHw</v>
          </cell>
          <cell r="EX678" t="str">
            <v>Boisar</v>
          </cell>
          <cell r="EY678" t="str">
            <v>Present</v>
          </cell>
          <cell r="EZ678" t="str">
            <v>Batch 2</v>
          </cell>
          <cell r="FA678" t="str">
            <v>19-ITB29-23</v>
          </cell>
          <cell r="FB678" t="str">
            <v>IT-B</v>
          </cell>
          <cell r="FC678">
            <v>29</v>
          </cell>
        </row>
        <row r="679">
          <cell r="C679" t="str">
            <v>19-ITB30-23</v>
          </cell>
          <cell r="D679">
            <v>30</v>
          </cell>
          <cell r="E679" t="str">
            <v>SEKSARIA DHRUTI VASUDEV SUMAN</v>
          </cell>
          <cell r="F679" t="str">
            <v>19-ITB30-23</v>
          </cell>
          <cell r="G679" t="str">
            <v>Female</v>
          </cell>
          <cell r="H679">
            <v>37193</v>
          </cell>
          <cell r="I679">
            <v>9082225611</v>
          </cell>
          <cell r="J679" t="str">
            <v>9082225611</v>
          </cell>
          <cell r="K679" t="str">
            <v>29dhruti@gmail.com</v>
          </cell>
          <cell r="L679" t="str">
            <v>1032190360@tcetmumbai.in</v>
          </cell>
          <cell r="M679" t="str">
            <v>2/202 PAWAN PUTRA CHS LTD PAWAN BAUGH ,MALAD WEST,MUMBAI,400064</v>
          </cell>
          <cell r="N679" t="str">
            <v>Family Business</v>
          </cell>
          <cell r="O679" t="str">
            <v>Below  5 Lacs</v>
          </cell>
          <cell r="P679" t="str">
            <v>Normal</v>
          </cell>
          <cell r="Q679" t="str">
            <v>Open</v>
          </cell>
          <cell r="R679">
            <v>2019</v>
          </cell>
          <cell r="S679" t="str">
            <v>FE</v>
          </cell>
          <cell r="T679" t="str">
            <v>MHT-CET 2019</v>
          </cell>
          <cell r="U679" t="str">
            <v>MHT-CET</v>
          </cell>
          <cell r="V679">
            <v>200</v>
          </cell>
          <cell r="W679">
            <v>83.642809</v>
          </cell>
          <cell r="X679" t="str">
            <v>MI</v>
          </cell>
          <cell r="Y679">
            <v>566</v>
          </cell>
          <cell r="Z679">
            <v>600</v>
          </cell>
          <cell r="AA679">
            <v>94.33</v>
          </cell>
          <cell r="AB679">
            <v>2017</v>
          </cell>
          <cell r="AC679" t="str">
            <v>COUNCIL FOR THE INDIAN SCHOOL CERTIFICATE EXAMINATIONS</v>
          </cell>
          <cell r="AD679" t="str">
            <v>RAMNIWAS BAJAJ ENGLISH HIGH SCHOOL</v>
          </cell>
          <cell r="AE679">
            <v>561</v>
          </cell>
          <cell r="AF679">
            <v>650</v>
          </cell>
          <cell r="AG679">
            <v>86.31</v>
          </cell>
          <cell r="AH679">
            <v>2019</v>
          </cell>
          <cell r="AI679" t="str">
            <v>MAHARASHTRA STATE BOARD OF SECONDARY AND HIGHER SECONDARY EDUCATION</v>
          </cell>
          <cell r="AJ679" t="str">
            <v>PATKAR VARDE COLLEGE</v>
          </cell>
          <cell r="AK679">
            <v>219</v>
          </cell>
          <cell r="AL679">
            <v>22</v>
          </cell>
          <cell r="AM679">
            <v>9.954545454545455</v>
          </cell>
          <cell r="AN679">
            <v>92</v>
          </cell>
          <cell r="AO679">
            <v>258</v>
          </cell>
          <cell r="AP679">
            <v>26</v>
          </cell>
          <cell r="AQ679">
            <v>9.9230769230769234</v>
          </cell>
          <cell r="AR679">
            <v>75</v>
          </cell>
          <cell r="AS679">
            <v>477</v>
          </cell>
          <cell r="AT679">
            <v>48</v>
          </cell>
          <cell r="AU679">
            <v>9.9375</v>
          </cell>
          <cell r="AV679">
            <v>249</v>
          </cell>
          <cell r="AW679">
            <v>25</v>
          </cell>
          <cell r="AX679">
            <v>9.9600000000000009</v>
          </cell>
          <cell r="AY679">
            <v>100</v>
          </cell>
          <cell r="AZ679">
            <v>290</v>
          </cell>
          <cell r="BA679">
            <v>29</v>
          </cell>
          <cell r="BB679">
            <v>10</v>
          </cell>
          <cell r="BC679">
            <v>97</v>
          </cell>
          <cell r="BD679">
            <v>539</v>
          </cell>
          <cell r="BE679">
            <v>54</v>
          </cell>
          <cell r="BF679">
            <v>9.981481481481481</v>
          </cell>
          <cell r="BG679">
            <v>234</v>
          </cell>
          <cell r="BH679">
            <v>24</v>
          </cell>
          <cell r="BI679">
            <v>9.75</v>
          </cell>
          <cell r="BJ679">
            <v>91</v>
          </cell>
          <cell r="BK679">
            <v>290</v>
          </cell>
          <cell r="BL679">
            <v>29</v>
          </cell>
          <cell r="BM679">
            <v>10</v>
          </cell>
          <cell r="BN679">
            <v>99</v>
          </cell>
          <cell r="BO679">
            <v>524</v>
          </cell>
          <cell r="BP679">
            <v>53</v>
          </cell>
          <cell r="BQ679">
            <v>9.8867924528301891</v>
          </cell>
          <cell r="BR679">
            <v>240</v>
          </cell>
          <cell r="BS679">
            <v>24</v>
          </cell>
          <cell r="BT679">
            <v>10</v>
          </cell>
          <cell r="BU679">
            <v>92.333333333333329</v>
          </cell>
          <cell r="BV679">
            <v>240</v>
          </cell>
          <cell r="BW679">
            <v>24</v>
          </cell>
          <cell r="BX679">
            <v>10</v>
          </cell>
          <cell r="BY679">
            <v>260</v>
          </cell>
          <cell r="BZ679">
            <v>26</v>
          </cell>
          <cell r="CA679">
            <v>10</v>
          </cell>
          <cell r="CB679">
            <v>2040</v>
          </cell>
          <cell r="CC679">
            <v>205</v>
          </cell>
          <cell r="CD679">
            <v>9.9512195121951219</v>
          </cell>
          <cell r="CE679">
            <v>91</v>
          </cell>
          <cell r="CF679"/>
          <cell r="CG679"/>
          <cell r="CH679"/>
          <cell r="CI679"/>
          <cell r="CJ679"/>
          <cell r="CK679"/>
          <cell r="CL679"/>
          <cell r="CM679"/>
          <cell r="CN679">
            <v>24</v>
          </cell>
          <cell r="CO679">
            <v>60</v>
          </cell>
          <cell r="CP679">
            <v>22</v>
          </cell>
          <cell r="CQ679">
            <v>50</v>
          </cell>
          <cell r="CR679">
            <v>24</v>
          </cell>
          <cell r="CS679">
            <v>0</v>
          </cell>
          <cell r="CT679">
            <v>100</v>
          </cell>
          <cell r="CU679">
            <v>14</v>
          </cell>
          <cell r="CV679">
            <v>2</v>
          </cell>
          <cell r="CW679">
            <v>88</v>
          </cell>
          <cell r="CX679">
            <v>591</v>
          </cell>
          <cell r="CY679">
            <v>59.1</v>
          </cell>
          <cell r="CZ679">
            <v>87.815750371471026</v>
          </cell>
          <cell r="DA679">
            <v>10</v>
          </cell>
          <cell r="DB679">
            <v>0</v>
          </cell>
          <cell r="DC679">
            <v>100</v>
          </cell>
          <cell r="DD679">
            <v>22</v>
          </cell>
          <cell r="DE679">
            <v>0</v>
          </cell>
          <cell r="DF679">
            <v>100</v>
          </cell>
          <cell r="DG679">
            <v>10</v>
          </cell>
          <cell r="DH679">
            <v>100</v>
          </cell>
          <cell r="DI679">
            <v>1083</v>
          </cell>
          <cell r="DJ679">
            <v>55</v>
          </cell>
          <cell r="DK679">
            <v>2</v>
          </cell>
          <cell r="DL679">
            <v>0</v>
          </cell>
          <cell r="DM679">
            <v>100</v>
          </cell>
          <cell r="DN679">
            <v>90</v>
          </cell>
          <cell r="DO679" t="str">
            <v>100</v>
          </cell>
          <cell r="DP679">
            <v>100</v>
          </cell>
          <cell r="DQ679" t="str">
            <v>100</v>
          </cell>
          <cell r="DR679">
            <v>95</v>
          </cell>
          <cell r="DS679">
            <v>100</v>
          </cell>
          <cell r="DT679">
            <v>78</v>
          </cell>
          <cell r="DU679">
            <v>99</v>
          </cell>
          <cell r="DV679" t="str">
            <v>J.P. Morgan</v>
          </cell>
          <cell r="DW679"/>
          <cell r="DX679"/>
          <cell r="DY679" t="str">
            <v>Placed</v>
          </cell>
          <cell r="DZ679">
            <v>17.75</v>
          </cell>
          <cell r="EA679" t="str">
            <v>Placement</v>
          </cell>
          <cell r="EB679" t="str">
            <v>Placement</v>
          </cell>
          <cell r="EC679"/>
          <cell r="ED679" t="str">
            <v>CAT-1</v>
          </cell>
          <cell r="EE679"/>
          <cell r="EF679"/>
          <cell r="EG679"/>
          <cell r="EH679"/>
          <cell r="EI679"/>
          <cell r="EJ679"/>
          <cell r="EK679"/>
          <cell r="EL679"/>
          <cell r="EM679"/>
          <cell r="EN679">
            <v>5</v>
          </cell>
          <cell r="EO679">
            <v>5</v>
          </cell>
          <cell r="EP679">
            <v>5</v>
          </cell>
          <cell r="EQ679">
            <v>15</v>
          </cell>
          <cell r="ER679">
            <v>100</v>
          </cell>
          <cell r="ES679" t="str">
            <v>Yes</v>
          </cell>
          <cell r="ET679" t="str">
            <v>https://drive.google.com/open?id=1iTBNbHaEO7H2LnIGkJwHBZODecd1n037</v>
          </cell>
          <cell r="EU679" t="str">
            <v>IT + Core Companies</v>
          </cell>
          <cell r="EV679" t="str">
            <v>Yes</v>
          </cell>
          <cell r="EW679" t="str">
            <v>pay_Hy0EBlQnaRYiOT</v>
          </cell>
          <cell r="EX679" t="str">
            <v>MUMBAI</v>
          </cell>
          <cell r="EY679" t="str">
            <v>Present</v>
          </cell>
          <cell r="EZ679" t="str">
            <v>Batch 1</v>
          </cell>
          <cell r="FA679" t="str">
            <v>19-ITB30-23</v>
          </cell>
          <cell r="FB679" t="str">
            <v>IT-B</v>
          </cell>
          <cell r="FC679">
            <v>30</v>
          </cell>
        </row>
        <row r="680">
          <cell r="C680" t="str">
            <v>19-ITB31-23</v>
          </cell>
          <cell r="D680">
            <v>31</v>
          </cell>
          <cell r="E680" t="str">
            <v>SHAH RAJ KAVINKUMAR HETALBEN</v>
          </cell>
          <cell r="F680" t="str">
            <v>19-ITB31-23</v>
          </cell>
          <cell r="G680" t="str">
            <v>Male</v>
          </cell>
          <cell r="H680">
            <v>36907</v>
          </cell>
          <cell r="I680">
            <v>7303307070</v>
          </cell>
          <cell r="J680" t="str">
            <v>7303307070</v>
          </cell>
          <cell r="K680" t="str">
            <v>rajshah.rutu@gmail.com</v>
          </cell>
          <cell r="L680" t="str">
            <v>1032190361@tcetmumbai.in</v>
          </cell>
          <cell r="M680" t="str">
            <v>B-402 Om Sagar Building,Chandavarkar Rd, Borivali ,chanasma,opp apex hospital,mumbai,400092</v>
          </cell>
          <cell r="N680" t="str">
            <v>Self-employed</v>
          </cell>
          <cell r="O680" t="str">
            <v>5 Lacs to  10Lacs</v>
          </cell>
          <cell r="P680" t="str">
            <v>Normal</v>
          </cell>
          <cell r="Q680" t="str">
            <v>Open</v>
          </cell>
          <cell r="R680">
            <v>2019</v>
          </cell>
          <cell r="S680" t="str">
            <v>FE</v>
          </cell>
          <cell r="T680" t="str">
            <v>MHT-CET 2019</v>
          </cell>
          <cell r="U680" t="str">
            <v>MHT-CET</v>
          </cell>
          <cell r="V680">
            <v>200</v>
          </cell>
          <cell r="W680">
            <v>95.767400800000004</v>
          </cell>
          <cell r="X680" t="str">
            <v>GOPENS</v>
          </cell>
          <cell r="Y680">
            <v>469</v>
          </cell>
          <cell r="Z680">
            <v>500</v>
          </cell>
          <cell r="AA680">
            <v>93.8</v>
          </cell>
          <cell r="AB680">
            <v>2017</v>
          </cell>
          <cell r="AC680" t="str">
            <v>MAHARASHTRA STATE BOARD OF SECONDARY AND HIGHER SECONDARY EDUCATION</v>
          </cell>
          <cell r="AD680" t="str">
            <v>OUR LADY OF NAZARETH HIGH SCHOOL BHAYANDAR WEST</v>
          </cell>
          <cell r="AE680">
            <v>538</v>
          </cell>
          <cell r="AF680">
            <v>650</v>
          </cell>
          <cell r="AG680">
            <v>82.77</v>
          </cell>
          <cell r="AH680">
            <v>2019</v>
          </cell>
          <cell r="AI680" t="str">
            <v>MAHARASHTRA STATE BOARD OF SECONDARY AND HIGHER SECONDARY EDUCATION</v>
          </cell>
          <cell r="AJ680" t="str">
            <v>MITHIBAI COLLEGE OF ARTS  SCIENCE</v>
          </cell>
          <cell r="AK680">
            <v>212</v>
          </cell>
          <cell r="AL680">
            <v>22</v>
          </cell>
          <cell r="AM680">
            <v>9.6363636363636367</v>
          </cell>
          <cell r="AN680">
            <v>75</v>
          </cell>
          <cell r="AO680">
            <v>256</v>
          </cell>
          <cell r="AP680">
            <v>26</v>
          </cell>
          <cell r="AQ680">
            <v>9.8461538461538467</v>
          </cell>
          <cell r="AR680">
            <v>75</v>
          </cell>
          <cell r="AS680">
            <v>468</v>
          </cell>
          <cell r="AT680">
            <v>48</v>
          </cell>
          <cell r="AU680">
            <v>9.75</v>
          </cell>
          <cell r="AV680">
            <v>246</v>
          </cell>
          <cell r="AW680">
            <v>25</v>
          </cell>
          <cell r="AX680">
            <v>9.84</v>
          </cell>
          <cell r="AY680">
            <v>96</v>
          </cell>
          <cell r="AZ680">
            <v>278</v>
          </cell>
          <cell r="BA680">
            <v>29</v>
          </cell>
          <cell r="BB680">
            <v>9.5862068965517242</v>
          </cell>
          <cell r="BC680">
            <v>97</v>
          </cell>
          <cell r="BD680">
            <v>524</v>
          </cell>
          <cell r="BE680">
            <v>54</v>
          </cell>
          <cell r="BF680">
            <v>9.7037037037037042</v>
          </cell>
          <cell r="BG680">
            <v>219</v>
          </cell>
          <cell r="BH680">
            <v>24</v>
          </cell>
          <cell r="BI680">
            <v>9.125</v>
          </cell>
          <cell r="BJ680">
            <v>85.75</v>
          </cell>
          <cell r="BK680">
            <v>257</v>
          </cell>
          <cell r="BL680">
            <v>29</v>
          </cell>
          <cell r="BM680">
            <v>8.862068965517242</v>
          </cell>
          <cell r="BN680">
            <v>81</v>
          </cell>
          <cell r="BO680">
            <v>476</v>
          </cell>
          <cell r="BP680">
            <v>53</v>
          </cell>
          <cell r="BQ680">
            <v>8.9811320754716988</v>
          </cell>
          <cell r="BR680">
            <v>195</v>
          </cell>
          <cell r="BS680">
            <v>24</v>
          </cell>
          <cell r="BT680">
            <v>8.125</v>
          </cell>
          <cell r="BU680">
            <v>84.958333333333329</v>
          </cell>
          <cell r="BV680">
            <v>195</v>
          </cell>
          <cell r="BW680">
            <v>24</v>
          </cell>
          <cell r="BX680">
            <v>8.125</v>
          </cell>
          <cell r="BY680">
            <v>218</v>
          </cell>
          <cell r="BZ680">
            <v>26</v>
          </cell>
          <cell r="CA680">
            <v>8.384615384615385</v>
          </cell>
          <cell r="CB680">
            <v>1881</v>
          </cell>
          <cell r="CC680">
            <v>205</v>
          </cell>
          <cell r="CD680">
            <v>9.1756097560975611</v>
          </cell>
          <cell r="CE680">
            <v>86</v>
          </cell>
          <cell r="CF680"/>
          <cell r="CG680"/>
          <cell r="CH680"/>
          <cell r="CI680"/>
          <cell r="CJ680"/>
          <cell r="CK680"/>
          <cell r="CL680"/>
          <cell r="CM680"/>
          <cell r="CN680">
            <v>32</v>
          </cell>
          <cell r="CO680">
            <v>60</v>
          </cell>
          <cell r="CP680">
            <v>36</v>
          </cell>
          <cell r="CQ680">
            <v>50</v>
          </cell>
          <cell r="CR680">
            <v>21</v>
          </cell>
          <cell r="CS680">
            <v>3</v>
          </cell>
          <cell r="CT680">
            <v>88</v>
          </cell>
          <cell r="CU680">
            <v>13</v>
          </cell>
          <cell r="CV680">
            <v>3</v>
          </cell>
          <cell r="CW680">
            <v>82</v>
          </cell>
          <cell r="CX680">
            <v>230</v>
          </cell>
          <cell r="CY680">
            <v>57.5</v>
          </cell>
          <cell r="CZ680">
            <v>34.175334323922733</v>
          </cell>
          <cell r="DA680">
            <v>4</v>
          </cell>
          <cell r="DB680">
            <v>6</v>
          </cell>
          <cell r="DC680">
            <v>40</v>
          </cell>
          <cell r="DD680">
            <v>14</v>
          </cell>
          <cell r="DE680">
            <v>8</v>
          </cell>
          <cell r="DF680">
            <v>64</v>
          </cell>
          <cell r="DG680">
            <v>3</v>
          </cell>
          <cell r="DH680">
            <v>30</v>
          </cell>
          <cell r="DI680">
            <v>100</v>
          </cell>
          <cell r="DJ680">
            <v>5</v>
          </cell>
          <cell r="DK680">
            <v>0</v>
          </cell>
          <cell r="DL680">
            <v>2</v>
          </cell>
          <cell r="DM680">
            <v>0</v>
          </cell>
          <cell r="DN680">
            <v>0</v>
          </cell>
          <cell r="DO680" t="str">
            <v>0</v>
          </cell>
          <cell r="DP680">
            <v>0</v>
          </cell>
          <cell r="DQ680">
            <v>0</v>
          </cell>
          <cell r="DR680">
            <v>0</v>
          </cell>
          <cell r="DS680">
            <v>0</v>
          </cell>
          <cell r="DT680">
            <v>14</v>
          </cell>
          <cell r="DU680">
            <v>44</v>
          </cell>
          <cell r="DV680"/>
          <cell r="DW680"/>
          <cell r="DX680"/>
          <cell r="DY680"/>
          <cell r="DZ680"/>
          <cell r="EA680" t="str">
            <v>Higher Studies</v>
          </cell>
          <cell r="EB680" t="str">
            <v>Higher Studies</v>
          </cell>
          <cell r="EC680">
            <v>44746</v>
          </cell>
          <cell r="ED680" t="str">
            <v>CAT-3</v>
          </cell>
          <cell r="EE680"/>
          <cell r="EF680"/>
          <cell r="EG680"/>
          <cell r="EH680"/>
          <cell r="EI680"/>
          <cell r="EJ680"/>
          <cell r="EK680"/>
          <cell r="EL680"/>
          <cell r="EM680"/>
          <cell r="EN680">
            <v>5</v>
          </cell>
          <cell r="EO680">
            <v>1</v>
          </cell>
          <cell r="EP680">
            <v>5</v>
          </cell>
          <cell r="EQ680">
            <v>11</v>
          </cell>
          <cell r="ER680">
            <v>73.333333333333329</v>
          </cell>
          <cell r="ES680" t="str">
            <v>Yes</v>
          </cell>
          <cell r="ET680" t="str">
            <v>https://drive.google.com/open?id=19gsg5OO5JoEJukC9s1735Ep3sy6631IC</v>
          </cell>
          <cell r="EU680" t="str">
            <v>IT + Core Companies</v>
          </cell>
          <cell r="EV680" t="str">
            <v>Yes</v>
          </cell>
          <cell r="EW680" t="str">
            <v xml:space="preserve"> pay_HyUYCT4xP2U2WS</v>
          </cell>
          <cell r="EX680" t="str">
            <v>Malad-Mumbai</v>
          </cell>
          <cell r="EY680" t="str">
            <v>Present</v>
          </cell>
          <cell r="EZ680" t="str">
            <v>Golden Batch 2</v>
          </cell>
          <cell r="FA680" t="str">
            <v>19-ITB31-23</v>
          </cell>
          <cell r="FB680" t="str">
            <v>IT-B</v>
          </cell>
          <cell r="FC680">
            <v>31</v>
          </cell>
        </row>
        <row r="681">
          <cell r="C681" t="str">
            <v>19-ITB32-23</v>
          </cell>
          <cell r="D681">
            <v>32</v>
          </cell>
          <cell r="E681" t="str">
            <v>SHAH RANVEER KIRAN KOMAL</v>
          </cell>
          <cell r="F681" t="str">
            <v>19-ITB32-23</v>
          </cell>
          <cell r="G681" t="str">
            <v>Male</v>
          </cell>
          <cell r="H681">
            <v>37100</v>
          </cell>
          <cell r="I681">
            <v>8879106244</v>
          </cell>
          <cell r="J681" t="str">
            <v>8879106244</v>
          </cell>
          <cell r="K681" t="str">
            <v>ranveer2001s@gmail.com</v>
          </cell>
          <cell r="L681" t="str">
            <v>1032190362@tcetmumbai.in</v>
          </cell>
          <cell r="M681" t="str">
            <v>702/703 A Wing Daya Sarita,Gokuldham,Goregaon,RBI Officers Quarters,Mumbai,400063</v>
          </cell>
          <cell r="N681" t="str">
            <v>Family Business</v>
          </cell>
          <cell r="O681" t="str">
            <v>5 Lacs to  10Lacs</v>
          </cell>
          <cell r="P681" t="str">
            <v>Normal</v>
          </cell>
          <cell r="Q681" t="str">
            <v>Open</v>
          </cell>
          <cell r="R681">
            <v>2019</v>
          </cell>
          <cell r="S681" t="str">
            <v>FE</v>
          </cell>
          <cell r="T681" t="str">
            <v>MHT-CET 2019</v>
          </cell>
          <cell r="U681" t="str">
            <v>MHT-CET</v>
          </cell>
          <cell r="V681">
            <v>200</v>
          </cell>
          <cell r="W681">
            <v>33.781493699999999</v>
          </cell>
          <cell r="X681" t="str">
            <v>IL</v>
          </cell>
          <cell r="Y681">
            <v>515</v>
          </cell>
          <cell r="Z681">
            <v>600</v>
          </cell>
          <cell r="AA681">
            <v>85.83</v>
          </cell>
          <cell r="AB681">
            <v>2017</v>
          </cell>
          <cell r="AC681" t="str">
            <v>COUNCIL FOR THE INDIAN SCHOOL CERTIFICATE EXAMINATIONS</v>
          </cell>
          <cell r="AD681" t="str">
            <v>GOKULDHAM HIGH SCHOOL</v>
          </cell>
          <cell r="AE681">
            <v>425</v>
          </cell>
          <cell r="AF681">
            <v>650</v>
          </cell>
          <cell r="AG681">
            <v>65.38</v>
          </cell>
          <cell r="AH681">
            <v>2019</v>
          </cell>
          <cell r="AI681" t="str">
            <v>MAHARASHTRA STATE BOARD OF SECONDARY AND HIGHER SECONDARY EDUCATION</v>
          </cell>
          <cell r="AJ681" t="str">
            <v>NIRMALA MEMORIAL FOUNDATION COLLEGE</v>
          </cell>
          <cell r="AK681">
            <v>209</v>
          </cell>
          <cell r="AL681">
            <v>22</v>
          </cell>
          <cell r="AM681">
            <v>9.5</v>
          </cell>
          <cell r="AN681">
            <v>88</v>
          </cell>
          <cell r="AO681">
            <v>251</v>
          </cell>
          <cell r="AP681">
            <v>26</v>
          </cell>
          <cell r="AQ681">
            <v>9.6538461538461533</v>
          </cell>
          <cell r="AR681">
            <v>75</v>
          </cell>
          <cell r="AS681">
            <v>460</v>
          </cell>
          <cell r="AT681">
            <v>48</v>
          </cell>
          <cell r="AU681">
            <v>9.5833333333333339</v>
          </cell>
          <cell r="AV681">
            <v>250</v>
          </cell>
          <cell r="AW681">
            <v>25</v>
          </cell>
          <cell r="AX681">
            <v>10</v>
          </cell>
          <cell r="AY681">
            <v>98</v>
          </cell>
          <cell r="AZ681">
            <v>284</v>
          </cell>
          <cell r="BA681">
            <v>29</v>
          </cell>
          <cell r="BB681">
            <v>9.7931034482758612</v>
          </cell>
          <cell r="BC681">
            <v>98</v>
          </cell>
          <cell r="BD681">
            <v>534</v>
          </cell>
          <cell r="BE681">
            <v>54</v>
          </cell>
          <cell r="BF681">
            <v>9.8888888888888893</v>
          </cell>
          <cell r="BG681">
            <v>226</v>
          </cell>
          <cell r="BH681">
            <v>24</v>
          </cell>
          <cell r="BI681">
            <v>9.4166666666666661</v>
          </cell>
          <cell r="BJ681">
            <v>89.75</v>
          </cell>
          <cell r="BK681">
            <v>281</v>
          </cell>
          <cell r="BL681">
            <v>29</v>
          </cell>
          <cell r="BM681">
            <v>9.6896551724137936</v>
          </cell>
          <cell r="BN681">
            <v>99</v>
          </cell>
          <cell r="BO681">
            <v>507</v>
          </cell>
          <cell r="BP681">
            <v>53</v>
          </cell>
          <cell r="BQ681">
            <v>9.566037735849056</v>
          </cell>
          <cell r="BR681">
            <v>204</v>
          </cell>
          <cell r="BS681">
            <v>24</v>
          </cell>
          <cell r="BT681">
            <v>8.5</v>
          </cell>
          <cell r="BU681">
            <v>91.291666666666671</v>
          </cell>
          <cell r="BV681">
            <v>204</v>
          </cell>
          <cell r="BW681">
            <v>24</v>
          </cell>
          <cell r="BX681">
            <v>8.5</v>
          </cell>
          <cell r="BY681">
            <v>221</v>
          </cell>
          <cell r="BZ681">
            <v>26</v>
          </cell>
          <cell r="CA681">
            <v>8.5</v>
          </cell>
          <cell r="CB681">
            <v>1926</v>
          </cell>
          <cell r="CC681">
            <v>205</v>
          </cell>
          <cell r="CD681">
            <v>9.3951219512195117</v>
          </cell>
          <cell r="CE681">
            <v>90</v>
          </cell>
          <cell r="CF681"/>
          <cell r="CG681"/>
          <cell r="CH681"/>
          <cell r="CI681"/>
          <cell r="CJ681"/>
          <cell r="CK681"/>
          <cell r="CL681"/>
          <cell r="CM681"/>
          <cell r="CN681">
            <v>41</v>
          </cell>
          <cell r="CO681">
            <v>60</v>
          </cell>
          <cell r="CP681">
            <v>35</v>
          </cell>
          <cell r="CQ681">
            <v>50</v>
          </cell>
          <cell r="CR681">
            <v>22</v>
          </cell>
          <cell r="CS681">
            <v>2</v>
          </cell>
          <cell r="CT681">
            <v>92</v>
          </cell>
          <cell r="CU681">
            <v>16</v>
          </cell>
          <cell r="CV681">
            <v>0</v>
          </cell>
          <cell r="CW681">
            <v>100</v>
          </cell>
          <cell r="CX681">
            <v>558</v>
          </cell>
          <cell r="CY681">
            <v>55.8</v>
          </cell>
          <cell r="CZ681">
            <v>82.912332838038637</v>
          </cell>
          <cell r="DA681">
            <v>10</v>
          </cell>
          <cell r="DB681">
            <v>0</v>
          </cell>
          <cell r="DC681">
            <v>100</v>
          </cell>
          <cell r="DD681">
            <v>21</v>
          </cell>
          <cell r="DE681">
            <v>1</v>
          </cell>
          <cell r="DF681">
            <v>96</v>
          </cell>
          <cell r="DG681">
            <v>10</v>
          </cell>
          <cell r="DH681">
            <v>100</v>
          </cell>
          <cell r="DI681">
            <v>872</v>
          </cell>
          <cell r="DJ681">
            <v>44</v>
          </cell>
          <cell r="DK681">
            <v>2</v>
          </cell>
          <cell r="DL681">
            <v>0</v>
          </cell>
          <cell r="DM681">
            <v>100</v>
          </cell>
          <cell r="DN681">
            <v>80</v>
          </cell>
          <cell r="DO681" t="str">
            <v>100</v>
          </cell>
          <cell r="DP681">
            <v>100</v>
          </cell>
          <cell r="DQ681" t="str">
            <v>100</v>
          </cell>
          <cell r="DR681">
            <v>90</v>
          </cell>
          <cell r="DS681">
            <v>100</v>
          </cell>
          <cell r="DT681">
            <v>69</v>
          </cell>
          <cell r="DU681">
            <v>99</v>
          </cell>
          <cell r="DV681" t="str">
            <v>Oracle</v>
          </cell>
          <cell r="DW681"/>
          <cell r="DX681"/>
          <cell r="DY681" t="str">
            <v>Placed</v>
          </cell>
          <cell r="DZ681">
            <v>8.8000000000000007</v>
          </cell>
          <cell r="EA681" t="str">
            <v>Placement</v>
          </cell>
          <cell r="EB681" t="str">
            <v>Placement</v>
          </cell>
          <cell r="EC681"/>
          <cell r="ED681" t="str">
            <v>CAT-1</v>
          </cell>
          <cell r="EE681"/>
          <cell r="EF681"/>
          <cell r="EG681"/>
          <cell r="EH681"/>
          <cell r="EI681"/>
          <cell r="EJ681"/>
          <cell r="EK681"/>
          <cell r="EL681"/>
          <cell r="EM681"/>
          <cell r="EN681">
            <v>5</v>
          </cell>
          <cell r="EO681">
            <v>5</v>
          </cell>
          <cell r="EP681">
            <v>5</v>
          </cell>
          <cell r="EQ681">
            <v>15</v>
          </cell>
          <cell r="ER681">
            <v>100</v>
          </cell>
          <cell r="ES681" t="str">
            <v>Yes</v>
          </cell>
          <cell r="ET681" t="str">
            <v>https://drive.google.com/open?id=1xIHEEnrrSnnyfYO-NS7fvn8LftGXKWCo</v>
          </cell>
          <cell r="EU681" t="str">
            <v>IT + Core Companies</v>
          </cell>
          <cell r="EV681" t="str">
            <v>Yes</v>
          </cell>
          <cell r="EW681" t="str">
            <v>pay_HyPVJrLR1m3jre</v>
          </cell>
          <cell r="EX681" t="str">
            <v>Mumbai</v>
          </cell>
          <cell r="EY681" t="str">
            <v>Present</v>
          </cell>
          <cell r="EZ681" t="str">
            <v>Golden Batch 1</v>
          </cell>
          <cell r="FA681" t="str">
            <v>19-ITB32-23</v>
          </cell>
          <cell r="FB681" t="str">
            <v>IT-B</v>
          </cell>
          <cell r="FC681">
            <v>32</v>
          </cell>
        </row>
        <row r="682">
          <cell r="C682" t="str">
            <v>19-ITB33-23</v>
          </cell>
          <cell r="D682">
            <v>33</v>
          </cell>
          <cell r="E682" t="str">
            <v>SHARMA ADITYA ABHAI RENU</v>
          </cell>
          <cell r="F682" t="str">
            <v>19-ITB33-23</v>
          </cell>
          <cell r="G682" t="str">
            <v>Male</v>
          </cell>
          <cell r="H682">
            <v>37249</v>
          </cell>
          <cell r="I682">
            <v>7506853460</v>
          </cell>
          <cell r="J682"/>
          <cell r="K682" t="str">
            <v>adityaraysharma@gmail.com</v>
          </cell>
          <cell r="L682" t="str">
            <v>1032190363@tcetmumbai.in</v>
          </cell>
          <cell r="M682" t="str">
            <v>B/602, Parikshit,NL Complex,Dahisar East,Opposite Aryavarta ,Mumbai,400068</v>
          </cell>
          <cell r="N682" t="str">
            <v>Service</v>
          </cell>
          <cell r="O682" t="str">
            <v>10 Lacs to 20Lacs</v>
          </cell>
          <cell r="P682" t="str">
            <v>Normal</v>
          </cell>
          <cell r="Q682" t="str">
            <v>Open</v>
          </cell>
          <cell r="R682">
            <v>2019</v>
          </cell>
          <cell r="S682" t="str">
            <v>FE</v>
          </cell>
          <cell r="T682" t="str">
            <v>MHT-CET 2019</v>
          </cell>
          <cell r="U682" t="str">
            <v>MHT-CET</v>
          </cell>
          <cell r="V682">
            <v>200</v>
          </cell>
          <cell r="W682">
            <v>53.417147700000001</v>
          </cell>
          <cell r="X682" t="str">
            <v>MI</v>
          </cell>
          <cell r="Y682">
            <v>489</v>
          </cell>
          <cell r="Z682">
            <v>600</v>
          </cell>
          <cell r="AA682">
            <v>81.5</v>
          </cell>
          <cell r="AB682">
            <v>2017</v>
          </cell>
          <cell r="AC682" t="str">
            <v>COUNCIL FOR THE INDIAN SCHOOL CERTIFICATE EXAMINATIONS</v>
          </cell>
          <cell r="AD682" t="str">
            <v>THAKUR PUBLIC SCHOOL</v>
          </cell>
          <cell r="AE682">
            <v>382</v>
          </cell>
          <cell r="AF682">
            <v>650</v>
          </cell>
          <cell r="AG682">
            <v>58.77</v>
          </cell>
          <cell r="AH682">
            <v>2019</v>
          </cell>
          <cell r="AI682" t="str">
            <v>MAHARASHTRA STATE BOARD OF SECONDARY AND HIGHER SECONDARY EDUCATION</v>
          </cell>
          <cell r="AJ682" t="str">
            <v>PACE JUNIOR SCIENCE COLLEGE</v>
          </cell>
          <cell r="AK682">
            <v>167</v>
          </cell>
          <cell r="AL682">
            <v>22</v>
          </cell>
          <cell r="AM682">
            <v>7.5909090909090908</v>
          </cell>
          <cell r="AN682">
            <v>75</v>
          </cell>
          <cell r="AO682">
            <v>210</v>
          </cell>
          <cell r="AP682">
            <v>26</v>
          </cell>
          <cell r="AQ682">
            <v>8.0769230769230766</v>
          </cell>
          <cell r="AR682">
            <v>100</v>
          </cell>
          <cell r="AS682">
            <v>377</v>
          </cell>
          <cell r="AT682">
            <v>48</v>
          </cell>
          <cell r="AU682">
            <v>7.854166666666667</v>
          </cell>
          <cell r="AV682">
            <v>237</v>
          </cell>
          <cell r="AW682">
            <v>25</v>
          </cell>
          <cell r="AX682">
            <v>9.48</v>
          </cell>
          <cell r="AY682">
            <v>89</v>
          </cell>
          <cell r="AZ682">
            <v>281</v>
          </cell>
          <cell r="BA682">
            <v>29</v>
          </cell>
          <cell r="BB682">
            <v>9.6896551724137936</v>
          </cell>
          <cell r="BC682">
            <v>93</v>
          </cell>
          <cell r="BD682">
            <v>518</v>
          </cell>
          <cell r="BE682">
            <v>54</v>
          </cell>
          <cell r="BF682">
            <v>9.5925925925925934</v>
          </cell>
          <cell r="BG682">
            <v>220</v>
          </cell>
          <cell r="BH682">
            <v>24</v>
          </cell>
          <cell r="BI682">
            <v>9.1666666666666661</v>
          </cell>
          <cell r="BJ682">
            <v>89.25</v>
          </cell>
          <cell r="BK682">
            <v>237</v>
          </cell>
          <cell r="BL682">
            <v>29</v>
          </cell>
          <cell r="BM682">
            <v>8.1724137931034484</v>
          </cell>
          <cell r="BN682">
            <v>87</v>
          </cell>
          <cell r="BO682">
            <v>457</v>
          </cell>
          <cell r="BP682">
            <v>53</v>
          </cell>
          <cell r="BQ682">
            <v>8.6226415094339615</v>
          </cell>
          <cell r="BR682">
            <v>204</v>
          </cell>
          <cell r="BS682">
            <v>24</v>
          </cell>
          <cell r="BT682">
            <v>8.5</v>
          </cell>
          <cell r="BU682">
            <v>88.875</v>
          </cell>
          <cell r="BV682">
            <v>204</v>
          </cell>
          <cell r="BW682">
            <v>24</v>
          </cell>
          <cell r="BX682">
            <v>8.5</v>
          </cell>
          <cell r="BY682">
            <v>245</v>
          </cell>
          <cell r="BZ682">
            <v>26</v>
          </cell>
          <cell r="CA682">
            <v>9.4230769230769234</v>
          </cell>
          <cell r="CB682">
            <v>1801</v>
          </cell>
          <cell r="CC682">
            <v>205</v>
          </cell>
          <cell r="CD682">
            <v>8.7853658536585364</v>
          </cell>
          <cell r="CE682">
            <v>90</v>
          </cell>
          <cell r="CF682"/>
          <cell r="CG682"/>
          <cell r="CH682"/>
          <cell r="CI682"/>
          <cell r="CJ682"/>
          <cell r="CK682"/>
          <cell r="CL682"/>
          <cell r="CM682"/>
          <cell r="CN682">
            <v>19</v>
          </cell>
          <cell r="CO682">
            <v>60</v>
          </cell>
          <cell r="CP682">
            <v>14</v>
          </cell>
          <cell r="CQ682">
            <v>50</v>
          </cell>
          <cell r="CR682">
            <v>15</v>
          </cell>
          <cell r="CS682">
            <v>9</v>
          </cell>
          <cell r="CT682">
            <v>63</v>
          </cell>
          <cell r="CU682">
            <v>3</v>
          </cell>
          <cell r="CV682">
            <v>13</v>
          </cell>
          <cell r="CW682">
            <v>19</v>
          </cell>
          <cell r="CX682">
            <v>614</v>
          </cell>
          <cell r="CY682">
            <v>61.4</v>
          </cell>
          <cell r="CZ682">
            <v>91.233283803863301</v>
          </cell>
          <cell r="DA682">
            <v>10</v>
          </cell>
          <cell r="DB682">
            <v>0</v>
          </cell>
          <cell r="DC682">
            <v>100</v>
          </cell>
          <cell r="DD682">
            <v>4</v>
          </cell>
          <cell r="DE682">
            <v>18</v>
          </cell>
          <cell r="DF682">
            <v>19</v>
          </cell>
          <cell r="DG682">
            <v>10</v>
          </cell>
          <cell r="DH682">
            <v>100</v>
          </cell>
          <cell r="DI682">
            <v>520</v>
          </cell>
          <cell r="DJ682">
            <v>26</v>
          </cell>
          <cell r="DK682">
            <v>1</v>
          </cell>
          <cell r="DL682">
            <v>1</v>
          </cell>
          <cell r="DM682">
            <v>50</v>
          </cell>
          <cell r="DN682">
            <v>60</v>
          </cell>
          <cell r="DO682" t="str">
            <v>100</v>
          </cell>
          <cell r="DP682">
            <v>50</v>
          </cell>
          <cell r="DQ682" t="str">
            <v>100</v>
          </cell>
          <cell r="DR682">
            <v>55</v>
          </cell>
          <cell r="DS682">
            <v>100</v>
          </cell>
          <cell r="DT682">
            <v>60</v>
          </cell>
          <cell r="DU682">
            <v>65</v>
          </cell>
          <cell r="DV682"/>
          <cell r="DW682"/>
          <cell r="DX682" t="str">
            <v>Absent for Unplaced Meeting</v>
          </cell>
          <cell r="DY682"/>
          <cell r="DZ682"/>
          <cell r="EA682" t="str">
            <v>Placement</v>
          </cell>
          <cell r="EB682" t="str">
            <v>Higher Studies</v>
          </cell>
          <cell r="EC682"/>
          <cell r="ED682" t="str">
            <v>CAT-3</v>
          </cell>
          <cell r="EE682"/>
          <cell r="EF682"/>
          <cell r="EG682"/>
          <cell r="EH682"/>
          <cell r="EI682"/>
          <cell r="EJ682"/>
          <cell r="EK682"/>
          <cell r="EL682"/>
          <cell r="EM682"/>
          <cell r="EN682">
            <v>5</v>
          </cell>
          <cell r="EO682">
            <v>3</v>
          </cell>
          <cell r="EP682">
            <v>5</v>
          </cell>
          <cell r="EQ682">
            <v>13</v>
          </cell>
          <cell r="ER682">
            <v>86.666666666666671</v>
          </cell>
          <cell r="ES682" t="str">
            <v>Yes</v>
          </cell>
          <cell r="ET682" t="str">
            <v>https://drive.google.com/open?id=1PHQa4VTjiLJr0LKaa2mw5dBY9DMBshoW</v>
          </cell>
          <cell r="EU682" t="str">
            <v>IT + Core Companies</v>
          </cell>
          <cell r="EV682" t="str">
            <v>Yes</v>
          </cell>
          <cell r="EW682" t="str">
            <v>pay_HyFhfIohyG9l1R</v>
          </cell>
          <cell r="EX682" t="str">
            <v>Mumbai</v>
          </cell>
          <cell r="EY682" t="str">
            <v>Present</v>
          </cell>
          <cell r="EZ682" t="str">
            <v>Batch 2</v>
          </cell>
          <cell r="FA682" t="str">
            <v>19-ITB33-23</v>
          </cell>
          <cell r="FB682" t="str">
            <v>IT-B</v>
          </cell>
          <cell r="FC682">
            <v>33</v>
          </cell>
        </row>
        <row r="683">
          <cell r="C683" t="str">
            <v>19-ITB34-23</v>
          </cell>
          <cell r="D683">
            <v>34</v>
          </cell>
          <cell r="E683" t="str">
            <v>SHAIKH AMAAN FAROOQUE SHAHEEN</v>
          </cell>
          <cell r="F683" t="str">
            <v>19-ITB34-23</v>
          </cell>
          <cell r="G683" t="str">
            <v>Male</v>
          </cell>
          <cell r="H683">
            <v>37174</v>
          </cell>
          <cell r="I683">
            <v>8655222032</v>
          </cell>
          <cell r="J683" t="str">
            <v>8655222042</v>
          </cell>
          <cell r="K683" t="str">
            <v>amaan.faruk@gmail.com</v>
          </cell>
          <cell r="L683" t="str">
            <v>1032190364@tcetmumbai.in</v>
          </cell>
          <cell r="M683" t="str">
            <v>Raipur Phulwari ,Amethi,Amethi,Amethi,227405</v>
          </cell>
          <cell r="N683" t="str">
            <v>Service</v>
          </cell>
          <cell r="O683" t="str">
            <v>5 Lacs to  10Lacs</v>
          </cell>
          <cell r="P683" t="str">
            <v>Normal</v>
          </cell>
          <cell r="Q683" t="str">
            <v>Open</v>
          </cell>
          <cell r="R683">
            <v>2019</v>
          </cell>
          <cell r="S683" t="str">
            <v>FE</v>
          </cell>
          <cell r="T683" t="str">
            <v>MHT-CET 2019</v>
          </cell>
          <cell r="U683" t="str">
            <v>MHT-CET</v>
          </cell>
          <cell r="V683">
            <v>200</v>
          </cell>
          <cell r="W683">
            <v>84.681676999999993</v>
          </cell>
          <cell r="X683" t="str">
            <v>MI</v>
          </cell>
          <cell r="Y683">
            <v>447</v>
          </cell>
          <cell r="Z683">
            <v>500</v>
          </cell>
          <cell r="AA683">
            <v>89.4</v>
          </cell>
          <cell r="AB683">
            <v>2017</v>
          </cell>
          <cell r="AC683" t="str">
            <v>MAHARASHTRA STATE BOARD OF SECONDARY AND HIGHER SECONDARY EDUCATION</v>
          </cell>
          <cell r="AD683" t="str">
            <v>QUEEN MARY''S HIGH SCHOOL</v>
          </cell>
          <cell r="AE683">
            <v>547</v>
          </cell>
          <cell r="AF683">
            <v>650</v>
          </cell>
          <cell r="AG683">
            <v>84.15</v>
          </cell>
          <cell r="AH683">
            <v>2019</v>
          </cell>
          <cell r="AI683" t="str">
            <v>MAHARASHTRA STATE BOARD OF SECONDARY AND HIGHER SECONDARY EDUCATION</v>
          </cell>
          <cell r="AJ683" t="str">
            <v>JAI HIND COLLEGE</v>
          </cell>
          <cell r="AK683">
            <v>212</v>
          </cell>
          <cell r="AL683">
            <v>22</v>
          </cell>
          <cell r="AM683">
            <v>9.6363636363636367</v>
          </cell>
          <cell r="AN683">
            <v>85</v>
          </cell>
          <cell r="AO683">
            <v>246</v>
          </cell>
          <cell r="AP683">
            <v>26</v>
          </cell>
          <cell r="AQ683">
            <v>9.4615384615384617</v>
          </cell>
          <cell r="AR683">
            <v>75</v>
          </cell>
          <cell r="AS683">
            <v>458</v>
          </cell>
          <cell r="AT683">
            <v>48</v>
          </cell>
          <cell r="AU683">
            <v>9.5416666666666661</v>
          </cell>
          <cell r="AV683">
            <v>243</v>
          </cell>
          <cell r="AW683">
            <v>25</v>
          </cell>
          <cell r="AX683">
            <v>9.7200000000000006</v>
          </cell>
          <cell r="AY683">
            <v>98</v>
          </cell>
          <cell r="AZ683">
            <v>285</v>
          </cell>
          <cell r="BA683">
            <v>29</v>
          </cell>
          <cell r="BB683">
            <v>9.8275862068965516</v>
          </cell>
          <cell r="BC683">
            <v>100</v>
          </cell>
          <cell r="BD683">
            <v>528</v>
          </cell>
          <cell r="BE683">
            <v>54</v>
          </cell>
          <cell r="BF683">
            <v>9.7777777777777786</v>
          </cell>
          <cell r="BG683">
            <v>221</v>
          </cell>
          <cell r="BH683">
            <v>24</v>
          </cell>
          <cell r="BI683">
            <v>9.2083333333333339</v>
          </cell>
          <cell r="BJ683">
            <v>89.5</v>
          </cell>
          <cell r="BK683">
            <v>281</v>
          </cell>
          <cell r="BL683">
            <v>29</v>
          </cell>
          <cell r="BM683">
            <v>9.6896551724137936</v>
          </cell>
          <cell r="BN683">
            <v>100</v>
          </cell>
          <cell r="BO683">
            <v>502</v>
          </cell>
          <cell r="BP683">
            <v>53</v>
          </cell>
          <cell r="BQ683">
            <v>9.4716981132075464</v>
          </cell>
          <cell r="BR683">
            <v>222</v>
          </cell>
          <cell r="BS683">
            <v>24</v>
          </cell>
          <cell r="BT683">
            <v>9.25</v>
          </cell>
          <cell r="BU683">
            <v>91.25</v>
          </cell>
          <cell r="BV683">
            <v>222</v>
          </cell>
          <cell r="BW683">
            <v>24</v>
          </cell>
          <cell r="BX683">
            <v>9.25</v>
          </cell>
          <cell r="BY683">
            <v>257</v>
          </cell>
          <cell r="BZ683">
            <v>26</v>
          </cell>
          <cell r="CA683">
            <v>9.884615384615385</v>
          </cell>
          <cell r="CB683">
            <v>1967</v>
          </cell>
          <cell r="CC683">
            <v>205</v>
          </cell>
          <cell r="CD683">
            <v>9.5951219512195127</v>
          </cell>
          <cell r="CE683">
            <v>90</v>
          </cell>
          <cell r="CF683"/>
          <cell r="CG683"/>
          <cell r="CH683"/>
          <cell r="CI683"/>
          <cell r="CJ683"/>
          <cell r="CK683"/>
          <cell r="CL683"/>
          <cell r="CM683"/>
          <cell r="CN683">
            <v>26</v>
          </cell>
          <cell r="CO683">
            <v>60</v>
          </cell>
          <cell r="CP683">
            <v>28</v>
          </cell>
          <cell r="CQ683">
            <v>50</v>
          </cell>
          <cell r="CR683">
            <v>24</v>
          </cell>
          <cell r="CS683">
            <v>0</v>
          </cell>
          <cell r="CT683">
            <v>100</v>
          </cell>
          <cell r="CU683">
            <v>16</v>
          </cell>
          <cell r="CV683">
            <v>0</v>
          </cell>
          <cell r="CW683">
            <v>100</v>
          </cell>
          <cell r="CX683">
            <v>282</v>
          </cell>
          <cell r="CY683">
            <v>47</v>
          </cell>
          <cell r="CZ683">
            <v>41.901931649331353</v>
          </cell>
          <cell r="DA683">
            <v>6</v>
          </cell>
          <cell r="DB683">
            <v>4</v>
          </cell>
          <cell r="DC683">
            <v>60</v>
          </cell>
          <cell r="DD683">
            <v>22</v>
          </cell>
          <cell r="DE683">
            <v>0</v>
          </cell>
          <cell r="DF683">
            <v>100</v>
          </cell>
          <cell r="DG683">
            <v>10</v>
          </cell>
          <cell r="DH683">
            <v>100</v>
          </cell>
          <cell r="DI683">
            <v>948</v>
          </cell>
          <cell r="DJ683">
            <v>48</v>
          </cell>
          <cell r="DK683">
            <v>2</v>
          </cell>
          <cell r="DL683">
            <v>0</v>
          </cell>
          <cell r="DM683">
            <v>100</v>
          </cell>
          <cell r="DN683">
            <v>50</v>
          </cell>
          <cell r="DO683" t="str">
            <v>100</v>
          </cell>
          <cell r="DP683">
            <v>30</v>
          </cell>
          <cell r="DQ683" t="str">
            <v>100</v>
          </cell>
          <cell r="DR683">
            <v>40</v>
          </cell>
          <cell r="DS683">
            <v>100</v>
          </cell>
          <cell r="DT683">
            <v>47</v>
          </cell>
          <cell r="DU683">
            <v>95</v>
          </cell>
          <cell r="DV683" t="str">
            <v>Capgemini/Accenture-(ASE)</v>
          </cell>
          <cell r="DW683"/>
          <cell r="DX683"/>
          <cell r="DY683" t="str">
            <v>Placed</v>
          </cell>
          <cell r="DZ683" t="str">
            <v>4.5/4.25</v>
          </cell>
          <cell r="EA683" t="str">
            <v>Placement</v>
          </cell>
          <cell r="EB683" t="str">
            <v>Placement</v>
          </cell>
          <cell r="EC683"/>
          <cell r="ED683" t="str">
            <v>CAT-1</v>
          </cell>
          <cell r="EE683"/>
          <cell r="EF683"/>
          <cell r="EG683"/>
          <cell r="EH683"/>
          <cell r="EI683"/>
          <cell r="EJ683"/>
          <cell r="EK683"/>
          <cell r="EL683"/>
          <cell r="EM683"/>
          <cell r="EN683">
            <v>5</v>
          </cell>
          <cell r="EO683">
            <v>5</v>
          </cell>
          <cell r="EP683">
            <v>5</v>
          </cell>
          <cell r="EQ683">
            <v>15</v>
          </cell>
          <cell r="ER683">
            <v>100</v>
          </cell>
          <cell r="ES683" t="str">
            <v>Yes</v>
          </cell>
          <cell r="ET683" t="str">
            <v>https://drive.google.com/open?id=1r1pcvt3FIbY_vvpj0c7fDFWY-fi4roKr</v>
          </cell>
          <cell r="EU683" t="str">
            <v>IT + Core Companies</v>
          </cell>
          <cell r="EV683" t="str">
            <v>Yes</v>
          </cell>
          <cell r="EW683" t="str">
            <v>pay_HyAo375KuuRFJM</v>
          </cell>
          <cell r="EX683" t="str">
            <v>Ghaziabad</v>
          </cell>
          <cell r="EY683" t="str">
            <v>Present</v>
          </cell>
          <cell r="EZ683" t="str">
            <v>Golden Batch 2</v>
          </cell>
          <cell r="FA683" t="str">
            <v>19-ITB34-23</v>
          </cell>
          <cell r="FB683" t="str">
            <v>IT-B</v>
          </cell>
          <cell r="FC683">
            <v>34</v>
          </cell>
        </row>
        <row r="684">
          <cell r="C684" t="str">
            <v>19-ITB35-23</v>
          </cell>
          <cell r="D684">
            <v>35</v>
          </cell>
          <cell r="E684" t="str">
            <v>SHAIKH MOHD ANAS ABDUL RASHID MEHTAB</v>
          </cell>
          <cell r="F684" t="str">
            <v>19-ITB35-23</v>
          </cell>
          <cell r="G684" t="str">
            <v>Male</v>
          </cell>
          <cell r="H684">
            <v>36850</v>
          </cell>
          <cell r="I684">
            <v>7021548610</v>
          </cell>
          <cell r="J684" t="str">
            <v>9768208289</v>
          </cell>
          <cell r="K684" t="str">
            <v>mdanassk707@gmail.com</v>
          </cell>
          <cell r="L684" t="str">
            <v>1032190365@tcetmumbai.in</v>
          </cell>
          <cell r="M684" t="str">
            <v>321/ISLAMIYA MANZIL,BADLU RANGARI STREET,BYCULLA (WEST),MUMBAI,400008</v>
          </cell>
          <cell r="N684" t="str">
            <v>Self-employed</v>
          </cell>
          <cell r="O684" t="str">
            <v>Below  5 Lacs</v>
          </cell>
          <cell r="P684" t="str">
            <v>Normal</v>
          </cell>
          <cell r="Q684" t="str">
            <v>Open</v>
          </cell>
          <cell r="R684">
            <v>2019</v>
          </cell>
          <cell r="S684" t="str">
            <v>FE</v>
          </cell>
          <cell r="T684" t="str">
            <v>MHT-CET 2019</v>
          </cell>
          <cell r="U684" t="str">
            <v>MHT-CET</v>
          </cell>
          <cell r="V684">
            <v>200</v>
          </cell>
          <cell r="W684">
            <v>83.5700267</v>
          </cell>
          <cell r="X684" t="str">
            <v>MI</v>
          </cell>
          <cell r="Y684">
            <v>410</v>
          </cell>
          <cell r="Z684">
            <v>500</v>
          </cell>
          <cell r="AA684">
            <v>82</v>
          </cell>
          <cell r="AB684">
            <v>2016</v>
          </cell>
          <cell r="AC684" t="str">
            <v>MAHARASHTRA STATE BOARD OF SECONDARY AND HIGHER SECONDARY EDUCATION</v>
          </cell>
          <cell r="AD684" t="str">
            <v>ST MARY'S HIGH SCHOOL</v>
          </cell>
          <cell r="AE684">
            <v>467</v>
          </cell>
          <cell r="AF684">
            <v>650</v>
          </cell>
          <cell r="AG684">
            <v>71.849999999999994</v>
          </cell>
          <cell r="AH684">
            <v>2018</v>
          </cell>
          <cell r="AI684" t="str">
            <v>MAHARASHTRA STATE BOARD OF SECONDARY AND HIGHER SECONDARY EDUCATION</v>
          </cell>
          <cell r="AJ684" t="str">
            <v>WILSON COLLEGE</v>
          </cell>
          <cell r="AK684">
            <v>214</v>
          </cell>
          <cell r="AL684">
            <v>22</v>
          </cell>
          <cell r="AM684">
            <v>9.7272727272727266</v>
          </cell>
          <cell r="AN684">
            <v>75</v>
          </cell>
          <cell r="AO684">
            <v>253</v>
          </cell>
          <cell r="AP684">
            <v>26</v>
          </cell>
          <cell r="AQ684">
            <v>9.7307692307692299</v>
          </cell>
          <cell r="AR684">
            <v>100</v>
          </cell>
          <cell r="AS684">
            <v>467</v>
          </cell>
          <cell r="AT684">
            <v>48</v>
          </cell>
          <cell r="AU684">
            <v>9.7291666666666661</v>
          </cell>
          <cell r="AV684">
            <v>244</v>
          </cell>
          <cell r="AW684">
            <v>25</v>
          </cell>
          <cell r="AX684">
            <v>9.76</v>
          </cell>
          <cell r="AY684">
            <v>85</v>
          </cell>
          <cell r="AZ684">
            <v>287</v>
          </cell>
          <cell r="BA684">
            <v>29</v>
          </cell>
          <cell r="BB684">
            <v>9.8965517241379306</v>
          </cell>
          <cell r="BC684">
            <v>98</v>
          </cell>
          <cell r="BD684">
            <v>531</v>
          </cell>
          <cell r="BE684">
            <v>54</v>
          </cell>
          <cell r="BF684">
            <v>9.8333333333333339</v>
          </cell>
          <cell r="BG684">
            <v>213</v>
          </cell>
          <cell r="BH684">
            <v>24</v>
          </cell>
          <cell r="BI684">
            <v>8.875</v>
          </cell>
          <cell r="BJ684">
            <v>89.5</v>
          </cell>
          <cell r="BK684">
            <v>262</v>
          </cell>
          <cell r="BL684">
            <v>29</v>
          </cell>
          <cell r="BM684">
            <v>9.0344827586206904</v>
          </cell>
          <cell r="BN684">
            <v>99</v>
          </cell>
          <cell r="BO684">
            <v>475</v>
          </cell>
          <cell r="BP684">
            <v>53</v>
          </cell>
          <cell r="BQ684">
            <v>8.9622641509433958</v>
          </cell>
          <cell r="BR684">
            <v>219</v>
          </cell>
          <cell r="BS684">
            <v>24</v>
          </cell>
          <cell r="BT684">
            <v>9.125</v>
          </cell>
          <cell r="BU684">
            <v>91.083333333333329</v>
          </cell>
          <cell r="BV684">
            <v>219</v>
          </cell>
          <cell r="BW684">
            <v>24</v>
          </cell>
          <cell r="BX684">
            <v>9.125</v>
          </cell>
          <cell r="BY684">
            <v>247</v>
          </cell>
          <cell r="BZ684">
            <v>26</v>
          </cell>
          <cell r="CA684">
            <v>9.5</v>
          </cell>
          <cell r="CB684">
            <v>1939</v>
          </cell>
          <cell r="CC684">
            <v>205</v>
          </cell>
          <cell r="CD684">
            <v>9.4585365853658541</v>
          </cell>
          <cell r="CE684">
            <v>90</v>
          </cell>
          <cell r="CF684"/>
          <cell r="CG684"/>
          <cell r="CH684"/>
          <cell r="CI684"/>
          <cell r="CJ684"/>
          <cell r="CK684"/>
          <cell r="CL684"/>
          <cell r="CM684"/>
          <cell r="CN684">
            <v>27</v>
          </cell>
          <cell r="CO684">
            <v>60</v>
          </cell>
          <cell r="CP684">
            <v>22</v>
          </cell>
          <cell r="CQ684">
            <v>50</v>
          </cell>
          <cell r="CR684">
            <v>23</v>
          </cell>
          <cell r="CS684">
            <v>1</v>
          </cell>
          <cell r="CT684">
            <v>96</v>
          </cell>
          <cell r="CU684">
            <v>14</v>
          </cell>
          <cell r="CV684">
            <v>2</v>
          </cell>
          <cell r="CW684">
            <v>88</v>
          </cell>
          <cell r="CX684">
            <v>579</v>
          </cell>
          <cell r="CY684">
            <v>57.9</v>
          </cell>
          <cell r="CZ684">
            <v>86.03268945022289</v>
          </cell>
          <cell r="DA684">
            <v>10</v>
          </cell>
          <cell r="DB684">
            <v>0</v>
          </cell>
          <cell r="DC684">
            <v>100</v>
          </cell>
          <cell r="DD684">
            <v>17</v>
          </cell>
          <cell r="DE684">
            <v>5</v>
          </cell>
          <cell r="DF684">
            <v>78</v>
          </cell>
          <cell r="DG684">
            <v>10</v>
          </cell>
          <cell r="DH684">
            <v>100</v>
          </cell>
          <cell r="DI684">
            <v>746</v>
          </cell>
          <cell r="DJ684">
            <v>38</v>
          </cell>
          <cell r="DK684">
            <v>2</v>
          </cell>
          <cell r="DL684">
            <v>0</v>
          </cell>
          <cell r="DM684">
            <v>100</v>
          </cell>
          <cell r="DN684">
            <v>60</v>
          </cell>
          <cell r="DO684" t="str">
            <v>100</v>
          </cell>
          <cell r="DP684">
            <v>10</v>
          </cell>
          <cell r="DQ684" t="str">
            <v>100</v>
          </cell>
          <cell r="DR684">
            <v>35</v>
          </cell>
          <cell r="DS684">
            <v>100</v>
          </cell>
          <cell r="DT684">
            <v>62</v>
          </cell>
          <cell r="DU684">
            <v>95</v>
          </cell>
          <cell r="DV684" t="str">
            <v>Capgemini/Accenture-(ASE)</v>
          </cell>
          <cell r="DW684"/>
          <cell r="DX684"/>
          <cell r="DY684" t="str">
            <v>Placed</v>
          </cell>
          <cell r="DZ684" t="str">
            <v>4.5/4.25</v>
          </cell>
          <cell r="EA684" t="str">
            <v>Placement</v>
          </cell>
          <cell r="EB684" t="str">
            <v>Placement</v>
          </cell>
          <cell r="EC684"/>
          <cell r="ED684" t="str">
            <v>CAT-1</v>
          </cell>
          <cell r="EE684"/>
          <cell r="EF684"/>
          <cell r="EG684"/>
          <cell r="EH684"/>
          <cell r="EI684"/>
          <cell r="EJ684"/>
          <cell r="EK684"/>
          <cell r="EL684"/>
          <cell r="EM684"/>
          <cell r="EN684">
            <v>5</v>
          </cell>
          <cell r="EO684">
            <v>5</v>
          </cell>
          <cell r="EP684">
            <v>5</v>
          </cell>
          <cell r="EQ684">
            <v>15</v>
          </cell>
          <cell r="ER684">
            <v>100</v>
          </cell>
          <cell r="ES684" t="str">
            <v>Yes</v>
          </cell>
          <cell r="ET684" t="str">
            <v>https://drive.google.com/open?id=1Xc4Xb75-NwbhNst7xE4DkGZinCmmgApo</v>
          </cell>
          <cell r="EU684" t="str">
            <v>IT + Core Companies</v>
          </cell>
          <cell r="EV684" t="str">
            <v>Yes</v>
          </cell>
          <cell r="EW684" t="str">
            <v>pay_HyPknXPuP3fQyv</v>
          </cell>
          <cell r="EX684" t="str">
            <v>MUMBAI</v>
          </cell>
          <cell r="EY684" t="str">
            <v>Present</v>
          </cell>
          <cell r="EZ684" t="str">
            <v>Batch 1</v>
          </cell>
          <cell r="FA684" t="str">
            <v>19-ITB35-23</v>
          </cell>
          <cell r="FB684" t="str">
            <v>IT-B</v>
          </cell>
          <cell r="FC684">
            <v>35</v>
          </cell>
        </row>
        <row r="685">
          <cell r="C685" t="str">
            <v>19-ITB36-23</v>
          </cell>
          <cell r="D685">
            <v>36</v>
          </cell>
          <cell r="E685" t="str">
            <v>SHAIKH MUSADDIQ ABDUL RAUF ZAMEERUNNISA</v>
          </cell>
          <cell r="F685" t="str">
            <v>19-ITB36-23</v>
          </cell>
          <cell r="G685" t="str">
            <v>Male</v>
          </cell>
          <cell r="H685">
            <v>37015</v>
          </cell>
          <cell r="I685">
            <v>9757203025</v>
          </cell>
          <cell r="J685" t="str">
            <v>9757203025</v>
          </cell>
          <cell r="K685" t="str">
            <v>musaddiq0405@gmail.com</v>
          </cell>
          <cell r="L685" t="str">
            <v>1032190366@tcetmumbai.in</v>
          </cell>
          <cell r="M685" t="str">
            <v>503 SHIRIN RESIDENCY,OFF  MAROL-MAROSHI ROAD MAROL VILLAGE,ANDHERI East,MUMBAI,400059</v>
          </cell>
          <cell r="N685" t="str">
            <v>Service</v>
          </cell>
          <cell r="O685" t="str">
            <v>5 Lacs to  10Lacs</v>
          </cell>
          <cell r="P685" t="str">
            <v>Normal</v>
          </cell>
          <cell r="Q685" t="str">
            <v>Open</v>
          </cell>
          <cell r="R685">
            <v>2019</v>
          </cell>
          <cell r="S685" t="str">
            <v>FE</v>
          </cell>
          <cell r="T685" t="str">
            <v>MHT-CET 2019</v>
          </cell>
          <cell r="U685" t="str">
            <v>MHT-CET</v>
          </cell>
          <cell r="V685">
            <v>200</v>
          </cell>
          <cell r="W685">
            <v>23.706031899999999</v>
          </cell>
          <cell r="X685" t="str">
            <v>IL</v>
          </cell>
          <cell r="Y685">
            <v>396</v>
          </cell>
          <cell r="Z685">
            <v>500</v>
          </cell>
          <cell r="AA685">
            <v>79.2</v>
          </cell>
          <cell r="AB685">
            <v>2017</v>
          </cell>
          <cell r="AC685" t="str">
            <v>MAHARASHTRA STATE BOARD OF SECONDARY AND HIGHER SECONDARY EDUCATION</v>
          </cell>
          <cell r="AD685" t="str">
            <v>MAROL EDUCATION ACADEMY'S HIGH SCHOOL</v>
          </cell>
          <cell r="AE685">
            <v>463</v>
          </cell>
          <cell r="AF685">
            <v>650</v>
          </cell>
          <cell r="AG685">
            <v>71.23</v>
          </cell>
          <cell r="AH685">
            <v>2019</v>
          </cell>
          <cell r="AI685" t="str">
            <v>MAHARASHTRA STATE BOARD OF SECONDARY AND HIGHER SECONDARY EDUCATION</v>
          </cell>
          <cell r="AJ685" t="str">
            <v>MAROL EDUCATION ACADEMY'S  JUNIOR COLLEGE</v>
          </cell>
          <cell r="AK685">
            <v>192</v>
          </cell>
          <cell r="AL685">
            <v>22</v>
          </cell>
          <cell r="AM685">
            <v>8.7272727272727266</v>
          </cell>
          <cell r="AN685">
            <v>83</v>
          </cell>
          <cell r="AO685">
            <v>231</v>
          </cell>
          <cell r="AP685">
            <v>26</v>
          </cell>
          <cell r="AQ685">
            <v>8.884615384615385</v>
          </cell>
          <cell r="AR685">
            <v>75</v>
          </cell>
          <cell r="AS685">
            <v>423</v>
          </cell>
          <cell r="AT685">
            <v>48</v>
          </cell>
          <cell r="AU685">
            <v>8.8125</v>
          </cell>
          <cell r="AV685">
            <v>239</v>
          </cell>
          <cell r="AW685">
            <v>25</v>
          </cell>
          <cell r="AX685">
            <v>9.56</v>
          </cell>
          <cell r="AY685">
            <v>100</v>
          </cell>
          <cell r="AZ685">
            <v>278</v>
          </cell>
          <cell r="BA685">
            <v>29</v>
          </cell>
          <cell r="BB685">
            <v>9.5862068965517242</v>
          </cell>
          <cell r="BC685">
            <v>93</v>
          </cell>
          <cell r="BD685">
            <v>517</v>
          </cell>
          <cell r="BE685">
            <v>54</v>
          </cell>
          <cell r="BF685">
            <v>9.5740740740740744</v>
          </cell>
          <cell r="BG685">
            <v>210</v>
          </cell>
          <cell r="BH685">
            <v>24</v>
          </cell>
          <cell r="BI685">
            <v>8.75</v>
          </cell>
          <cell r="BJ685">
            <v>87.75</v>
          </cell>
          <cell r="BK685">
            <v>280</v>
          </cell>
          <cell r="BL685">
            <v>29</v>
          </cell>
          <cell r="BM685">
            <v>9.6551724137931032</v>
          </cell>
          <cell r="BN685">
            <v>92</v>
          </cell>
          <cell r="BO685">
            <v>490</v>
          </cell>
          <cell r="BP685">
            <v>53</v>
          </cell>
          <cell r="BQ685">
            <v>9.2452830188679247</v>
          </cell>
          <cell r="BR685">
            <v>214</v>
          </cell>
          <cell r="BS685">
            <v>24</v>
          </cell>
          <cell r="BT685">
            <v>8.9166666666666661</v>
          </cell>
          <cell r="BU685">
            <v>88.458333333333329</v>
          </cell>
          <cell r="BV685">
            <v>214</v>
          </cell>
          <cell r="BW685">
            <v>24</v>
          </cell>
          <cell r="BX685">
            <v>8.9166666666666661</v>
          </cell>
          <cell r="BY685">
            <v>253</v>
          </cell>
          <cell r="BZ685">
            <v>26</v>
          </cell>
          <cell r="CA685">
            <v>9.7307692307692299</v>
          </cell>
          <cell r="CB685">
            <v>1897</v>
          </cell>
          <cell r="CC685">
            <v>205</v>
          </cell>
          <cell r="CD685">
            <v>9.2536585365853661</v>
          </cell>
          <cell r="CE685">
            <v>88</v>
          </cell>
          <cell r="CF685"/>
          <cell r="CG685"/>
          <cell r="CH685"/>
          <cell r="CI685"/>
          <cell r="CJ685"/>
          <cell r="CK685"/>
          <cell r="CL685"/>
          <cell r="CM685"/>
          <cell r="CN685">
            <v>27</v>
          </cell>
          <cell r="CO685">
            <v>60</v>
          </cell>
          <cell r="CP685">
            <v>26</v>
          </cell>
          <cell r="CQ685">
            <v>50</v>
          </cell>
          <cell r="CR685">
            <v>21</v>
          </cell>
          <cell r="CS685">
            <v>3</v>
          </cell>
          <cell r="CT685">
            <v>88</v>
          </cell>
          <cell r="CU685">
            <v>5</v>
          </cell>
          <cell r="CV685">
            <v>11</v>
          </cell>
          <cell r="CW685">
            <v>32</v>
          </cell>
          <cell r="CX685">
            <v>490</v>
          </cell>
          <cell r="CY685">
            <v>70</v>
          </cell>
          <cell r="CZ685">
            <v>72.808320950965822</v>
          </cell>
          <cell r="DA685">
            <v>7</v>
          </cell>
          <cell r="DB685">
            <v>3</v>
          </cell>
          <cell r="DC685">
            <v>70</v>
          </cell>
          <cell r="DD685">
            <v>20</v>
          </cell>
          <cell r="DE685">
            <v>2</v>
          </cell>
          <cell r="DF685">
            <v>91</v>
          </cell>
          <cell r="DG685">
            <v>9</v>
          </cell>
          <cell r="DH685">
            <v>90</v>
          </cell>
          <cell r="DI685">
            <v>135</v>
          </cell>
          <cell r="DJ685">
            <v>7</v>
          </cell>
          <cell r="DK685">
            <v>2</v>
          </cell>
          <cell r="DL685">
            <v>0</v>
          </cell>
          <cell r="DM685">
            <v>100</v>
          </cell>
          <cell r="DN685">
            <v>70</v>
          </cell>
          <cell r="DO685" t="str">
            <v>100</v>
          </cell>
          <cell r="DP685">
            <v>0</v>
          </cell>
          <cell r="DQ685">
            <v>0</v>
          </cell>
          <cell r="DR685">
            <v>35</v>
          </cell>
          <cell r="DS685">
            <v>50</v>
          </cell>
          <cell r="DT685">
            <v>50</v>
          </cell>
          <cell r="DU685">
            <v>75</v>
          </cell>
          <cell r="DV685" t="str">
            <v>(Allow For Placemt)Accenture-Joinng letter not recieved(FSE)</v>
          </cell>
          <cell r="DX685" t="str">
            <v>Blacklisted for not attending the process (ALL WAVE)</v>
          </cell>
          <cell r="DY685" t="str">
            <v>Placed</v>
          </cell>
          <cell r="DZ685">
            <v>6.5</v>
          </cell>
          <cell r="EA685" t="str">
            <v>Placement</v>
          </cell>
          <cell r="EB685" t="str">
            <v>Placement</v>
          </cell>
          <cell r="EC685"/>
          <cell r="ED685" t="str">
            <v>CAT-1</v>
          </cell>
          <cell r="EE685"/>
          <cell r="EF685"/>
          <cell r="EG685"/>
          <cell r="EH685"/>
          <cell r="EI685"/>
          <cell r="EJ685"/>
          <cell r="EK685"/>
          <cell r="EL685"/>
          <cell r="EM685"/>
          <cell r="EN685">
            <v>5</v>
          </cell>
          <cell r="EO685">
            <v>4</v>
          </cell>
          <cell r="EP685">
            <v>5</v>
          </cell>
          <cell r="EQ685">
            <v>14</v>
          </cell>
          <cell r="ER685">
            <v>93.333333333333329</v>
          </cell>
          <cell r="ES685" t="str">
            <v>Yes</v>
          </cell>
          <cell r="ET685" t="str">
            <v>https://drive.google.com/open?id=1Ln9bKgKovwBZvc8E52R-467BWXofIXTE</v>
          </cell>
          <cell r="EU685" t="str">
            <v>IT + Core Companies</v>
          </cell>
          <cell r="EV685" t="str">
            <v>Yes</v>
          </cell>
          <cell r="EW685" t="str">
            <v>Payment ID: pay_HxN0cLc9VbIhfK / UPI transaction ID:125757207628</v>
          </cell>
          <cell r="EX685" t="str">
            <v>MUMBAI</v>
          </cell>
          <cell r="EY685" t="str">
            <v>Present</v>
          </cell>
          <cell r="EZ685" t="str">
            <v>Golden Batch 2</v>
          </cell>
          <cell r="FA685" t="str">
            <v>19-ITB36-23</v>
          </cell>
          <cell r="FB685" t="str">
            <v>IT-B</v>
          </cell>
          <cell r="FC685">
            <v>36</v>
          </cell>
        </row>
        <row r="686">
          <cell r="C686" t="str">
            <v>19-ITB37-23</v>
          </cell>
          <cell r="D686">
            <v>37</v>
          </cell>
          <cell r="E686" t="str">
            <v>SHARMA RAKESH YOGESHWAR REKHA</v>
          </cell>
          <cell r="F686" t="str">
            <v>19-ITB37-23</v>
          </cell>
          <cell r="G686" t="str">
            <v>Male</v>
          </cell>
          <cell r="H686">
            <v>36509</v>
          </cell>
          <cell r="I686">
            <v>8097281277</v>
          </cell>
          <cell r="J686" t="str">
            <v>8097281277</v>
          </cell>
          <cell r="K686" t="str">
            <v>sharmarakesh7271@gmail.com</v>
          </cell>
          <cell r="L686" t="str">
            <v>1032190367@tcetmumbai.in</v>
          </cell>
          <cell r="M686" t="str">
            <v>D-512, Sitaladevi CHSL,,D.N Nagar, Link Road,,Andheri West,Near D.N Nagar Metro Station,Mumbai,400053</v>
          </cell>
          <cell r="N686" t="str">
            <v>Any other</v>
          </cell>
          <cell r="O686" t="str">
            <v>Below  5 Lacs</v>
          </cell>
          <cell r="P686" t="str">
            <v>Normal</v>
          </cell>
          <cell r="Q686" t="str">
            <v>Open</v>
          </cell>
          <cell r="R686">
            <v>2019</v>
          </cell>
          <cell r="S686" t="str">
            <v>FE</v>
          </cell>
          <cell r="T686" t="str">
            <v>MHT-CET 2019</v>
          </cell>
          <cell r="U686" t="str">
            <v>MHT-CET</v>
          </cell>
          <cell r="V686">
            <v>200</v>
          </cell>
          <cell r="W686">
            <v>83.079017699999994</v>
          </cell>
          <cell r="X686" t="str">
            <v>MI</v>
          </cell>
          <cell r="Y686">
            <v>421</v>
          </cell>
          <cell r="Z686">
            <v>500</v>
          </cell>
          <cell r="AA686">
            <v>84.2</v>
          </cell>
          <cell r="AB686">
            <v>2016</v>
          </cell>
          <cell r="AC686" t="str">
            <v>MAHARASHTRA STATE BOARD OF SECONDARY AND HIGHER SECONDARY EDUCATION</v>
          </cell>
          <cell r="AD686" t="str">
            <v>GURU TEGH BAHADUR PUBLIC SCHOOL</v>
          </cell>
          <cell r="AE686">
            <v>481</v>
          </cell>
          <cell r="AF686">
            <v>650</v>
          </cell>
          <cell r="AG686">
            <v>74</v>
          </cell>
          <cell r="AH686">
            <v>2018</v>
          </cell>
          <cell r="AI686" t="str">
            <v>MAHARASHTRA STATE BOARD OF SECONDARY AND HIGHER SECONDARY EDUCATION</v>
          </cell>
          <cell r="AJ686" t="str">
            <v>BHAVANS COLLEGE</v>
          </cell>
          <cell r="AK686">
            <v>213</v>
          </cell>
          <cell r="AL686">
            <v>22</v>
          </cell>
          <cell r="AM686">
            <v>9.6818181818181817</v>
          </cell>
          <cell r="AN686">
            <v>76</v>
          </cell>
          <cell r="AO686">
            <v>226</v>
          </cell>
          <cell r="AP686">
            <v>26</v>
          </cell>
          <cell r="AQ686">
            <v>8.6923076923076916</v>
          </cell>
          <cell r="AR686">
            <v>75</v>
          </cell>
          <cell r="AS686">
            <v>439</v>
          </cell>
          <cell r="AT686">
            <v>48</v>
          </cell>
          <cell r="AU686">
            <v>9.1458333333333339</v>
          </cell>
          <cell r="AV686">
            <v>229</v>
          </cell>
          <cell r="AW686">
            <v>25</v>
          </cell>
          <cell r="AX686">
            <v>9.16</v>
          </cell>
          <cell r="AY686">
            <v>89</v>
          </cell>
          <cell r="AZ686">
            <v>252</v>
          </cell>
          <cell r="BA686">
            <v>29</v>
          </cell>
          <cell r="BB686">
            <v>8.6896551724137936</v>
          </cell>
          <cell r="BC686">
            <v>97</v>
          </cell>
          <cell r="BD686">
            <v>481</v>
          </cell>
          <cell r="BE686">
            <v>54</v>
          </cell>
          <cell r="BF686">
            <v>8.9074074074074066</v>
          </cell>
          <cell r="BG686">
            <v>203</v>
          </cell>
          <cell r="BH686">
            <v>24</v>
          </cell>
          <cell r="BI686">
            <v>8.4583333333333339</v>
          </cell>
          <cell r="BJ686">
            <v>84.25</v>
          </cell>
          <cell r="BK686">
            <v>250</v>
          </cell>
          <cell r="BL686">
            <v>29</v>
          </cell>
          <cell r="BM686">
            <v>8.6206896551724146</v>
          </cell>
          <cell r="BN686">
            <v>90</v>
          </cell>
          <cell r="BO686">
            <v>453</v>
          </cell>
          <cell r="BP686">
            <v>53</v>
          </cell>
          <cell r="BQ686">
            <v>8.5471698113207548</v>
          </cell>
          <cell r="BR686">
            <v>176</v>
          </cell>
          <cell r="BS686">
            <v>24</v>
          </cell>
          <cell r="BT686">
            <v>7.333333333333333</v>
          </cell>
          <cell r="BU686">
            <v>85.208333333333329</v>
          </cell>
          <cell r="BV686">
            <v>176</v>
          </cell>
          <cell r="BW686">
            <v>24</v>
          </cell>
          <cell r="BX686">
            <v>7.333333333333333</v>
          </cell>
          <cell r="BY686">
            <v>215</v>
          </cell>
          <cell r="BZ686">
            <v>26</v>
          </cell>
          <cell r="CA686">
            <v>8.2692307692307701</v>
          </cell>
          <cell r="CB686">
            <v>1764</v>
          </cell>
          <cell r="CC686">
            <v>205</v>
          </cell>
          <cell r="CD686">
            <v>8.6048780487804883</v>
          </cell>
          <cell r="CE686">
            <v>85</v>
          </cell>
          <cell r="CF686"/>
          <cell r="CG686"/>
          <cell r="CH686"/>
          <cell r="CI686"/>
          <cell r="CJ686"/>
          <cell r="CK686"/>
          <cell r="CL686"/>
          <cell r="CM686"/>
          <cell r="CN686">
            <v>10</v>
          </cell>
          <cell r="CO686">
            <v>60</v>
          </cell>
          <cell r="CP686">
            <v>17</v>
          </cell>
          <cell r="CQ686">
            <v>50</v>
          </cell>
          <cell r="CR686">
            <v>23</v>
          </cell>
          <cell r="CS686">
            <v>1</v>
          </cell>
          <cell r="CT686">
            <v>96</v>
          </cell>
          <cell r="CU686">
            <v>13</v>
          </cell>
          <cell r="CV686">
            <v>3</v>
          </cell>
          <cell r="CW686">
            <v>82</v>
          </cell>
          <cell r="CX686">
            <v>421</v>
          </cell>
          <cell r="CY686">
            <v>60.142857142857146</v>
          </cell>
          <cell r="CZ686">
            <v>62.555720653789002</v>
          </cell>
          <cell r="DA686">
            <v>7</v>
          </cell>
          <cell r="DB686">
            <v>3</v>
          </cell>
          <cell r="DC686">
            <v>70</v>
          </cell>
          <cell r="DD686">
            <v>5</v>
          </cell>
          <cell r="DE686">
            <v>17</v>
          </cell>
          <cell r="DF686">
            <v>23</v>
          </cell>
          <cell r="DG686">
            <v>7</v>
          </cell>
          <cell r="DH686">
            <v>70</v>
          </cell>
          <cell r="DI686">
            <v>821</v>
          </cell>
          <cell r="DJ686">
            <v>42</v>
          </cell>
          <cell r="DK686">
            <v>2</v>
          </cell>
          <cell r="DL686">
            <v>0</v>
          </cell>
          <cell r="DM686">
            <v>100</v>
          </cell>
          <cell r="DN686">
            <v>50</v>
          </cell>
          <cell r="DO686" t="str">
            <v>100</v>
          </cell>
          <cell r="DP686">
            <v>0</v>
          </cell>
          <cell r="DQ686">
            <v>0</v>
          </cell>
          <cell r="DR686">
            <v>25</v>
          </cell>
          <cell r="DS686">
            <v>50</v>
          </cell>
          <cell r="DT686">
            <v>52</v>
          </cell>
          <cell r="DU686">
            <v>71</v>
          </cell>
          <cell r="DV686" t="str">
            <v>DXC.Technology (allow if Eligible)</v>
          </cell>
          <cell r="DW686"/>
          <cell r="DX686"/>
          <cell r="DY686" t="str">
            <v>Placed</v>
          </cell>
          <cell r="DZ686">
            <v>4.2</v>
          </cell>
          <cell r="EA686" t="str">
            <v>Placement</v>
          </cell>
          <cell r="EB686" t="str">
            <v>Placement</v>
          </cell>
          <cell r="EC686"/>
          <cell r="ED686" t="str">
            <v>CAT-2</v>
          </cell>
          <cell r="EE686"/>
          <cell r="EF686"/>
          <cell r="EG686"/>
          <cell r="EH686"/>
          <cell r="EI686"/>
          <cell r="EJ686"/>
          <cell r="EK686"/>
          <cell r="EL686"/>
          <cell r="EM686"/>
          <cell r="EN686">
            <v>5</v>
          </cell>
          <cell r="EO686">
            <v>4</v>
          </cell>
          <cell r="EP686">
            <v>5</v>
          </cell>
          <cell r="EQ686">
            <v>14</v>
          </cell>
          <cell r="ER686">
            <v>93.333333333333329</v>
          </cell>
          <cell r="ES686" t="str">
            <v>Yes</v>
          </cell>
          <cell r="ET686" t="str">
            <v>https://drive.google.com/open?id=1ae7Z7ouw6CcBqcK3zw_UzgaXO3KRhlf_</v>
          </cell>
          <cell r="EU686" t="str">
            <v>IT + Core Companies</v>
          </cell>
          <cell r="EV686" t="str">
            <v>Yes</v>
          </cell>
          <cell r="EW686">
            <v>126020676824</v>
          </cell>
          <cell r="EX686" t="str">
            <v>Bihar</v>
          </cell>
          <cell r="EY686" t="str">
            <v>Present</v>
          </cell>
          <cell r="EZ686" t="str">
            <v>Batch 2</v>
          </cell>
          <cell r="FA686" t="str">
            <v>19-ITB37-23</v>
          </cell>
          <cell r="FB686" t="str">
            <v>IT-B</v>
          </cell>
          <cell r="FC686">
            <v>37</v>
          </cell>
        </row>
        <row r="687">
          <cell r="C687" t="str">
            <v>19-ITB38-23</v>
          </cell>
          <cell r="D687">
            <v>38</v>
          </cell>
          <cell r="E687" t="str">
            <v>SHARMA SHAURYA RAVI BABITA</v>
          </cell>
          <cell r="F687" t="str">
            <v>19-ITB38-23</v>
          </cell>
          <cell r="G687" t="str">
            <v>Male</v>
          </cell>
          <cell r="H687">
            <v>36922</v>
          </cell>
          <cell r="I687">
            <v>9930161867</v>
          </cell>
          <cell r="J687" t="str">
            <v>9930161867</v>
          </cell>
          <cell r="K687" t="str">
            <v>shaurya064@gmail.com</v>
          </cell>
          <cell r="L687" t="str">
            <v>1032190368@tcetmumbai.in</v>
          </cell>
          <cell r="M687" t="str">
            <v>Kranti  bldg no 12 flat no 44,Jai Bhavani Mata Road , Ramesh Nagar ,Amboli , Andheri (w),248 last bus stop,Mumbai,400058</v>
          </cell>
          <cell r="N687" t="str">
            <v>Home Maker</v>
          </cell>
          <cell r="O687" t="str">
            <v>Below  5 Lacs</v>
          </cell>
          <cell r="P687" t="str">
            <v>Normal</v>
          </cell>
          <cell r="Q687" t="str">
            <v>Open</v>
          </cell>
          <cell r="R687">
            <v>2019</v>
          </cell>
          <cell r="S687" t="str">
            <v>FE</v>
          </cell>
          <cell r="T687" t="str">
            <v>MHT-CET 2019</v>
          </cell>
          <cell r="U687" t="str">
            <v>MHT-CET</v>
          </cell>
          <cell r="V687">
            <v>200</v>
          </cell>
          <cell r="W687">
            <v>84.669365499999998</v>
          </cell>
          <cell r="X687" t="str">
            <v>MI</v>
          </cell>
          <cell r="Y687">
            <v>411</v>
          </cell>
          <cell r="Z687">
            <v>500</v>
          </cell>
          <cell r="AA687">
            <v>82.2</v>
          </cell>
          <cell r="AB687">
            <v>2017</v>
          </cell>
          <cell r="AC687" t="str">
            <v>MAHARASHTRA STATE BOARD OF SECONDARY AND HIGHER SECONDARY EDUCATION</v>
          </cell>
          <cell r="AD687" t="str">
            <v>HANSRAJ MORARJI PUBLIC SCHOOL AND JUNIOR COLLEGE</v>
          </cell>
          <cell r="AE687">
            <v>468</v>
          </cell>
          <cell r="AF687">
            <v>650</v>
          </cell>
          <cell r="AG687">
            <v>72</v>
          </cell>
          <cell r="AH687">
            <v>2019</v>
          </cell>
          <cell r="AI687" t="str">
            <v>MAHARASHTRA STATE BOARD OF SECONDARY AND HIGHER SECONDARY EDUCATION</v>
          </cell>
          <cell r="AJ687" t="str">
            <v>HANSRAJ MORARJI PUBLIC SCHOOL AND JUNIOR COLLEGE</v>
          </cell>
          <cell r="AK687">
            <v>219</v>
          </cell>
          <cell r="AL687">
            <v>22</v>
          </cell>
          <cell r="AM687">
            <v>9.954545454545455</v>
          </cell>
          <cell r="AN687">
            <v>75</v>
          </cell>
          <cell r="AO687">
            <v>258</v>
          </cell>
          <cell r="AP687">
            <v>26</v>
          </cell>
          <cell r="AQ687">
            <v>9.9230769230769234</v>
          </cell>
          <cell r="AR687">
            <v>75</v>
          </cell>
          <cell r="AS687">
            <v>477</v>
          </cell>
          <cell r="AT687">
            <v>48</v>
          </cell>
          <cell r="AU687">
            <v>9.9375</v>
          </cell>
          <cell r="AV687">
            <v>244</v>
          </cell>
          <cell r="AW687">
            <v>25</v>
          </cell>
          <cell r="AX687">
            <v>9.76</v>
          </cell>
          <cell r="AY687">
            <v>100</v>
          </cell>
          <cell r="AZ687">
            <v>286</v>
          </cell>
          <cell r="BA687">
            <v>29</v>
          </cell>
          <cell r="BB687">
            <v>9.862068965517242</v>
          </cell>
          <cell r="BC687">
            <v>99</v>
          </cell>
          <cell r="BD687">
            <v>530</v>
          </cell>
          <cell r="BE687">
            <v>54</v>
          </cell>
          <cell r="BF687">
            <v>9.8148148148148149</v>
          </cell>
          <cell r="BG687">
            <v>226</v>
          </cell>
          <cell r="BH687">
            <v>24</v>
          </cell>
          <cell r="BI687">
            <v>9.4166666666666661</v>
          </cell>
          <cell r="BJ687">
            <v>87.25</v>
          </cell>
          <cell r="BK687">
            <v>288</v>
          </cell>
          <cell r="BL687">
            <v>29</v>
          </cell>
          <cell r="BM687">
            <v>9.931034482758621</v>
          </cell>
          <cell r="BN687">
            <v>100</v>
          </cell>
          <cell r="BO687">
            <v>514</v>
          </cell>
          <cell r="BP687">
            <v>53</v>
          </cell>
          <cell r="BQ687">
            <v>9.6981132075471699</v>
          </cell>
          <cell r="BR687">
            <v>234</v>
          </cell>
          <cell r="BS687">
            <v>24</v>
          </cell>
          <cell r="BT687">
            <v>9.75</v>
          </cell>
          <cell r="BU687">
            <v>89.375</v>
          </cell>
          <cell r="BV687">
            <v>234</v>
          </cell>
          <cell r="BW687">
            <v>24</v>
          </cell>
          <cell r="BX687">
            <v>9.75</v>
          </cell>
          <cell r="BY687">
            <v>260</v>
          </cell>
          <cell r="BZ687">
            <v>26</v>
          </cell>
          <cell r="CA687">
            <v>10</v>
          </cell>
          <cell r="CB687">
            <v>2015</v>
          </cell>
          <cell r="CC687">
            <v>205</v>
          </cell>
          <cell r="CD687">
            <v>9.8292682926829276</v>
          </cell>
          <cell r="CE687">
            <v>88</v>
          </cell>
          <cell r="CF687"/>
          <cell r="CG687"/>
          <cell r="CH687"/>
          <cell r="CI687"/>
          <cell r="CJ687"/>
          <cell r="CK687"/>
          <cell r="CL687"/>
          <cell r="CM687"/>
          <cell r="CN687">
            <v>18</v>
          </cell>
          <cell r="CO687">
            <v>60</v>
          </cell>
          <cell r="CP687">
            <v>31</v>
          </cell>
          <cell r="CQ687">
            <v>50</v>
          </cell>
          <cell r="CR687">
            <v>24</v>
          </cell>
          <cell r="CS687">
            <v>0</v>
          </cell>
          <cell r="CT687">
            <v>100</v>
          </cell>
          <cell r="CU687">
            <v>16</v>
          </cell>
          <cell r="CV687">
            <v>0</v>
          </cell>
          <cell r="CW687">
            <v>100</v>
          </cell>
          <cell r="CX687">
            <v>616</v>
          </cell>
          <cell r="CY687">
            <v>61.6</v>
          </cell>
          <cell r="CZ687">
            <v>91.530460624071324</v>
          </cell>
          <cell r="DA687">
            <v>10</v>
          </cell>
          <cell r="DB687">
            <v>0</v>
          </cell>
          <cell r="DC687">
            <v>100</v>
          </cell>
          <cell r="DD687">
            <v>20</v>
          </cell>
          <cell r="DE687">
            <v>2</v>
          </cell>
          <cell r="DF687">
            <v>91</v>
          </cell>
          <cell r="DG687">
            <v>10</v>
          </cell>
          <cell r="DH687">
            <v>100</v>
          </cell>
          <cell r="DI687">
            <v>1007</v>
          </cell>
          <cell r="DJ687">
            <v>51</v>
          </cell>
          <cell r="DK687">
            <v>2</v>
          </cell>
          <cell r="DL687">
            <v>0</v>
          </cell>
          <cell r="DM687">
            <v>100</v>
          </cell>
          <cell r="DN687">
            <v>90</v>
          </cell>
          <cell r="DO687" t="str">
            <v>100</v>
          </cell>
          <cell r="DP687">
            <v>100</v>
          </cell>
          <cell r="DQ687" t="str">
            <v>100</v>
          </cell>
          <cell r="DR687">
            <v>95</v>
          </cell>
          <cell r="DS687">
            <v>100</v>
          </cell>
          <cell r="DT687">
            <v>78</v>
          </cell>
          <cell r="DU687">
            <v>99</v>
          </cell>
          <cell r="DV687" t="str">
            <v>InfyTQ (DSE) (Allow if eligible)</v>
          </cell>
          <cell r="DW687"/>
          <cell r="DX687"/>
          <cell r="DY687" t="str">
            <v>Placed</v>
          </cell>
          <cell r="DZ687">
            <v>6.25</v>
          </cell>
          <cell r="EA687" t="str">
            <v>Placement</v>
          </cell>
          <cell r="EB687" t="str">
            <v>Placement</v>
          </cell>
          <cell r="EC687"/>
          <cell r="ED687" t="str">
            <v>CAT-1</v>
          </cell>
          <cell r="EE687"/>
          <cell r="EF687"/>
          <cell r="EG687"/>
          <cell r="EH687"/>
          <cell r="EI687"/>
          <cell r="EJ687"/>
          <cell r="EK687"/>
          <cell r="EL687"/>
          <cell r="EM687"/>
          <cell r="EN687">
            <v>5</v>
          </cell>
          <cell r="EO687">
            <v>5</v>
          </cell>
          <cell r="EP687">
            <v>5</v>
          </cell>
          <cell r="EQ687">
            <v>15</v>
          </cell>
          <cell r="ER687">
            <v>100</v>
          </cell>
          <cell r="ES687" t="str">
            <v>Yes</v>
          </cell>
          <cell r="ET687" t="str">
            <v>https://drive.google.com/open?id=1bmgKOFVCMnemwwa4IoZ_c4cZ3kVAO0tX</v>
          </cell>
          <cell r="EU687" t="str">
            <v>IT + Core Companies</v>
          </cell>
          <cell r="EV687" t="str">
            <v>Yes</v>
          </cell>
          <cell r="EW687" t="str">
            <v>pay_HyCH12y4iUKElP</v>
          </cell>
          <cell r="EX687" t="str">
            <v>Mumbai</v>
          </cell>
          <cell r="EY687" t="str">
            <v>Present</v>
          </cell>
          <cell r="EZ687" t="str">
            <v>Golden Batch 1</v>
          </cell>
          <cell r="FA687" t="str">
            <v>19-ITB38-23</v>
          </cell>
          <cell r="FB687" t="str">
            <v>IT-B</v>
          </cell>
          <cell r="FC687">
            <v>38</v>
          </cell>
        </row>
        <row r="688">
          <cell r="C688" t="str">
            <v>19-ITB39-23</v>
          </cell>
          <cell r="D688">
            <v>39</v>
          </cell>
          <cell r="E688" t="str">
            <v>SHELAR DARSHAN MAHENDRA MANSI</v>
          </cell>
          <cell r="F688" t="str">
            <v>19-ITB39-23</v>
          </cell>
          <cell r="G688" t="str">
            <v>Male</v>
          </cell>
          <cell r="H688">
            <v>37193</v>
          </cell>
          <cell r="I688">
            <v>8779227303</v>
          </cell>
          <cell r="J688" t="str">
            <v>8779227303</v>
          </cell>
          <cell r="K688" t="str">
            <v>darshanshelar17@gmail.com</v>
          </cell>
          <cell r="L688" t="str">
            <v>1032190369@tcetmumbai.in</v>
          </cell>
          <cell r="M688" t="str">
            <v>202 c wing bhoomi legend ,akurli road ,mumbai,opp to samta nagar police station,MUMBAI,400101</v>
          </cell>
          <cell r="N688" t="str">
            <v>Service</v>
          </cell>
          <cell r="O688" t="str">
            <v>Below  5 Lacs</v>
          </cell>
          <cell r="P688" t="str">
            <v>Normal</v>
          </cell>
          <cell r="Q688" t="str">
            <v>Open</v>
          </cell>
          <cell r="R688">
            <v>2019</v>
          </cell>
          <cell r="S688" t="str">
            <v>FE</v>
          </cell>
          <cell r="T688" t="str">
            <v>MHT-CET 2019</v>
          </cell>
          <cell r="U688" t="str">
            <v>MHT-CET</v>
          </cell>
          <cell r="V688">
            <v>200</v>
          </cell>
          <cell r="W688">
            <v>17.724846700000001</v>
          </cell>
          <cell r="X688" t="str">
            <v>IL</v>
          </cell>
          <cell r="Y688">
            <v>403</v>
          </cell>
          <cell r="Z688">
            <v>500</v>
          </cell>
          <cell r="AA688">
            <v>80.599999999999994</v>
          </cell>
          <cell r="AB688">
            <v>2017</v>
          </cell>
          <cell r="AC688" t="str">
            <v>MAHARASHTRA STATE BOARD OF SECONDARY AND HIGHER SECONDARY EDUCATION</v>
          </cell>
          <cell r="AD688" t="str">
            <v>ST. GEORGE HIGH SCHOOL</v>
          </cell>
          <cell r="AE688">
            <v>390</v>
          </cell>
          <cell r="AF688">
            <v>650</v>
          </cell>
          <cell r="AG688">
            <v>60</v>
          </cell>
          <cell r="AH688">
            <v>2019</v>
          </cell>
          <cell r="AI688" t="str">
            <v>MAHARASHTRA STATE BOARD OF SECONDARY AND HIGHER SECONDARY EDUCATION</v>
          </cell>
          <cell r="AJ688" t="str">
            <v>THAKUR COLLEGE OF SCIENCE AND COMMERCE</v>
          </cell>
          <cell r="AK688">
            <v>151</v>
          </cell>
          <cell r="AL688">
            <v>22</v>
          </cell>
          <cell r="AM688">
            <v>6.8636363636363633</v>
          </cell>
          <cell r="AN688">
            <v>75</v>
          </cell>
          <cell r="AO688">
            <v>184</v>
          </cell>
          <cell r="AP688">
            <v>26</v>
          </cell>
          <cell r="AQ688">
            <v>7.0769230769230766</v>
          </cell>
          <cell r="AR688">
            <v>75</v>
          </cell>
          <cell r="AS688">
            <v>335</v>
          </cell>
          <cell r="AT688">
            <v>48</v>
          </cell>
          <cell r="AU688">
            <v>6.979166666666667</v>
          </cell>
          <cell r="AV688">
            <v>228</v>
          </cell>
          <cell r="AW688">
            <v>25</v>
          </cell>
          <cell r="AX688">
            <v>9.1199999999999992</v>
          </cell>
          <cell r="AY688">
            <v>95</v>
          </cell>
          <cell r="AZ688">
            <v>264</v>
          </cell>
          <cell r="BA688">
            <v>29</v>
          </cell>
          <cell r="BB688">
            <v>9.1034482758620694</v>
          </cell>
          <cell r="BC688">
            <v>93</v>
          </cell>
          <cell r="BD688">
            <v>492</v>
          </cell>
          <cell r="BE688">
            <v>54</v>
          </cell>
          <cell r="BF688">
            <v>9.1111111111111107</v>
          </cell>
          <cell r="BG688">
            <v>213</v>
          </cell>
          <cell r="BH688">
            <v>24</v>
          </cell>
          <cell r="BI688">
            <v>8.875</v>
          </cell>
          <cell r="BJ688">
            <v>84.5</v>
          </cell>
          <cell r="BK688">
            <v>234</v>
          </cell>
          <cell r="BL688">
            <v>29</v>
          </cell>
          <cell r="BM688">
            <v>8.068965517241379</v>
          </cell>
          <cell r="BN688">
            <v>94</v>
          </cell>
          <cell r="BO688">
            <v>447</v>
          </cell>
          <cell r="BP688">
            <v>53</v>
          </cell>
          <cell r="BQ688">
            <v>8.433962264150944</v>
          </cell>
          <cell r="BR688">
            <v>167</v>
          </cell>
          <cell r="BS688">
            <v>24</v>
          </cell>
          <cell r="BT688">
            <v>6.958333333333333</v>
          </cell>
          <cell r="BU688">
            <v>86.083333333333329</v>
          </cell>
          <cell r="BV688">
            <v>167</v>
          </cell>
          <cell r="BW688">
            <v>24</v>
          </cell>
          <cell r="BX688">
            <v>6.958333333333333</v>
          </cell>
          <cell r="BY688">
            <v>214</v>
          </cell>
          <cell r="BZ688">
            <v>26</v>
          </cell>
          <cell r="CA688">
            <v>8.2307692307692299</v>
          </cell>
          <cell r="CB688">
            <v>1655</v>
          </cell>
          <cell r="CC688">
            <v>205</v>
          </cell>
          <cell r="CD688">
            <v>8.0731707317073162</v>
          </cell>
          <cell r="CE688">
            <v>85</v>
          </cell>
          <cell r="CF688"/>
          <cell r="CG688"/>
          <cell r="CH688"/>
          <cell r="CI688"/>
          <cell r="CJ688"/>
          <cell r="CK688"/>
          <cell r="CL688"/>
          <cell r="CM688"/>
          <cell r="CN688">
            <v>42</v>
          </cell>
          <cell r="CO688">
            <v>60</v>
          </cell>
          <cell r="CP688">
            <v>24</v>
          </cell>
          <cell r="CQ688">
            <v>50</v>
          </cell>
          <cell r="CR688">
            <v>20</v>
          </cell>
          <cell r="CS688">
            <v>4</v>
          </cell>
          <cell r="CT688">
            <v>84</v>
          </cell>
          <cell r="CU688">
            <v>8</v>
          </cell>
          <cell r="CV688">
            <v>8</v>
          </cell>
          <cell r="CW688">
            <v>50</v>
          </cell>
          <cell r="CX688">
            <v>331</v>
          </cell>
          <cell r="CY688">
            <v>36.777777777777779</v>
          </cell>
          <cell r="CZ688">
            <v>49.18276374442793</v>
          </cell>
          <cell r="DA688">
            <v>9</v>
          </cell>
          <cell r="DB688">
            <v>1</v>
          </cell>
          <cell r="DC688">
            <v>90</v>
          </cell>
          <cell r="DD688">
            <v>8</v>
          </cell>
          <cell r="DE688">
            <v>14</v>
          </cell>
          <cell r="DF688">
            <v>37</v>
          </cell>
          <cell r="DG688">
            <v>8</v>
          </cell>
          <cell r="DH688">
            <v>80</v>
          </cell>
          <cell r="DI688">
            <v>0</v>
          </cell>
          <cell r="DJ688">
            <v>0</v>
          </cell>
          <cell r="DK688">
            <v>1</v>
          </cell>
          <cell r="DL688">
            <v>1</v>
          </cell>
          <cell r="DM688">
            <v>50</v>
          </cell>
          <cell r="DN688">
            <v>60</v>
          </cell>
          <cell r="DO688" t="str">
            <v>100</v>
          </cell>
          <cell r="DP688">
            <v>0</v>
          </cell>
          <cell r="DQ688">
            <v>0</v>
          </cell>
          <cell r="DR688">
            <v>30</v>
          </cell>
          <cell r="DS688">
            <v>50</v>
          </cell>
          <cell r="DT688">
            <v>37</v>
          </cell>
          <cell r="DU688">
            <v>63</v>
          </cell>
          <cell r="DV688"/>
          <cell r="DW688"/>
          <cell r="DX688" t="str">
            <v>Consent Fill/Absent for Unplaced Meeting</v>
          </cell>
          <cell r="DY688"/>
          <cell r="DZ688"/>
          <cell r="EA688" t="str">
            <v>Placement</v>
          </cell>
          <cell r="EB688" t="str">
            <v>Placement</v>
          </cell>
          <cell r="EC688"/>
          <cell r="ED688" t="str">
            <v>CAT-2</v>
          </cell>
          <cell r="EE688"/>
          <cell r="EF688"/>
          <cell r="EG688"/>
          <cell r="EH688"/>
          <cell r="EI688"/>
          <cell r="EJ688"/>
          <cell r="EK688"/>
          <cell r="EL688"/>
          <cell r="EM688"/>
          <cell r="EN688">
            <v>5</v>
          </cell>
          <cell r="EO688">
            <v>3</v>
          </cell>
          <cell r="EP688">
            <v>5</v>
          </cell>
          <cell r="EQ688">
            <v>13</v>
          </cell>
          <cell r="ER688">
            <v>86.666666666666671</v>
          </cell>
          <cell r="ES688" t="str">
            <v>Yes</v>
          </cell>
          <cell r="ET688" t="str">
            <v>https://drive.google.com/open?id=1OP9uRpBqnXGAo8kKj9-CkCqBOeLpuIyj</v>
          </cell>
          <cell r="EU688" t="str">
            <v>IT + Core Companies</v>
          </cell>
          <cell r="EV688" t="str">
            <v>Yes</v>
          </cell>
          <cell r="EW688">
            <v>126035809285</v>
          </cell>
          <cell r="EX688" t="str">
            <v>MUMBAI</v>
          </cell>
          <cell r="EY688" t="str">
            <v>AB</v>
          </cell>
          <cell r="EZ688" t="str">
            <v>Batch 1</v>
          </cell>
          <cell r="FA688" t="str">
            <v>19-ITB39-23</v>
          </cell>
          <cell r="FB688" t="str">
            <v>IT-B</v>
          </cell>
          <cell r="FC688">
            <v>39</v>
          </cell>
        </row>
        <row r="689">
          <cell r="C689" t="str">
            <v>19-ITB40-23</v>
          </cell>
          <cell r="D689">
            <v>40</v>
          </cell>
          <cell r="E689" t="str">
            <v>SHUKLA UMANG RITESH RENU</v>
          </cell>
          <cell r="F689" t="str">
            <v>19-ITB40-23</v>
          </cell>
          <cell r="G689" t="str">
            <v>Male</v>
          </cell>
          <cell r="H689">
            <v>37293</v>
          </cell>
          <cell r="I689">
            <v>8779605539</v>
          </cell>
          <cell r="J689"/>
          <cell r="K689" t="str">
            <v>shuklaumang02@gmail.com</v>
          </cell>
          <cell r="L689" t="str">
            <v>1032190370@tcetmumbai.in</v>
          </cell>
          <cell r="M689" t="str">
            <v>E-520 Rock Enclave CHS, Hindustan Naka,Charkop, Kandivali(W),,Near. Sahyadari Nagar,,Mumbai,400067</v>
          </cell>
          <cell r="N689" t="str">
            <v>Service</v>
          </cell>
          <cell r="O689" t="str">
            <v>20 Lacs &amp; above</v>
          </cell>
          <cell r="P689" t="str">
            <v>Normal</v>
          </cell>
          <cell r="Q689" t="str">
            <v>Open</v>
          </cell>
          <cell r="R689">
            <v>2019</v>
          </cell>
          <cell r="S689" t="str">
            <v>FE</v>
          </cell>
          <cell r="T689" t="str">
            <v>MHT-CET 2019</v>
          </cell>
          <cell r="U689" t="str">
            <v>MHT-CET</v>
          </cell>
          <cell r="V689">
            <v>200</v>
          </cell>
          <cell r="W689">
            <v>27.453053600000001</v>
          </cell>
          <cell r="X689" t="str">
            <v>MI</v>
          </cell>
          <cell r="Y689">
            <v>383</v>
          </cell>
          <cell r="Z689">
            <v>500</v>
          </cell>
          <cell r="AA689">
            <v>76.599999999999994</v>
          </cell>
          <cell r="AB689">
            <v>2017</v>
          </cell>
          <cell r="AC689" t="str">
            <v>MAHARASHTRA STATE BOARD OF SECONDARY AND HIGHER SECONDARY EDUCATION</v>
          </cell>
          <cell r="AD689" t="str">
            <v>VEER BHAGAT SINGH VIDYALAYA</v>
          </cell>
          <cell r="AE689">
            <v>423</v>
          </cell>
          <cell r="AF689">
            <v>650</v>
          </cell>
          <cell r="AG689">
            <v>65.08</v>
          </cell>
          <cell r="AH689">
            <v>2019</v>
          </cell>
          <cell r="AI689" t="str">
            <v>MAHARASHTRA STATE BOARD OF SECONDARY AND HIGHER SECONDARY EDUCATION</v>
          </cell>
          <cell r="AJ689" t="str">
            <v>PROF. M.H. KALRA JUNIOR COLLEGE OF SCIENCE</v>
          </cell>
          <cell r="AK689">
            <v>164</v>
          </cell>
          <cell r="AL689">
            <v>22</v>
          </cell>
          <cell r="AM689">
            <v>7.4545454545454541</v>
          </cell>
          <cell r="AN689">
            <v>75</v>
          </cell>
          <cell r="AO689">
            <v>195</v>
          </cell>
          <cell r="AP689">
            <v>26</v>
          </cell>
          <cell r="AQ689">
            <v>7.5</v>
          </cell>
          <cell r="AR689">
            <v>75</v>
          </cell>
          <cell r="AS689">
            <v>359</v>
          </cell>
          <cell r="AT689">
            <v>48</v>
          </cell>
          <cell r="AU689">
            <v>7.479166666666667</v>
          </cell>
          <cell r="AV689">
            <v>234</v>
          </cell>
          <cell r="AW689">
            <v>25</v>
          </cell>
          <cell r="AX689">
            <v>9.36</v>
          </cell>
          <cell r="AY689">
            <v>75</v>
          </cell>
          <cell r="AZ689">
            <v>268</v>
          </cell>
          <cell r="BA689">
            <v>29</v>
          </cell>
          <cell r="BB689">
            <v>9.2413793103448274</v>
          </cell>
          <cell r="BC689">
            <v>86</v>
          </cell>
          <cell r="BD689">
            <v>502</v>
          </cell>
          <cell r="BE689">
            <v>54</v>
          </cell>
          <cell r="BF689">
            <v>9.2962962962962958</v>
          </cell>
          <cell r="BG689">
            <v>209</v>
          </cell>
          <cell r="BH689">
            <v>24</v>
          </cell>
          <cell r="BI689">
            <v>8.7083333333333339</v>
          </cell>
          <cell r="BJ689">
            <v>77.75</v>
          </cell>
          <cell r="BK689">
            <v>264</v>
          </cell>
          <cell r="BL689">
            <v>29</v>
          </cell>
          <cell r="BM689">
            <v>9.1034482758620694</v>
          </cell>
          <cell r="BN689">
            <v>90</v>
          </cell>
          <cell r="BO689">
            <v>473</v>
          </cell>
          <cell r="BP689">
            <v>53</v>
          </cell>
          <cell r="BQ689">
            <v>8.9245283018867916</v>
          </cell>
          <cell r="BR689">
            <v>205</v>
          </cell>
          <cell r="BS689">
            <v>24</v>
          </cell>
          <cell r="BT689">
            <v>8.5416666666666661</v>
          </cell>
          <cell r="BU689">
            <v>79.791666666666671</v>
          </cell>
          <cell r="BV689">
            <v>205</v>
          </cell>
          <cell r="BW689">
            <v>24</v>
          </cell>
          <cell r="BX689">
            <v>8.5416666666666661</v>
          </cell>
          <cell r="BY689">
            <v>244</v>
          </cell>
          <cell r="BZ689">
            <v>26</v>
          </cell>
          <cell r="CA689">
            <v>9.384615384615385</v>
          </cell>
          <cell r="CB689">
            <v>1783</v>
          </cell>
          <cell r="CC689">
            <v>205</v>
          </cell>
          <cell r="CD689">
            <v>8.6975609756097558</v>
          </cell>
          <cell r="CE689">
            <v>78</v>
          </cell>
          <cell r="CF689"/>
          <cell r="CG689"/>
          <cell r="CH689"/>
          <cell r="CI689"/>
          <cell r="CJ689"/>
          <cell r="CK689"/>
          <cell r="CL689"/>
          <cell r="CM689"/>
          <cell r="CN689">
            <v>33</v>
          </cell>
          <cell r="CO689">
            <v>60</v>
          </cell>
          <cell r="CP689">
            <v>19</v>
          </cell>
          <cell r="CQ689">
            <v>50</v>
          </cell>
          <cell r="CR689">
            <v>20</v>
          </cell>
          <cell r="CS689">
            <v>4</v>
          </cell>
          <cell r="CT689">
            <v>84</v>
          </cell>
          <cell r="CU689">
            <v>7</v>
          </cell>
          <cell r="CV689">
            <v>9</v>
          </cell>
          <cell r="CW689">
            <v>44</v>
          </cell>
          <cell r="CX689">
            <v>134</v>
          </cell>
          <cell r="CY689">
            <v>26.8</v>
          </cell>
          <cell r="CZ689">
            <v>19.910846953937593</v>
          </cell>
          <cell r="DA689">
            <v>5</v>
          </cell>
          <cell r="DB689">
            <v>5</v>
          </cell>
          <cell r="DC689">
            <v>50</v>
          </cell>
          <cell r="DD689">
            <v>18</v>
          </cell>
          <cell r="DE689">
            <v>4</v>
          </cell>
          <cell r="DF689">
            <v>82</v>
          </cell>
          <cell r="DG689">
            <v>4</v>
          </cell>
          <cell r="DH689">
            <v>40</v>
          </cell>
          <cell r="DI689">
            <v>0</v>
          </cell>
          <cell r="DJ689">
            <v>0</v>
          </cell>
          <cell r="DK689">
            <v>0</v>
          </cell>
          <cell r="DL689">
            <v>2</v>
          </cell>
          <cell r="DM689">
            <v>0</v>
          </cell>
          <cell r="DN689">
            <v>60</v>
          </cell>
          <cell r="DO689" t="str">
            <v>100</v>
          </cell>
          <cell r="DP689">
            <v>0</v>
          </cell>
          <cell r="DQ689">
            <v>0</v>
          </cell>
          <cell r="DR689">
            <v>30</v>
          </cell>
          <cell r="DS689">
            <v>50</v>
          </cell>
          <cell r="DT689">
            <v>27</v>
          </cell>
          <cell r="DU689">
            <v>50</v>
          </cell>
          <cell r="DV689"/>
          <cell r="DW689"/>
          <cell r="DX689" t="str">
            <v>Absent for Unplaced Meeting</v>
          </cell>
          <cell r="DY689"/>
          <cell r="DZ689"/>
          <cell r="EA689" t="str">
            <v>Placement</v>
          </cell>
          <cell r="EB689" t="str">
            <v>Higher Studies</v>
          </cell>
          <cell r="EC689"/>
          <cell r="ED689" t="str">
            <v>CAT-3</v>
          </cell>
          <cell r="EE689"/>
          <cell r="EF689"/>
          <cell r="EG689"/>
          <cell r="EH689"/>
          <cell r="EI689"/>
          <cell r="EJ689"/>
          <cell r="EK689"/>
          <cell r="EL689"/>
          <cell r="EM689"/>
          <cell r="EN689">
            <v>5</v>
          </cell>
          <cell r="EO689">
            <v>1</v>
          </cell>
          <cell r="EP689">
            <v>4</v>
          </cell>
          <cell r="EQ689">
            <v>10</v>
          </cell>
          <cell r="ER689">
            <v>66.666666666666657</v>
          </cell>
          <cell r="ES689" t="str">
            <v>Yes</v>
          </cell>
          <cell r="ET689" t="str">
            <v>https://drive.google.com/open?id=1-bBeHXuZAaNBwHCkW1HTrs-FpcWwKcov</v>
          </cell>
          <cell r="EU689" t="str">
            <v>IT + Core Companies</v>
          </cell>
          <cell r="EV689" t="str">
            <v>Yes</v>
          </cell>
          <cell r="EW689" t="str">
            <v>pay_HySCsUYc92IGJW</v>
          </cell>
          <cell r="EX689" t="str">
            <v>MUMBAI</v>
          </cell>
          <cell r="EY689" t="str">
            <v>AB</v>
          </cell>
          <cell r="EZ689" t="str">
            <v>Batch 1</v>
          </cell>
          <cell r="FA689" t="str">
            <v>19-ITB40-23</v>
          </cell>
          <cell r="FB689" t="str">
            <v>IT-B</v>
          </cell>
          <cell r="FC689">
            <v>40</v>
          </cell>
        </row>
        <row r="690">
          <cell r="C690" t="str">
            <v>19-ITB41-23</v>
          </cell>
          <cell r="D690">
            <v>41</v>
          </cell>
          <cell r="E690" t="str">
            <v>SINGALE JEEVESH DAMANKUMAR MAMTA</v>
          </cell>
          <cell r="F690" t="str">
            <v>19-ITB41-23</v>
          </cell>
          <cell r="G690" t="str">
            <v>Male</v>
          </cell>
          <cell r="H690">
            <v>37062</v>
          </cell>
          <cell r="I690">
            <v>7387320341</v>
          </cell>
          <cell r="J690" t="str">
            <v>7387320341</v>
          </cell>
          <cell r="K690" t="str">
            <v>jeeveshkumar039@gmail.com</v>
          </cell>
          <cell r="L690" t="str">
            <v>1032190371@tcetmumbai.in</v>
          </cell>
          <cell r="M690" t="str">
            <v>45/5 A,Harivilas Nagar,Aligarh,Harivilas Mandir,Aligarh,422001</v>
          </cell>
          <cell r="N690" t="str">
            <v>Service</v>
          </cell>
          <cell r="O690" t="str">
            <v>5 Lacs to  10Lacs</v>
          </cell>
          <cell r="P690" t="str">
            <v>Normal</v>
          </cell>
          <cell r="Q690" t="str">
            <v>Open</v>
          </cell>
          <cell r="R690">
            <v>2019</v>
          </cell>
          <cell r="S690" t="str">
            <v>FE</v>
          </cell>
          <cell r="T690" t="str">
            <v>MHT-CET 2019</v>
          </cell>
          <cell r="U690" t="str">
            <v>MHT-CET</v>
          </cell>
          <cell r="V690">
            <v>200</v>
          </cell>
          <cell r="W690">
            <v>86.936480200000005</v>
          </cell>
          <cell r="X690" t="str">
            <v>MI</v>
          </cell>
          <cell r="Y690"/>
          <cell r="Z690"/>
          <cell r="AA690">
            <v>89.3</v>
          </cell>
          <cell r="AB690">
            <v>2016</v>
          </cell>
          <cell r="AC690" t="str">
            <v>CENTRAL BOARD OF SECONDARY EDUCATION</v>
          </cell>
          <cell r="AD690" t="str">
            <v>MACRO VISION ACADEMY</v>
          </cell>
          <cell r="AE690">
            <v>395</v>
          </cell>
          <cell r="AF690">
            <v>500</v>
          </cell>
          <cell r="AG690">
            <v>79</v>
          </cell>
          <cell r="AH690">
            <v>2018</v>
          </cell>
          <cell r="AI690" t="str">
            <v>CENTRAL BOARD OF SECONDARY EDUCATION</v>
          </cell>
          <cell r="AJ690" t="str">
            <v>MACRO VISION ACADEMY</v>
          </cell>
          <cell r="AK690">
            <v>204</v>
          </cell>
          <cell r="AL690">
            <v>22</v>
          </cell>
          <cell r="AM690">
            <v>9.2727272727272734</v>
          </cell>
          <cell r="AN690">
            <v>92</v>
          </cell>
          <cell r="AO690">
            <v>245</v>
          </cell>
          <cell r="AP690">
            <v>26</v>
          </cell>
          <cell r="AQ690">
            <v>9.4230769230769234</v>
          </cell>
          <cell r="AR690">
            <v>83.33</v>
          </cell>
          <cell r="AS690">
            <v>449</v>
          </cell>
          <cell r="AT690">
            <v>48</v>
          </cell>
          <cell r="AU690">
            <v>9.3541666666666661</v>
          </cell>
          <cell r="AV690">
            <v>240</v>
          </cell>
          <cell r="AW690">
            <v>25</v>
          </cell>
          <cell r="AX690">
            <v>9.6</v>
          </cell>
          <cell r="AY690">
            <v>96</v>
          </cell>
          <cell r="AZ690">
            <v>285</v>
          </cell>
          <cell r="BA690">
            <v>29</v>
          </cell>
          <cell r="BB690">
            <v>9.8275862068965516</v>
          </cell>
          <cell r="BC690">
            <v>95</v>
          </cell>
          <cell r="BD690">
            <v>525</v>
          </cell>
          <cell r="BE690">
            <v>54</v>
          </cell>
          <cell r="BF690">
            <v>9.7222222222222214</v>
          </cell>
          <cell r="BG690">
            <v>224</v>
          </cell>
          <cell r="BH690">
            <v>24</v>
          </cell>
          <cell r="BI690">
            <v>9.3333333333333339</v>
          </cell>
          <cell r="BJ690">
            <v>91.582499999999996</v>
          </cell>
          <cell r="BK690">
            <v>271</v>
          </cell>
          <cell r="BL690">
            <v>29</v>
          </cell>
          <cell r="BM690">
            <v>9.3448275862068968</v>
          </cell>
          <cell r="BN690">
            <v>93</v>
          </cell>
          <cell r="BO690">
            <v>495</v>
          </cell>
          <cell r="BP690">
            <v>53</v>
          </cell>
          <cell r="BQ690">
            <v>9.3396226415094343</v>
          </cell>
          <cell r="BR690">
            <v>190</v>
          </cell>
          <cell r="BS690">
            <v>24</v>
          </cell>
          <cell r="BT690">
            <v>7.916666666666667</v>
          </cell>
          <cell r="BU690">
            <v>91.81874999999998</v>
          </cell>
          <cell r="BV690">
            <v>190</v>
          </cell>
          <cell r="BW690">
            <v>24</v>
          </cell>
          <cell r="BX690">
            <v>7.916666666666667</v>
          </cell>
          <cell r="BY690">
            <v>219</v>
          </cell>
          <cell r="BZ690">
            <v>26</v>
          </cell>
          <cell r="CA690">
            <v>8.4230769230769234</v>
          </cell>
          <cell r="CB690">
            <v>1878</v>
          </cell>
          <cell r="CC690">
            <v>205</v>
          </cell>
          <cell r="CD690">
            <v>9.1609756097560968</v>
          </cell>
          <cell r="CE690">
            <v>92</v>
          </cell>
          <cell r="CF690"/>
          <cell r="CG690"/>
          <cell r="CH690"/>
          <cell r="CI690"/>
          <cell r="CJ690"/>
          <cell r="CK690"/>
          <cell r="CL690"/>
          <cell r="CM690"/>
          <cell r="CN690">
            <v>59</v>
          </cell>
          <cell r="CO690">
            <v>60</v>
          </cell>
          <cell r="CP690">
            <v>42</v>
          </cell>
          <cell r="CQ690">
            <v>50</v>
          </cell>
          <cell r="CR690">
            <v>20</v>
          </cell>
          <cell r="CS690">
            <v>4</v>
          </cell>
          <cell r="CT690">
            <v>84</v>
          </cell>
          <cell r="CU690">
            <v>16</v>
          </cell>
          <cell r="CV690">
            <v>0</v>
          </cell>
          <cell r="CW690">
            <v>100</v>
          </cell>
          <cell r="CX690">
            <v>485</v>
          </cell>
          <cell r="CY690">
            <v>48.5</v>
          </cell>
          <cell r="CZ690">
            <v>72.065378900445765</v>
          </cell>
          <cell r="DA690">
            <v>10</v>
          </cell>
          <cell r="DB690">
            <v>0</v>
          </cell>
          <cell r="DC690">
            <v>100</v>
          </cell>
          <cell r="DD690">
            <v>19</v>
          </cell>
          <cell r="DE690">
            <v>3</v>
          </cell>
          <cell r="DF690">
            <v>87</v>
          </cell>
          <cell r="DG690">
            <v>8</v>
          </cell>
          <cell r="DH690">
            <v>80</v>
          </cell>
          <cell r="DI690">
            <v>753</v>
          </cell>
          <cell r="DJ690">
            <v>38</v>
          </cell>
          <cell r="DK690">
            <v>2</v>
          </cell>
          <cell r="DL690">
            <v>0</v>
          </cell>
          <cell r="DM690">
            <v>100</v>
          </cell>
          <cell r="DN690">
            <v>0</v>
          </cell>
          <cell r="DO690" t="str">
            <v>0</v>
          </cell>
          <cell r="DP690">
            <v>80</v>
          </cell>
          <cell r="DQ690" t="str">
            <v>100</v>
          </cell>
          <cell r="DR690">
            <v>40</v>
          </cell>
          <cell r="DS690">
            <v>50</v>
          </cell>
          <cell r="DT690">
            <v>37</v>
          </cell>
          <cell r="DU690">
            <v>86</v>
          </cell>
          <cell r="DV690"/>
          <cell r="DW690"/>
          <cell r="DX690"/>
          <cell r="DY690"/>
          <cell r="DZ690"/>
          <cell r="EA690" t="str">
            <v>Higher Studies</v>
          </cell>
          <cell r="EB690" t="str">
            <v>Higher Studies</v>
          </cell>
          <cell r="EC690">
            <v>44778</v>
          </cell>
          <cell r="ED690" t="str">
            <v>CAT-1</v>
          </cell>
          <cell r="EE690"/>
          <cell r="EF690"/>
          <cell r="EG690"/>
          <cell r="EH690"/>
          <cell r="EI690"/>
          <cell r="EJ690"/>
          <cell r="EK690"/>
          <cell r="EL690"/>
          <cell r="EM690"/>
          <cell r="EN690">
            <v>5</v>
          </cell>
          <cell r="EO690">
            <v>5</v>
          </cell>
          <cell r="EP690">
            <v>5</v>
          </cell>
          <cell r="EQ690">
            <v>15</v>
          </cell>
          <cell r="ER690">
            <v>100</v>
          </cell>
          <cell r="ES690" t="str">
            <v>Yes</v>
          </cell>
          <cell r="ET690" t="str">
            <v>https://drive.google.com/open?id=1emHUfD7JlIne8Q_l1zWalceFq1-WZHPV</v>
          </cell>
          <cell r="EU690" t="str">
            <v>IT + Core Companies</v>
          </cell>
          <cell r="EV690" t="str">
            <v>Yes</v>
          </cell>
          <cell r="EW690">
            <v>125978662249</v>
          </cell>
          <cell r="EX690" t="str">
            <v>Bhusawal</v>
          </cell>
          <cell r="EY690" t="str">
            <v>Present</v>
          </cell>
          <cell r="EZ690" t="str">
            <v>Golden Batch 2</v>
          </cell>
          <cell r="FA690" t="str">
            <v>19-ITB41-23</v>
          </cell>
          <cell r="FB690" t="str">
            <v>IT-B</v>
          </cell>
          <cell r="FC690">
            <v>41</v>
          </cell>
        </row>
        <row r="691">
          <cell r="C691" t="str">
            <v>19-ITB42-23</v>
          </cell>
          <cell r="D691">
            <v>42</v>
          </cell>
          <cell r="E691" t="str">
            <v>SINGH AMIT RAJESH ABHA</v>
          </cell>
          <cell r="F691" t="str">
            <v>19-ITB42-23</v>
          </cell>
          <cell r="G691" t="str">
            <v>Male</v>
          </cell>
          <cell r="H691">
            <v>36719</v>
          </cell>
          <cell r="I691">
            <v>7977588946</v>
          </cell>
          <cell r="J691">
            <v>9029102108</v>
          </cell>
          <cell r="K691" t="str">
            <v>amits32115@gmail.com</v>
          </cell>
          <cell r="L691" t="str">
            <v>1032190372@tcetmumbai.in</v>
          </cell>
          <cell r="M691" t="str">
            <v>B 102 shivai building ,Satyanagar road,Near malpani ground,Mumbai,400092</v>
          </cell>
          <cell r="N691" t="str">
            <v>Family Business</v>
          </cell>
          <cell r="O691" t="str">
            <v>5 Lacs to  10Lacs</v>
          </cell>
          <cell r="P691" t="str">
            <v>Normal</v>
          </cell>
          <cell r="Q691" t="str">
            <v>Open</v>
          </cell>
          <cell r="R691">
            <v>2019</v>
          </cell>
          <cell r="S691" t="str">
            <v>FE</v>
          </cell>
          <cell r="T691" t="str">
            <v>MHT-CET 2019</v>
          </cell>
          <cell r="U691" t="str">
            <v>MHT-CET</v>
          </cell>
          <cell r="V691">
            <v>200</v>
          </cell>
          <cell r="W691">
            <v>85.244382000000002</v>
          </cell>
          <cell r="X691" t="str">
            <v>MI</v>
          </cell>
          <cell r="Y691">
            <v>572</v>
          </cell>
          <cell r="Z691">
            <v>700</v>
          </cell>
          <cell r="AA691">
            <v>81.709999999999994</v>
          </cell>
          <cell r="AB691">
            <v>2016</v>
          </cell>
          <cell r="AC691" t="str">
            <v>THE COUNCIL FOR THE INDIAN SCHOOL CERTIFICATE EXAMINATION</v>
          </cell>
          <cell r="AD691" t="str">
            <v>RAYAN INETRNATIONAL SCHOOL</v>
          </cell>
          <cell r="AE691">
            <v>444</v>
          </cell>
          <cell r="AF691">
            <v>650</v>
          </cell>
          <cell r="AG691">
            <v>68.31</v>
          </cell>
          <cell r="AH691">
            <v>2018</v>
          </cell>
          <cell r="AI691" t="str">
            <v>MAHARASHTRA STATE BOARD OF SECONDARY AND HIGHER SECONDARY EDUCATION</v>
          </cell>
          <cell r="AJ691" t="str">
            <v>PROF. M.H. KALRA  JUNIOR COLLEGE OF SCIENCE</v>
          </cell>
          <cell r="AK691">
            <v>195</v>
          </cell>
          <cell r="AL691">
            <v>22</v>
          </cell>
          <cell r="AM691">
            <v>8.8636363636363633</v>
          </cell>
          <cell r="AN691">
            <v>75</v>
          </cell>
          <cell r="AO691">
            <v>202</v>
          </cell>
          <cell r="AP691">
            <v>26</v>
          </cell>
          <cell r="AQ691">
            <v>7.7692307692307692</v>
          </cell>
          <cell r="AR691">
            <v>91.67</v>
          </cell>
          <cell r="AS691">
            <v>397</v>
          </cell>
          <cell r="AT691">
            <v>48</v>
          </cell>
          <cell r="AU691">
            <v>8.2708333333333339</v>
          </cell>
          <cell r="AV691">
            <v>224</v>
          </cell>
          <cell r="AW691">
            <v>25</v>
          </cell>
          <cell r="AX691">
            <v>8.9600000000000009</v>
          </cell>
          <cell r="AY691">
            <v>86</v>
          </cell>
          <cell r="AZ691">
            <v>266</v>
          </cell>
          <cell r="BA691">
            <v>29</v>
          </cell>
          <cell r="BB691">
            <v>9.1724137931034484</v>
          </cell>
          <cell r="BC691">
            <v>85</v>
          </cell>
          <cell r="BD691">
            <v>490</v>
          </cell>
          <cell r="BE691">
            <v>54</v>
          </cell>
          <cell r="BF691">
            <v>9.0740740740740744</v>
          </cell>
          <cell r="BG691">
            <v>183</v>
          </cell>
          <cell r="BH691">
            <v>24</v>
          </cell>
          <cell r="BI691">
            <v>7.625</v>
          </cell>
          <cell r="BJ691">
            <v>84.417500000000004</v>
          </cell>
          <cell r="BK691">
            <v>256</v>
          </cell>
          <cell r="BL691">
            <v>29</v>
          </cell>
          <cell r="BM691">
            <v>8.8275862068965516</v>
          </cell>
          <cell r="BN691">
            <v>91</v>
          </cell>
          <cell r="BO691">
            <v>439</v>
          </cell>
          <cell r="BP691">
            <v>53</v>
          </cell>
          <cell r="BQ691">
            <v>8.2830188679245289</v>
          </cell>
          <cell r="BR691">
            <v>203</v>
          </cell>
          <cell r="BS691">
            <v>24</v>
          </cell>
          <cell r="BT691">
            <v>8.4583333333333339</v>
          </cell>
          <cell r="BU691">
            <v>85.514583333333348</v>
          </cell>
          <cell r="BV691">
            <v>203</v>
          </cell>
          <cell r="BW691">
            <v>24</v>
          </cell>
          <cell r="BX691">
            <v>8.4583333333333339</v>
          </cell>
          <cell r="BY691">
            <v>231</v>
          </cell>
          <cell r="BZ691">
            <v>26</v>
          </cell>
          <cell r="CA691">
            <v>8.884615384615385</v>
          </cell>
          <cell r="CB691">
            <v>1760</v>
          </cell>
          <cell r="CC691">
            <v>205</v>
          </cell>
          <cell r="CD691">
            <v>8.5853658536585371</v>
          </cell>
          <cell r="CE691">
            <v>85</v>
          </cell>
          <cell r="CF691"/>
          <cell r="CG691"/>
          <cell r="CH691"/>
          <cell r="CI691"/>
          <cell r="CJ691"/>
          <cell r="CK691"/>
          <cell r="CL691"/>
          <cell r="CM691"/>
          <cell r="CN691"/>
          <cell r="CO691"/>
          <cell r="CP691"/>
          <cell r="CQ691"/>
          <cell r="CR691"/>
          <cell r="CS691"/>
          <cell r="CT691"/>
          <cell r="CU691"/>
          <cell r="CV691"/>
          <cell r="CW691"/>
          <cell r="CX691"/>
          <cell r="CY691"/>
          <cell r="CZ691"/>
          <cell r="DA691"/>
          <cell r="DB691"/>
          <cell r="DC691"/>
          <cell r="DD691"/>
          <cell r="DE691"/>
          <cell r="DF691"/>
          <cell r="DG691"/>
          <cell r="DH691"/>
          <cell r="DI691"/>
          <cell r="DJ691">
            <v>0</v>
          </cell>
          <cell r="DK691">
            <v>0</v>
          </cell>
          <cell r="DL691">
            <v>2</v>
          </cell>
          <cell r="DM691">
            <v>0</v>
          </cell>
          <cell r="DN691">
            <v>0</v>
          </cell>
          <cell r="DO691">
            <v>0</v>
          </cell>
          <cell r="DP691">
            <v>0</v>
          </cell>
          <cell r="DQ691">
            <v>0</v>
          </cell>
          <cell r="DR691">
            <v>0</v>
          </cell>
          <cell r="DS691">
            <v>0</v>
          </cell>
          <cell r="DT691">
            <v>0</v>
          </cell>
          <cell r="DU691">
            <v>0</v>
          </cell>
          <cell r="DV691"/>
          <cell r="DW691"/>
          <cell r="DX691"/>
          <cell r="DY691"/>
          <cell r="DZ691"/>
          <cell r="EA691" t="str">
            <v>Entrepreneur</v>
          </cell>
          <cell r="EB691" t="str">
            <v>Entrepreneur</v>
          </cell>
          <cell r="EC691"/>
          <cell r="ED691" t="str">
            <v>CAT-3</v>
          </cell>
          <cell r="EE691"/>
          <cell r="EF691"/>
          <cell r="EG691"/>
          <cell r="EH691"/>
          <cell r="EI691"/>
          <cell r="EJ691"/>
          <cell r="EK691"/>
          <cell r="EL691"/>
          <cell r="EM691"/>
          <cell r="EN691">
            <v>5</v>
          </cell>
          <cell r="EO691">
            <v>0</v>
          </cell>
          <cell r="EP691">
            <v>5</v>
          </cell>
          <cell r="EQ691">
            <v>10</v>
          </cell>
          <cell r="ER691">
            <v>66.666666666666657</v>
          </cell>
          <cell r="ES691" t="str">
            <v>Yes</v>
          </cell>
          <cell r="ET691" t="str">
            <v>https://drive.google.com/open?id=1KHWPVazzSK7NmRbptV9_8Y0u_noghb8n</v>
          </cell>
          <cell r="EU691" t="str">
            <v>NA</v>
          </cell>
          <cell r="EV691" t="str">
            <v>No</v>
          </cell>
          <cell r="EW691"/>
          <cell r="EX691" t="str">
            <v>Mumbai</v>
          </cell>
          <cell r="EY691" t="str">
            <v>Present</v>
          </cell>
          <cell r="EZ691"/>
          <cell r="FA691" t="str">
            <v>19-ITB42-23</v>
          </cell>
          <cell r="FB691" t="str">
            <v>IT-B</v>
          </cell>
          <cell r="FC691">
            <v>42</v>
          </cell>
        </row>
        <row r="692">
          <cell r="C692" t="str">
            <v>19-ITB43-23</v>
          </cell>
          <cell r="D692">
            <v>43</v>
          </cell>
          <cell r="E692" t="str">
            <v>TUPARE GAURAV VINOD SHUBHANGI</v>
          </cell>
          <cell r="F692" t="str">
            <v>19-ITB43-23</v>
          </cell>
          <cell r="G692" t="str">
            <v>Male</v>
          </cell>
          <cell r="H692">
            <v>36973</v>
          </cell>
          <cell r="I692">
            <v>7400201713</v>
          </cell>
          <cell r="J692"/>
          <cell r="K692" t="str">
            <v>gauravtupare.gt@gmail.com</v>
          </cell>
          <cell r="L692" t="str">
            <v>1032190786@tcetmumbai.in</v>
          </cell>
          <cell r="M692" t="str">
            <v>C/310, Bhoomi Green,Raheja Estate,National park,Mumbai,400066</v>
          </cell>
          <cell r="N692" t="str">
            <v>Self-employed</v>
          </cell>
          <cell r="O692" t="str">
            <v>5 Lacs to  10Lacs</v>
          </cell>
          <cell r="P692" t="str">
            <v>Normal</v>
          </cell>
          <cell r="Q692" t="str">
            <v>Open</v>
          </cell>
          <cell r="R692">
            <v>2019</v>
          </cell>
          <cell r="S692" t="str">
            <v>FE</v>
          </cell>
          <cell r="T692" t="str">
            <v>MHT-CET 2019</v>
          </cell>
          <cell r="U692" t="str">
            <v>MHT-CET</v>
          </cell>
          <cell r="V692">
            <v>200</v>
          </cell>
          <cell r="W692">
            <v>34.417705300000002</v>
          </cell>
          <cell r="X692" t="str">
            <v>AMIN</v>
          </cell>
          <cell r="Y692">
            <v>377</v>
          </cell>
          <cell r="Z692">
            <v>500</v>
          </cell>
          <cell r="AA692">
            <v>75.400000000000006</v>
          </cell>
          <cell r="AB692">
            <v>2017</v>
          </cell>
          <cell r="AC692" t="str">
            <v>MAHARASHTRA STATE BOARD OF SECONDARY AND HIGHER SECONDARY EDUCATION</v>
          </cell>
          <cell r="AD692" t="str">
            <v>ST.LAWRENCE HIGH SCHOOL</v>
          </cell>
          <cell r="AE692">
            <v>413</v>
          </cell>
          <cell r="AF692">
            <v>650</v>
          </cell>
          <cell r="AG692">
            <v>63.54</v>
          </cell>
          <cell r="AH692">
            <v>2019</v>
          </cell>
          <cell r="AI692" t="str">
            <v>MAHARASHTRA STATE BOARD OF SECONDARY AND HIGHER SECONDARY EDUCATION</v>
          </cell>
          <cell r="AJ692" t="str">
            <v>NIRMALA MEMORIAL FOUNDATION OF SCIENCE AND COMMERCE</v>
          </cell>
          <cell r="AK692">
            <v>147</v>
          </cell>
          <cell r="AL692">
            <v>22</v>
          </cell>
          <cell r="AM692">
            <v>6.6818181818181817</v>
          </cell>
          <cell r="AN692">
            <v>83</v>
          </cell>
          <cell r="AO692">
            <v>181</v>
          </cell>
          <cell r="AP692">
            <v>26</v>
          </cell>
          <cell r="AQ692">
            <v>6.9615384615384617</v>
          </cell>
          <cell r="AR692">
            <v>100</v>
          </cell>
          <cell r="AS692">
            <v>328</v>
          </cell>
          <cell r="AT692">
            <v>48</v>
          </cell>
          <cell r="AU692">
            <v>6.833333333333333</v>
          </cell>
          <cell r="AV692">
            <v>225</v>
          </cell>
          <cell r="AW692">
            <v>25</v>
          </cell>
          <cell r="AX692">
            <v>9</v>
          </cell>
          <cell r="AY692">
            <v>89</v>
          </cell>
          <cell r="AZ692">
            <v>267</v>
          </cell>
          <cell r="BA692">
            <v>29</v>
          </cell>
          <cell r="BB692">
            <v>9.2068965517241388</v>
          </cell>
          <cell r="BC692">
            <v>92</v>
          </cell>
          <cell r="BD692">
            <v>492</v>
          </cell>
          <cell r="BE692">
            <v>54</v>
          </cell>
          <cell r="BF692">
            <v>9.1111111111111107</v>
          </cell>
          <cell r="BG692">
            <v>217</v>
          </cell>
          <cell r="BH692">
            <v>24</v>
          </cell>
          <cell r="BI692">
            <v>9.0416666666666661</v>
          </cell>
          <cell r="BJ692">
            <v>91</v>
          </cell>
          <cell r="BK692">
            <v>248</v>
          </cell>
          <cell r="BL692">
            <v>29</v>
          </cell>
          <cell r="BM692">
            <v>8.5517241379310338</v>
          </cell>
          <cell r="BN692">
            <v>90</v>
          </cell>
          <cell r="BO692">
            <v>465</v>
          </cell>
          <cell r="BP692">
            <v>53</v>
          </cell>
          <cell r="BQ692">
            <v>8.7735849056603765</v>
          </cell>
          <cell r="BR692">
            <v>179</v>
          </cell>
          <cell r="BS692">
            <v>24</v>
          </cell>
          <cell r="BT692">
            <v>7.458333333333333</v>
          </cell>
          <cell r="BU692">
            <v>90.833333333333329</v>
          </cell>
          <cell r="BV692">
            <v>179</v>
          </cell>
          <cell r="BW692">
            <v>24</v>
          </cell>
          <cell r="BX692">
            <v>7.458333333333333</v>
          </cell>
          <cell r="BY692">
            <v>230</v>
          </cell>
          <cell r="BZ692">
            <v>26</v>
          </cell>
          <cell r="CA692">
            <v>8.8461538461538467</v>
          </cell>
          <cell r="CB692">
            <v>1694</v>
          </cell>
          <cell r="CC692">
            <v>205</v>
          </cell>
          <cell r="CD692">
            <v>8.2634146341463417</v>
          </cell>
          <cell r="CE692">
            <v>91</v>
          </cell>
          <cell r="CF692"/>
          <cell r="CG692"/>
          <cell r="CH692"/>
          <cell r="CI692"/>
          <cell r="CJ692"/>
          <cell r="CK692"/>
          <cell r="CL692"/>
          <cell r="CM692"/>
          <cell r="CN692"/>
          <cell r="CO692"/>
          <cell r="CP692"/>
          <cell r="CQ692"/>
          <cell r="CR692"/>
          <cell r="CS692"/>
          <cell r="CT692"/>
          <cell r="CU692"/>
          <cell r="CV692"/>
          <cell r="CW692"/>
          <cell r="CX692"/>
          <cell r="CY692"/>
          <cell r="CZ692"/>
          <cell r="DA692"/>
          <cell r="DB692"/>
          <cell r="DC692"/>
          <cell r="DD692"/>
          <cell r="DE692"/>
          <cell r="DF692"/>
          <cell r="DG692"/>
          <cell r="DH692"/>
          <cell r="DI692"/>
          <cell r="DJ692">
            <v>0</v>
          </cell>
          <cell r="DK692">
            <v>0</v>
          </cell>
          <cell r="DL692">
            <v>2</v>
          </cell>
          <cell r="DM692">
            <v>0</v>
          </cell>
          <cell r="DN692">
            <v>0</v>
          </cell>
          <cell r="DO692">
            <v>0</v>
          </cell>
          <cell r="DP692">
            <v>0</v>
          </cell>
          <cell r="DQ692">
            <v>0</v>
          </cell>
          <cell r="DR692">
            <v>0</v>
          </cell>
          <cell r="DS692">
            <v>0</v>
          </cell>
          <cell r="DT692">
            <v>0</v>
          </cell>
          <cell r="DU692">
            <v>0</v>
          </cell>
          <cell r="DV692"/>
          <cell r="DW692"/>
          <cell r="DX692"/>
          <cell r="DY692"/>
          <cell r="DZ692"/>
          <cell r="EA692" t="str">
            <v>Higher Studies</v>
          </cell>
          <cell r="EB692" t="str">
            <v>Higher Studies</v>
          </cell>
          <cell r="EC692"/>
          <cell r="ED692" t="str">
            <v>CAT-3</v>
          </cell>
          <cell r="EE692"/>
          <cell r="EF692"/>
          <cell r="EG692"/>
          <cell r="EH692"/>
          <cell r="EI692"/>
          <cell r="EJ692"/>
          <cell r="EK692"/>
          <cell r="EL692"/>
          <cell r="EM692"/>
          <cell r="EN692">
            <v>5</v>
          </cell>
          <cell r="EO692">
            <v>0</v>
          </cell>
          <cell r="EP692">
            <v>5</v>
          </cell>
          <cell r="EQ692">
            <v>10</v>
          </cell>
          <cell r="ER692">
            <v>66.666666666666657</v>
          </cell>
          <cell r="ES692" t="str">
            <v>Yes</v>
          </cell>
          <cell r="ET692" t="str">
            <v>https://drive.google.com/open?id=1nb3r0kcnkllrCa8oJuqhWINZhYQtsRMC</v>
          </cell>
          <cell r="EU692" t="str">
            <v>NA</v>
          </cell>
          <cell r="EV692" t="str">
            <v>No</v>
          </cell>
          <cell r="EW692"/>
          <cell r="EX692" t="str">
            <v>-</v>
          </cell>
          <cell r="EY692" t="str">
            <v>Present</v>
          </cell>
          <cell r="EZ692"/>
          <cell r="FA692" t="str">
            <v>19-ITB43-23</v>
          </cell>
          <cell r="FB692" t="str">
            <v>IT-B</v>
          </cell>
          <cell r="FC692">
            <v>43</v>
          </cell>
        </row>
        <row r="693">
          <cell r="C693" t="str">
            <v>19-ITB44-23</v>
          </cell>
          <cell r="D693">
            <v>44</v>
          </cell>
          <cell r="E693" t="str">
            <v>SINGH MANAS SATISH NISHA</v>
          </cell>
          <cell r="F693" t="str">
            <v>19-ITB44-23</v>
          </cell>
          <cell r="G693" t="str">
            <v>Male</v>
          </cell>
          <cell r="H693">
            <v>36946</v>
          </cell>
          <cell r="I693">
            <v>9930105524</v>
          </cell>
          <cell r="J693" t="str">
            <v>9930105524</v>
          </cell>
          <cell r="K693" t="str">
            <v>manassingh300@gmail.com</v>
          </cell>
          <cell r="L693" t="str">
            <v>1032190373@tcetmumbai.in</v>
          </cell>
          <cell r="M693" t="str">
            <v>304 12-B Sangeet complex ,Jesal park , Bhayander(east),Bhayander(east),Kapoor tower complex,Mumbai,401105</v>
          </cell>
          <cell r="N693" t="str">
            <v>Service</v>
          </cell>
          <cell r="O693" t="str">
            <v>5 Lacs to  10Lacs</v>
          </cell>
          <cell r="P693" t="str">
            <v>Normal</v>
          </cell>
          <cell r="Q693" t="str">
            <v>Open</v>
          </cell>
          <cell r="R693">
            <v>2019</v>
          </cell>
          <cell r="S693" t="str">
            <v>FE</v>
          </cell>
          <cell r="T693" t="str">
            <v>MHT-CET 2019</v>
          </cell>
          <cell r="U693" t="str">
            <v>MHT-CET</v>
          </cell>
          <cell r="V693">
            <v>200</v>
          </cell>
          <cell r="W693">
            <v>84.540095399999998</v>
          </cell>
          <cell r="X693" t="str">
            <v>MI</v>
          </cell>
          <cell r="Y693">
            <v>534</v>
          </cell>
          <cell r="Z693">
            <v>600</v>
          </cell>
          <cell r="AA693">
            <v>89</v>
          </cell>
          <cell r="AB693">
            <v>2017</v>
          </cell>
          <cell r="AC693" t="str">
            <v>COUNCIL FOR THE INDIAN SCHOOL CERTIFICATE EXAMINATIONS</v>
          </cell>
          <cell r="AD693" t="str">
            <v>RBK SCHOOL</v>
          </cell>
          <cell r="AE693">
            <v>534</v>
          </cell>
          <cell r="AF693">
            <v>650</v>
          </cell>
          <cell r="AG693">
            <v>82.15</v>
          </cell>
          <cell r="AH693">
            <v>2019</v>
          </cell>
          <cell r="AI693" t="str">
            <v>MAHARASHTRA STATE BOARD OF SECONDARY AND HIGHER SECONDARY EDUCATION</v>
          </cell>
          <cell r="AJ693" t="str">
            <v>THAKUR COLLEGE OF SCIENCE AND COMMERCE</v>
          </cell>
          <cell r="AK693">
            <v>220</v>
          </cell>
          <cell r="AL693">
            <v>22</v>
          </cell>
          <cell r="AM693">
            <v>10</v>
          </cell>
          <cell r="AN693">
            <v>75</v>
          </cell>
          <cell r="AO693">
            <v>260</v>
          </cell>
          <cell r="AP693">
            <v>26</v>
          </cell>
          <cell r="AQ693">
            <v>10</v>
          </cell>
          <cell r="AR693">
            <v>100</v>
          </cell>
          <cell r="AS693">
            <v>480</v>
          </cell>
          <cell r="AT693">
            <v>48</v>
          </cell>
          <cell r="AU693">
            <v>10</v>
          </cell>
          <cell r="AV693">
            <v>247</v>
          </cell>
          <cell r="AW693">
            <v>25</v>
          </cell>
          <cell r="AX693">
            <v>9.8800000000000008</v>
          </cell>
          <cell r="AY693">
            <v>100</v>
          </cell>
          <cell r="AZ693">
            <v>290</v>
          </cell>
          <cell r="BA693">
            <v>29</v>
          </cell>
          <cell r="BB693">
            <v>10</v>
          </cell>
          <cell r="BC693">
            <v>100</v>
          </cell>
          <cell r="BD693">
            <v>537</v>
          </cell>
          <cell r="BE693">
            <v>54</v>
          </cell>
          <cell r="BF693">
            <v>9.9444444444444446</v>
          </cell>
          <cell r="BG693">
            <v>230</v>
          </cell>
          <cell r="BH693">
            <v>24</v>
          </cell>
          <cell r="BI693">
            <v>9.5833333333333339</v>
          </cell>
          <cell r="BJ693">
            <v>93.75</v>
          </cell>
          <cell r="BK693">
            <v>285</v>
          </cell>
          <cell r="BL693">
            <v>29</v>
          </cell>
          <cell r="BM693">
            <v>9.8275862068965516</v>
          </cell>
          <cell r="BN693">
            <v>100</v>
          </cell>
          <cell r="BO693">
            <v>515</v>
          </cell>
          <cell r="BP693">
            <v>53</v>
          </cell>
          <cell r="BQ693">
            <v>9.7169811320754711</v>
          </cell>
          <cell r="BR693">
            <v>231</v>
          </cell>
          <cell r="BS693">
            <v>24</v>
          </cell>
          <cell r="BT693">
            <v>9.625</v>
          </cell>
          <cell r="BU693">
            <v>94.791666666666671</v>
          </cell>
          <cell r="BV693">
            <v>231</v>
          </cell>
          <cell r="BW693">
            <v>24</v>
          </cell>
          <cell r="BX693">
            <v>9.625</v>
          </cell>
          <cell r="BY693">
            <v>260</v>
          </cell>
          <cell r="BZ693">
            <v>26</v>
          </cell>
          <cell r="CA693">
            <v>10</v>
          </cell>
          <cell r="CB693">
            <v>2023</v>
          </cell>
          <cell r="CC693">
            <v>205</v>
          </cell>
          <cell r="CD693">
            <v>9.86829268292683</v>
          </cell>
          <cell r="CE693">
            <v>94</v>
          </cell>
          <cell r="CF693"/>
          <cell r="CG693"/>
          <cell r="CH693"/>
          <cell r="CI693"/>
          <cell r="CJ693"/>
          <cell r="CK693"/>
          <cell r="CL693"/>
          <cell r="CM693"/>
          <cell r="CN693">
            <v>54</v>
          </cell>
          <cell r="CO693">
            <v>60</v>
          </cell>
          <cell r="CP693">
            <v>30</v>
          </cell>
          <cell r="CQ693">
            <v>50</v>
          </cell>
          <cell r="CR693">
            <v>24</v>
          </cell>
          <cell r="CS693">
            <v>0</v>
          </cell>
          <cell r="CT693">
            <v>100</v>
          </cell>
          <cell r="CU693">
            <v>16</v>
          </cell>
          <cell r="CV693">
            <v>0</v>
          </cell>
          <cell r="CW693">
            <v>100</v>
          </cell>
          <cell r="CX693">
            <v>464</v>
          </cell>
          <cell r="CY693">
            <v>46.4</v>
          </cell>
          <cell r="CZ693">
            <v>68.945022288261512</v>
          </cell>
          <cell r="DA693">
            <v>10</v>
          </cell>
          <cell r="DB693">
            <v>0</v>
          </cell>
          <cell r="DC693">
            <v>100</v>
          </cell>
          <cell r="DD693">
            <v>20</v>
          </cell>
          <cell r="DE693">
            <v>2</v>
          </cell>
          <cell r="DF693">
            <v>91</v>
          </cell>
          <cell r="DG693">
            <v>10</v>
          </cell>
          <cell r="DH693">
            <v>100</v>
          </cell>
          <cell r="DI693">
            <v>540</v>
          </cell>
          <cell r="DJ693">
            <v>27</v>
          </cell>
          <cell r="DK693">
            <v>2</v>
          </cell>
          <cell r="DL693">
            <v>0</v>
          </cell>
          <cell r="DM693">
            <v>100</v>
          </cell>
          <cell r="DN693">
            <v>70</v>
          </cell>
          <cell r="DO693" t="str">
            <v>100</v>
          </cell>
          <cell r="DP693">
            <v>90</v>
          </cell>
          <cell r="DQ693" t="str">
            <v>100</v>
          </cell>
          <cell r="DR693">
            <v>80</v>
          </cell>
          <cell r="DS693">
            <v>100</v>
          </cell>
          <cell r="DT693">
            <v>56</v>
          </cell>
          <cell r="DU693">
            <v>99</v>
          </cell>
          <cell r="DV693" t="str">
            <v>Elengical/LTI</v>
          </cell>
          <cell r="DW693"/>
          <cell r="DX693"/>
          <cell r="DY693" t="str">
            <v>Placed</v>
          </cell>
          <cell r="DZ693" t="str">
            <v>6.50/4</v>
          </cell>
          <cell r="EA693" t="str">
            <v>Placement</v>
          </cell>
          <cell r="EB693" t="str">
            <v>Placement</v>
          </cell>
          <cell r="EC693"/>
          <cell r="ED693" t="str">
            <v>CAT-1</v>
          </cell>
          <cell r="EE693"/>
          <cell r="EF693"/>
          <cell r="EG693"/>
          <cell r="EH693"/>
          <cell r="EI693"/>
          <cell r="EJ693"/>
          <cell r="EK693"/>
          <cell r="EL693"/>
          <cell r="EM693"/>
          <cell r="EN693">
            <v>5</v>
          </cell>
          <cell r="EO693">
            <v>5</v>
          </cell>
          <cell r="EP693">
            <v>5</v>
          </cell>
          <cell r="EQ693">
            <v>15</v>
          </cell>
          <cell r="ER693">
            <v>100</v>
          </cell>
          <cell r="ES693" t="str">
            <v>Yes</v>
          </cell>
          <cell r="ET693" t="str">
            <v>https://drive.google.com/open?id=1ciPdkJtXFgpkFdxfqBM3fM0UDVK5ES9K</v>
          </cell>
          <cell r="EU693" t="str">
            <v>IT + Core Companies</v>
          </cell>
          <cell r="EV693" t="str">
            <v>Yes</v>
          </cell>
          <cell r="EW693" t="str">
            <v>pay_HyD9bkf1WxDe4K</v>
          </cell>
          <cell r="EX693" t="str">
            <v>THANE</v>
          </cell>
          <cell r="EY693" t="str">
            <v>AB</v>
          </cell>
          <cell r="EZ693" t="str">
            <v>Golden Batch 2</v>
          </cell>
          <cell r="FA693" t="str">
            <v>19-ITB44-23</v>
          </cell>
          <cell r="FB693" t="str">
            <v>IT-B</v>
          </cell>
          <cell r="FC693">
            <v>44</v>
          </cell>
        </row>
        <row r="694">
          <cell r="C694" t="str">
            <v>19-ITB45-23</v>
          </cell>
          <cell r="D694">
            <v>45</v>
          </cell>
          <cell r="E694" t="str">
            <v>SINGH NISHANT RAGHVENDRA SUNITA</v>
          </cell>
          <cell r="F694" t="str">
            <v>19-ITB45-23</v>
          </cell>
          <cell r="G694" t="str">
            <v>Male</v>
          </cell>
          <cell r="H694">
            <v>37262</v>
          </cell>
          <cell r="I694">
            <v>8433781882</v>
          </cell>
          <cell r="J694"/>
          <cell r="K694" t="str">
            <v>nishantsinghsonu6012@gmail.com</v>
          </cell>
          <cell r="L694" t="str">
            <v>1032190374@tcetmumbai.in</v>
          </cell>
          <cell r="M694" t="str">
            <v>A/701 VINI TOWER,CHINCHOLI BUNDER,MALAD WEST,Near infant jesus school,MUMBAI,400064</v>
          </cell>
          <cell r="N694" t="str">
            <v>Family Business</v>
          </cell>
          <cell r="O694" t="str">
            <v>5 Lacs to  10Lacs</v>
          </cell>
          <cell r="P694" t="str">
            <v>Normal</v>
          </cell>
          <cell r="Q694" t="str">
            <v>Open</v>
          </cell>
          <cell r="R694">
            <v>2019</v>
          </cell>
          <cell r="S694" t="str">
            <v>FE</v>
          </cell>
          <cell r="T694" t="str">
            <v>MHT-CET 2019</v>
          </cell>
          <cell r="U694" t="str">
            <v>MHT-CET</v>
          </cell>
          <cell r="V694">
            <v>200</v>
          </cell>
          <cell r="W694">
            <v>83.904970199999994</v>
          </cell>
          <cell r="X694" t="str">
            <v>MI</v>
          </cell>
          <cell r="Y694">
            <v>630</v>
          </cell>
          <cell r="Z694">
            <v>700</v>
          </cell>
          <cell r="AA694">
            <v>90</v>
          </cell>
          <cell r="AB694">
            <v>2017</v>
          </cell>
          <cell r="AC694" t="str">
            <v>COUNCIL FOR THE INDIAN SCHOOL CERTIFICATE EXAMINATIONS</v>
          </cell>
          <cell r="AD694" t="str">
            <v>RYAN INTERNATIONAL SCHOOL</v>
          </cell>
          <cell r="AE694">
            <v>449</v>
          </cell>
          <cell r="AF694">
            <v>650</v>
          </cell>
          <cell r="AG694">
            <v>69.08</v>
          </cell>
          <cell r="AH694">
            <v>2019</v>
          </cell>
          <cell r="AI694" t="str">
            <v>MAHARASHTRA STATE BOARD OF SECONDARY AND HIGHER SECONDARY EDUCATION</v>
          </cell>
          <cell r="AJ694" t="str">
            <v>PRAKASH COLLEGE</v>
          </cell>
          <cell r="AK694">
            <v>202</v>
          </cell>
          <cell r="AL694">
            <v>22</v>
          </cell>
          <cell r="AM694">
            <v>9.1818181818181817</v>
          </cell>
          <cell r="AN694">
            <v>75</v>
          </cell>
          <cell r="AO694">
            <v>214</v>
          </cell>
          <cell r="AP694">
            <v>26</v>
          </cell>
          <cell r="AQ694">
            <v>8.2307692307692299</v>
          </cell>
          <cell r="AR694">
            <v>75</v>
          </cell>
          <cell r="AS694">
            <v>416</v>
          </cell>
          <cell r="AT694">
            <v>48</v>
          </cell>
          <cell r="AU694">
            <v>8.6666666666666661</v>
          </cell>
          <cell r="AV694">
            <v>219</v>
          </cell>
          <cell r="AW694">
            <v>25</v>
          </cell>
          <cell r="AX694">
            <v>8.76</v>
          </cell>
          <cell r="AY694">
            <v>82</v>
          </cell>
          <cell r="AZ694">
            <v>272</v>
          </cell>
          <cell r="BA694">
            <v>29</v>
          </cell>
          <cell r="BB694">
            <v>9.3793103448275854</v>
          </cell>
          <cell r="BC694">
            <v>83</v>
          </cell>
          <cell r="BD694">
            <v>491</v>
          </cell>
          <cell r="BE694">
            <v>54</v>
          </cell>
          <cell r="BF694">
            <v>9.0925925925925934</v>
          </cell>
          <cell r="BG694">
            <v>209</v>
          </cell>
          <cell r="BH694">
            <v>24</v>
          </cell>
          <cell r="BI694">
            <v>8.7083333333333339</v>
          </cell>
          <cell r="BJ694">
            <v>78.75</v>
          </cell>
          <cell r="BK694">
            <v>253</v>
          </cell>
          <cell r="BL694">
            <v>29</v>
          </cell>
          <cell r="BM694">
            <v>8.7241379310344822</v>
          </cell>
          <cell r="BN694">
            <v>75</v>
          </cell>
          <cell r="BO694">
            <v>462</v>
          </cell>
          <cell r="BP694">
            <v>53</v>
          </cell>
          <cell r="BQ694">
            <v>8.7169811320754711</v>
          </cell>
          <cell r="BR694">
            <v>205</v>
          </cell>
          <cell r="BS694">
            <v>24</v>
          </cell>
          <cell r="BT694">
            <v>8.5416666666666661</v>
          </cell>
          <cell r="BU694">
            <v>78.125</v>
          </cell>
          <cell r="BV694">
            <v>205</v>
          </cell>
          <cell r="BW694">
            <v>24</v>
          </cell>
          <cell r="BX694">
            <v>8.5416666666666661</v>
          </cell>
          <cell r="BY694">
            <v>248</v>
          </cell>
          <cell r="BZ694">
            <v>26</v>
          </cell>
          <cell r="CA694">
            <v>9.5384615384615383</v>
          </cell>
          <cell r="CB694">
            <v>1822</v>
          </cell>
          <cell r="CC694">
            <v>205</v>
          </cell>
          <cell r="CD694">
            <v>8.8878048780487813</v>
          </cell>
          <cell r="CE694">
            <v>79</v>
          </cell>
          <cell r="CF694"/>
          <cell r="CG694"/>
          <cell r="CH694"/>
          <cell r="CI694"/>
          <cell r="CJ694"/>
          <cell r="CK694"/>
          <cell r="CL694"/>
          <cell r="CM694"/>
          <cell r="CN694"/>
          <cell r="CO694"/>
          <cell r="CP694"/>
          <cell r="CQ694"/>
          <cell r="CR694"/>
          <cell r="CS694"/>
          <cell r="CT694"/>
          <cell r="CU694"/>
          <cell r="CV694"/>
          <cell r="CW694"/>
          <cell r="CX694"/>
          <cell r="CY694"/>
          <cell r="CZ694"/>
          <cell r="DA694"/>
          <cell r="DB694"/>
          <cell r="DC694"/>
          <cell r="DD694"/>
          <cell r="DE694"/>
          <cell r="DF694"/>
          <cell r="DG694"/>
          <cell r="DH694"/>
          <cell r="DI694"/>
          <cell r="DJ694">
            <v>0</v>
          </cell>
          <cell r="DK694">
            <v>0</v>
          </cell>
          <cell r="DL694">
            <v>2</v>
          </cell>
          <cell r="DM694">
            <v>0</v>
          </cell>
          <cell r="DN694">
            <v>0</v>
          </cell>
          <cell r="DO694">
            <v>0</v>
          </cell>
          <cell r="DP694">
            <v>0</v>
          </cell>
          <cell r="DQ694">
            <v>0</v>
          </cell>
          <cell r="DR694">
            <v>0</v>
          </cell>
          <cell r="DS694">
            <v>0</v>
          </cell>
          <cell r="DT694">
            <v>0</v>
          </cell>
          <cell r="DU694">
            <v>0</v>
          </cell>
          <cell r="DV694"/>
          <cell r="DW694"/>
          <cell r="DX694"/>
          <cell r="DY694"/>
          <cell r="DZ694"/>
          <cell r="EA694" t="str">
            <v>Higher Studies</v>
          </cell>
          <cell r="EB694" t="str">
            <v>Higher Studies</v>
          </cell>
          <cell r="EC694">
            <v>44781</v>
          </cell>
          <cell r="ED694" t="str">
            <v>CAT-3</v>
          </cell>
          <cell r="EE694"/>
          <cell r="EF694"/>
          <cell r="EG694"/>
          <cell r="EH694"/>
          <cell r="EI694"/>
          <cell r="EJ694"/>
          <cell r="EK694"/>
          <cell r="EL694"/>
          <cell r="EM694"/>
          <cell r="EN694">
            <v>5</v>
          </cell>
          <cell r="EO694">
            <v>0</v>
          </cell>
          <cell r="EP694">
            <v>4</v>
          </cell>
          <cell r="EQ694">
            <v>9</v>
          </cell>
          <cell r="ER694">
            <v>60</v>
          </cell>
          <cell r="ES694" t="str">
            <v>Yes</v>
          </cell>
          <cell r="ET694" t="str">
            <v>https://drive.google.com/open?id=1ZGrPVQOip6MlZ875eLiW5PyIk559DL5b</v>
          </cell>
          <cell r="EU694" t="str">
            <v>NA</v>
          </cell>
          <cell r="EV694" t="str">
            <v>No</v>
          </cell>
          <cell r="EW694"/>
          <cell r="EX694" t="str">
            <v>Mumbai</v>
          </cell>
          <cell r="EY694" t="str">
            <v>AB</v>
          </cell>
          <cell r="EZ694"/>
          <cell r="FA694" t="str">
            <v>19-ITB45-23</v>
          </cell>
          <cell r="FB694" t="str">
            <v>IT-B</v>
          </cell>
          <cell r="FC694">
            <v>45</v>
          </cell>
        </row>
        <row r="695">
          <cell r="C695" t="str">
            <v>19-ITB46-23</v>
          </cell>
          <cell r="D695">
            <v>46</v>
          </cell>
          <cell r="E695" t="str">
            <v>SINGH RAJVIR VISHWAJIT SAPNA</v>
          </cell>
          <cell r="F695" t="str">
            <v>19-ITB46-23</v>
          </cell>
          <cell r="G695" t="str">
            <v>Male</v>
          </cell>
          <cell r="H695">
            <v>37130</v>
          </cell>
          <cell r="I695">
            <v>7506594430</v>
          </cell>
          <cell r="J695"/>
          <cell r="K695" t="str">
            <v>singhraj2781@gmail.com</v>
          </cell>
          <cell r="L695" t="str">
            <v>1032190375@tcetmumbai.in</v>
          </cell>
          <cell r="M695" t="str">
            <v>46 Anuradha,Old nagardas road,Mumbai,Opp chinnai college,Mumbai,400069</v>
          </cell>
          <cell r="N695" t="str">
            <v>Family Business</v>
          </cell>
          <cell r="O695" t="str">
            <v>Below  5 Lacs</v>
          </cell>
          <cell r="P695" t="str">
            <v>Normal</v>
          </cell>
          <cell r="Q695" t="str">
            <v>Open</v>
          </cell>
          <cell r="R695">
            <v>2019</v>
          </cell>
          <cell r="S695" t="str">
            <v>FE</v>
          </cell>
          <cell r="T695" t="str">
            <v>MHT-CET 2019</v>
          </cell>
          <cell r="U695" t="str">
            <v>MHT-CET</v>
          </cell>
          <cell r="V695">
            <v>200</v>
          </cell>
          <cell r="W695">
            <v>85.876610400000004</v>
          </cell>
          <cell r="X695" t="str">
            <v>MI</v>
          </cell>
          <cell r="Y695">
            <v>518</v>
          </cell>
          <cell r="Z695">
            <v>600</v>
          </cell>
          <cell r="AA695">
            <v>86.33</v>
          </cell>
          <cell r="AB695">
            <v>2017</v>
          </cell>
          <cell r="AC695" t="str">
            <v>COUNCIL FOR THE INDIAN SCHOOL CERTIFICATE EXAMINATIONS</v>
          </cell>
          <cell r="AD695" t="str">
            <v>LADY RATANBAI AND SIR MATHURADAS VISSANJI ACADEMY</v>
          </cell>
          <cell r="AE695">
            <v>410</v>
          </cell>
          <cell r="AF695">
            <v>650</v>
          </cell>
          <cell r="AG695">
            <v>63.08</v>
          </cell>
          <cell r="AH695">
            <v>2019</v>
          </cell>
          <cell r="AI695" t="str">
            <v>MAHARASHTRA STATE BOARD OF SECONDARY AND HIGHER SECONDARY EDUCATION</v>
          </cell>
          <cell r="AJ695" t="str">
            <v>PRAKASH VIDYALAYA AND JUNIOR COLLEGE</v>
          </cell>
          <cell r="AK695">
            <v>170</v>
          </cell>
          <cell r="AL695">
            <v>22</v>
          </cell>
          <cell r="AM695">
            <v>7.7272727272727275</v>
          </cell>
          <cell r="AN695">
            <v>82</v>
          </cell>
          <cell r="AO695">
            <v>175</v>
          </cell>
          <cell r="AP695">
            <v>26</v>
          </cell>
          <cell r="AQ695">
            <v>6.7307692307692308</v>
          </cell>
          <cell r="AR695">
            <v>100</v>
          </cell>
          <cell r="AS695">
            <v>345</v>
          </cell>
          <cell r="AT695">
            <v>48</v>
          </cell>
          <cell r="AU695">
            <v>7.1875</v>
          </cell>
          <cell r="AV695">
            <v>216</v>
          </cell>
          <cell r="AW695">
            <v>25</v>
          </cell>
          <cell r="AX695">
            <v>8.64</v>
          </cell>
          <cell r="AY695">
            <v>79</v>
          </cell>
          <cell r="AZ695">
            <v>272</v>
          </cell>
          <cell r="BA695">
            <v>29</v>
          </cell>
          <cell r="BB695">
            <v>9.3793103448275854</v>
          </cell>
          <cell r="BC695">
            <v>81</v>
          </cell>
          <cell r="BD695">
            <v>488</v>
          </cell>
          <cell r="BE695">
            <v>54</v>
          </cell>
          <cell r="BF695">
            <v>9.0370370370370363</v>
          </cell>
          <cell r="BG695">
            <v>212</v>
          </cell>
          <cell r="BH695">
            <v>24</v>
          </cell>
          <cell r="BI695">
            <v>8.8333333333333339</v>
          </cell>
          <cell r="BJ695">
            <v>85.5</v>
          </cell>
          <cell r="BK695">
            <v>254</v>
          </cell>
          <cell r="BL695">
            <v>29</v>
          </cell>
          <cell r="BM695">
            <v>8.7586206896551726</v>
          </cell>
          <cell r="BN695">
            <v>75</v>
          </cell>
          <cell r="BO695">
            <v>466</v>
          </cell>
          <cell r="BP695">
            <v>53</v>
          </cell>
          <cell r="BQ695">
            <v>8.7924528301886795</v>
          </cell>
          <cell r="BR695">
            <v>192</v>
          </cell>
          <cell r="BS695">
            <v>24</v>
          </cell>
          <cell r="BT695">
            <v>8</v>
          </cell>
          <cell r="BU695">
            <v>83.75</v>
          </cell>
          <cell r="BV695">
            <v>192</v>
          </cell>
          <cell r="BW695">
            <v>24</v>
          </cell>
          <cell r="BX695">
            <v>8</v>
          </cell>
          <cell r="BY695">
            <v>218</v>
          </cell>
          <cell r="BZ695">
            <v>26</v>
          </cell>
          <cell r="CA695">
            <v>8.384615384615385</v>
          </cell>
          <cell r="CB695">
            <v>1709</v>
          </cell>
          <cell r="CC695">
            <v>205</v>
          </cell>
          <cell r="CD695">
            <v>8.3365853658536579</v>
          </cell>
          <cell r="CE695">
            <v>86</v>
          </cell>
          <cell r="CF695"/>
          <cell r="CG695"/>
          <cell r="CH695"/>
          <cell r="CI695"/>
          <cell r="CJ695"/>
          <cell r="CK695"/>
          <cell r="CL695"/>
          <cell r="CM695"/>
          <cell r="CN695"/>
          <cell r="CO695"/>
          <cell r="CP695"/>
          <cell r="CQ695"/>
          <cell r="CR695"/>
          <cell r="CS695"/>
          <cell r="CT695"/>
          <cell r="CU695"/>
          <cell r="CV695"/>
          <cell r="CW695"/>
          <cell r="CX695"/>
          <cell r="CY695"/>
          <cell r="CZ695"/>
          <cell r="DA695"/>
          <cell r="DB695"/>
          <cell r="DC695"/>
          <cell r="DD695"/>
          <cell r="DE695"/>
          <cell r="DF695"/>
          <cell r="DG695"/>
          <cell r="DH695"/>
          <cell r="DI695"/>
          <cell r="DJ695">
            <v>0</v>
          </cell>
          <cell r="DK695">
            <v>0</v>
          </cell>
          <cell r="DL695">
            <v>2</v>
          </cell>
          <cell r="DM695">
            <v>0</v>
          </cell>
          <cell r="DN695">
            <v>0</v>
          </cell>
          <cell r="DO695">
            <v>0</v>
          </cell>
          <cell r="DP695">
            <v>0</v>
          </cell>
          <cell r="DQ695">
            <v>0</v>
          </cell>
          <cell r="DR695">
            <v>0</v>
          </cell>
          <cell r="DS695">
            <v>0</v>
          </cell>
          <cell r="DT695">
            <v>0</v>
          </cell>
          <cell r="DU695">
            <v>0</v>
          </cell>
          <cell r="DV695"/>
          <cell r="DW695"/>
          <cell r="DX695"/>
          <cell r="DY695"/>
          <cell r="DZ695"/>
          <cell r="EA695" t="str">
            <v>Higher Studies</v>
          </cell>
          <cell r="EB695" t="str">
            <v>Higher Studies</v>
          </cell>
          <cell r="EC695"/>
          <cell r="ED695" t="str">
            <v>CAT-3</v>
          </cell>
          <cell r="EE695"/>
          <cell r="EF695"/>
          <cell r="EG695"/>
          <cell r="EH695"/>
          <cell r="EI695"/>
          <cell r="EJ695"/>
          <cell r="EK695"/>
          <cell r="EL695"/>
          <cell r="EM695"/>
          <cell r="EN695">
            <v>5</v>
          </cell>
          <cell r="EO695">
            <v>0</v>
          </cell>
          <cell r="EP695">
            <v>5</v>
          </cell>
          <cell r="EQ695">
            <v>10</v>
          </cell>
          <cell r="ER695">
            <v>66.666666666666657</v>
          </cell>
          <cell r="ES695" t="str">
            <v>Yes</v>
          </cell>
          <cell r="ET695" t="str">
            <v>https://drive.google.com/open?id=16EAmp1MGKOWMzDt1yZ4jw7jE8z45ztW4</v>
          </cell>
          <cell r="EU695" t="str">
            <v>NA</v>
          </cell>
          <cell r="EV695" t="str">
            <v>No</v>
          </cell>
          <cell r="EW695"/>
          <cell r="EX695" t="str">
            <v>Mumbai</v>
          </cell>
          <cell r="EY695" t="str">
            <v>AB</v>
          </cell>
          <cell r="EZ695"/>
          <cell r="FA695" t="str">
            <v>19-ITB46-23</v>
          </cell>
          <cell r="FB695" t="str">
            <v>IT-B</v>
          </cell>
          <cell r="FC695">
            <v>46</v>
          </cell>
        </row>
        <row r="696">
          <cell r="C696" t="str">
            <v>19-ITB47-23</v>
          </cell>
          <cell r="D696">
            <v>47</v>
          </cell>
          <cell r="E696" t="str">
            <v>SINGH SHIVANSHU VINAY SUDHA</v>
          </cell>
          <cell r="F696" t="str">
            <v>19-ITB47-23</v>
          </cell>
          <cell r="G696" t="str">
            <v>Male</v>
          </cell>
          <cell r="H696">
            <v>37182</v>
          </cell>
          <cell r="I696">
            <v>8451955966</v>
          </cell>
          <cell r="J696" t="str">
            <v>8451955966</v>
          </cell>
          <cell r="K696" t="str">
            <v>sshivanshu914@gmail.com</v>
          </cell>
          <cell r="L696" t="str">
            <v>1032190376@tcetmumbai.in</v>
          </cell>
          <cell r="M696" t="str">
            <v>FLAT NO. 4D, B WING . VICEROY COURT,THAKUR VILLAGE,KANDIVALI EAST,MUMBAI,400101</v>
          </cell>
          <cell r="N696" t="str">
            <v>Family Business</v>
          </cell>
          <cell r="O696" t="str">
            <v>5 Lacs to  10Lacs</v>
          </cell>
          <cell r="P696" t="str">
            <v>Normal</v>
          </cell>
          <cell r="Q696" t="str">
            <v>Open</v>
          </cell>
          <cell r="R696">
            <v>2019</v>
          </cell>
          <cell r="S696" t="str">
            <v>FE</v>
          </cell>
          <cell r="T696" t="str">
            <v>MHT-CET 2019</v>
          </cell>
          <cell r="U696" t="str">
            <v>MHT-CET</v>
          </cell>
          <cell r="V696">
            <v>200</v>
          </cell>
          <cell r="W696">
            <v>17.992439300000001</v>
          </cell>
          <cell r="X696" t="str">
            <v>IL</v>
          </cell>
          <cell r="Y696">
            <v>414</v>
          </cell>
          <cell r="Z696">
            <v>500</v>
          </cell>
          <cell r="AA696">
            <v>82.8</v>
          </cell>
          <cell r="AB696">
            <v>2017</v>
          </cell>
          <cell r="AC696" t="str">
            <v>MAHARASHTRA STATE BOARD OF SECONDARY AND HIGHER SECONDARY EDUCATION</v>
          </cell>
          <cell r="AD696" t="str">
            <v>THAKUR VIDYA MANDIR HIGH SCHOOL</v>
          </cell>
          <cell r="AE696">
            <v>380</v>
          </cell>
          <cell r="AF696">
            <v>650</v>
          </cell>
          <cell r="AG696">
            <v>58.46</v>
          </cell>
          <cell r="AH696">
            <v>2019</v>
          </cell>
          <cell r="AI696" t="str">
            <v>MAHARASHTRA STATE BOARD OF SECONDARY AND HIGHER SECONDARY EDUCATION</v>
          </cell>
          <cell r="AJ696" t="str">
            <v>THAKUR COLLEGE OF SCIENCE AND COMMERCE</v>
          </cell>
          <cell r="AK696">
            <v>204</v>
          </cell>
          <cell r="AL696">
            <v>22</v>
          </cell>
          <cell r="AM696">
            <v>9.2727272727272734</v>
          </cell>
          <cell r="AN696">
            <v>93</v>
          </cell>
          <cell r="AO696">
            <v>248</v>
          </cell>
          <cell r="AP696">
            <v>26</v>
          </cell>
          <cell r="AQ696">
            <v>9.5384615384615383</v>
          </cell>
          <cell r="AR696">
            <v>91.67</v>
          </cell>
          <cell r="AS696">
            <v>452</v>
          </cell>
          <cell r="AT696">
            <v>48</v>
          </cell>
          <cell r="AU696">
            <v>9.4166666666666661</v>
          </cell>
          <cell r="AV696">
            <v>241</v>
          </cell>
          <cell r="AW696">
            <v>25</v>
          </cell>
          <cell r="AX696">
            <v>9.64</v>
          </cell>
          <cell r="AY696">
            <v>100</v>
          </cell>
          <cell r="AZ696">
            <v>285</v>
          </cell>
          <cell r="BA696">
            <v>29</v>
          </cell>
          <cell r="BB696">
            <v>9.8275862068965516</v>
          </cell>
          <cell r="BC696">
            <v>97</v>
          </cell>
          <cell r="BD696">
            <v>526</v>
          </cell>
          <cell r="BE696">
            <v>54</v>
          </cell>
          <cell r="BF696">
            <v>9.7407407407407405</v>
          </cell>
          <cell r="BG696">
            <v>210</v>
          </cell>
          <cell r="BH696">
            <v>24</v>
          </cell>
          <cell r="BI696">
            <v>8.75</v>
          </cell>
          <cell r="BJ696">
            <v>95.417500000000004</v>
          </cell>
          <cell r="BK696">
            <v>290</v>
          </cell>
          <cell r="BL696">
            <v>29</v>
          </cell>
          <cell r="BM696">
            <v>10</v>
          </cell>
          <cell r="BN696">
            <v>100</v>
          </cell>
          <cell r="BO696">
            <v>500</v>
          </cell>
          <cell r="BP696">
            <v>53</v>
          </cell>
          <cell r="BQ696">
            <v>9.433962264150944</v>
          </cell>
          <cell r="BR696">
            <v>231</v>
          </cell>
          <cell r="BS696">
            <v>24</v>
          </cell>
          <cell r="BT696">
            <v>9.625</v>
          </cell>
          <cell r="BU696">
            <v>96.18125000000002</v>
          </cell>
          <cell r="BV696">
            <v>231</v>
          </cell>
          <cell r="BW696">
            <v>24</v>
          </cell>
          <cell r="BX696">
            <v>9.625</v>
          </cell>
          <cell r="BY696">
            <v>257</v>
          </cell>
          <cell r="BZ696">
            <v>26</v>
          </cell>
          <cell r="CA696">
            <v>9.884615384615385</v>
          </cell>
          <cell r="CB696">
            <v>1966</v>
          </cell>
          <cell r="CC696">
            <v>205</v>
          </cell>
          <cell r="CD696">
            <v>9.590243902439024</v>
          </cell>
          <cell r="CE696">
            <v>96</v>
          </cell>
          <cell r="CF696"/>
          <cell r="CG696"/>
          <cell r="CH696"/>
          <cell r="CI696"/>
          <cell r="CJ696"/>
          <cell r="CK696"/>
          <cell r="CL696"/>
          <cell r="CM696"/>
          <cell r="CN696"/>
          <cell r="CO696"/>
          <cell r="CP696"/>
          <cell r="CQ696"/>
          <cell r="CR696"/>
          <cell r="CS696"/>
          <cell r="CT696"/>
          <cell r="CU696"/>
          <cell r="CV696"/>
          <cell r="CW696"/>
          <cell r="CX696"/>
          <cell r="CY696"/>
          <cell r="CZ696"/>
          <cell r="DA696"/>
          <cell r="DB696"/>
          <cell r="DC696"/>
          <cell r="DD696"/>
          <cell r="DE696"/>
          <cell r="DF696"/>
          <cell r="DG696"/>
          <cell r="DH696"/>
          <cell r="DI696"/>
          <cell r="DJ696">
            <v>0</v>
          </cell>
          <cell r="DK696">
            <v>0</v>
          </cell>
          <cell r="DL696">
            <v>2</v>
          </cell>
          <cell r="DM696">
            <v>0</v>
          </cell>
          <cell r="DN696">
            <v>0</v>
          </cell>
          <cell r="DO696">
            <v>0</v>
          </cell>
          <cell r="DP696">
            <v>0</v>
          </cell>
          <cell r="DQ696">
            <v>0</v>
          </cell>
          <cell r="DR696">
            <v>0</v>
          </cell>
          <cell r="DS696">
            <v>0</v>
          </cell>
          <cell r="DT696">
            <v>0</v>
          </cell>
          <cell r="DU696">
            <v>0</v>
          </cell>
          <cell r="DV696"/>
          <cell r="DW696"/>
          <cell r="DX696"/>
          <cell r="DY696"/>
          <cell r="DZ696"/>
          <cell r="EA696" t="str">
            <v>Higher Studies</v>
          </cell>
          <cell r="EB696" t="str">
            <v>Higher Studies</v>
          </cell>
          <cell r="EC696"/>
          <cell r="ED696" t="str">
            <v>CAT-3</v>
          </cell>
          <cell r="EE696"/>
          <cell r="EF696"/>
          <cell r="EG696"/>
          <cell r="EH696"/>
          <cell r="EI696"/>
          <cell r="EJ696"/>
          <cell r="EK696"/>
          <cell r="EL696"/>
          <cell r="EM696"/>
          <cell r="EN696">
            <v>5</v>
          </cell>
          <cell r="EO696">
            <v>0</v>
          </cell>
          <cell r="EP696">
            <v>5</v>
          </cell>
          <cell r="EQ696">
            <v>10</v>
          </cell>
          <cell r="ER696">
            <v>66.666666666666657</v>
          </cell>
          <cell r="ES696" t="str">
            <v>Yes</v>
          </cell>
          <cell r="ET696" t="str">
            <v>https://drive.google.com/open?id=1dbhE_XlU5wVcL2JKNA7nwIr2VhaRDK5G</v>
          </cell>
          <cell r="EU696" t="str">
            <v>NA</v>
          </cell>
          <cell r="EV696" t="str">
            <v>No</v>
          </cell>
          <cell r="EW696"/>
          <cell r="EX696" t="str">
            <v>MUMBAI</v>
          </cell>
          <cell r="EY696" t="str">
            <v>Present</v>
          </cell>
          <cell r="EZ696"/>
          <cell r="FA696" t="str">
            <v>19-ITB47-23</v>
          </cell>
          <cell r="FB696" t="str">
            <v>IT-B</v>
          </cell>
          <cell r="FC696">
            <v>47</v>
          </cell>
        </row>
        <row r="697">
          <cell r="C697" t="str">
            <v>19-ITB48-23</v>
          </cell>
          <cell r="D697">
            <v>48</v>
          </cell>
          <cell r="E697" t="str">
            <v>SUTHAR SHREYASH PRAKASH PANNA</v>
          </cell>
          <cell r="F697" t="str">
            <v>19-ITB48-23</v>
          </cell>
          <cell r="G697" t="str">
            <v>Male</v>
          </cell>
          <cell r="H697">
            <v>37000</v>
          </cell>
          <cell r="I697">
            <v>8898179176</v>
          </cell>
          <cell r="J697" t="str">
            <v>8898179176</v>
          </cell>
          <cell r="K697" t="str">
            <v>shreyash.91suthar@gmail.com</v>
          </cell>
          <cell r="L697" t="str">
            <v>1032190377@tcetmumbai.in</v>
          </cell>
          <cell r="M697" t="str">
            <v>C/15 NAVJEEVAN CHAWL COMMITTEE,S.N DUBEY ROAD, RAWAL PADA,DAHISAR EAST,BEHIND BHAGWATI DAIRY,Mumbai,400068</v>
          </cell>
          <cell r="N697" t="str">
            <v>Self-employed</v>
          </cell>
          <cell r="O697" t="str">
            <v>5 Lacs to  10Lacs</v>
          </cell>
          <cell r="P697" t="str">
            <v>Normal</v>
          </cell>
          <cell r="Q697" t="str">
            <v>Open</v>
          </cell>
          <cell r="R697">
            <v>2019</v>
          </cell>
          <cell r="S697" t="str">
            <v>FE</v>
          </cell>
          <cell r="T697" t="str">
            <v>MHT-CET 2019</v>
          </cell>
          <cell r="U697" t="str">
            <v>MHT-CET</v>
          </cell>
          <cell r="V697">
            <v>200</v>
          </cell>
          <cell r="W697">
            <v>95.828595800000002</v>
          </cell>
          <cell r="X697" t="str">
            <v>GOPENS</v>
          </cell>
          <cell r="Y697">
            <v>560</v>
          </cell>
          <cell r="Z697">
            <v>600</v>
          </cell>
          <cell r="AA697">
            <v>93.33</v>
          </cell>
          <cell r="AB697">
            <v>2017</v>
          </cell>
          <cell r="AC697" t="str">
            <v>COUNCIL FOR THE INDIAN SCHOOL CERTIFICATE EXAMINATIONS</v>
          </cell>
          <cell r="AD697" t="str">
            <v>ST. JOHN'S HIGH SCHOOL</v>
          </cell>
          <cell r="AE697">
            <v>535</v>
          </cell>
          <cell r="AF697">
            <v>650</v>
          </cell>
          <cell r="AG697">
            <v>82.31</v>
          </cell>
          <cell r="AH697">
            <v>2019</v>
          </cell>
          <cell r="AI697" t="str">
            <v>MAHARASHTRA STATE BOARD OF SECONDARY AND HIGHER SECONDARY EDUCATION</v>
          </cell>
          <cell r="AJ697" t="str">
            <v>SHRI T.P BHATIA COLLEGE OF SCIENCE</v>
          </cell>
          <cell r="AK697">
            <v>218</v>
          </cell>
          <cell r="AL697">
            <v>22</v>
          </cell>
          <cell r="AM697">
            <v>9.9090909090909083</v>
          </cell>
          <cell r="AN697">
            <v>87</v>
          </cell>
          <cell r="AO697">
            <v>258</v>
          </cell>
          <cell r="AP697">
            <v>26</v>
          </cell>
          <cell r="AQ697">
            <v>9.9230769230769234</v>
          </cell>
          <cell r="AR697">
            <v>91.67</v>
          </cell>
          <cell r="AS697">
            <v>476</v>
          </cell>
          <cell r="AT697">
            <v>48</v>
          </cell>
          <cell r="AU697">
            <v>9.9166666666666661</v>
          </cell>
          <cell r="AV697">
            <v>246</v>
          </cell>
          <cell r="AW697">
            <v>25</v>
          </cell>
          <cell r="AX697">
            <v>9.84</v>
          </cell>
          <cell r="AY697">
            <v>90</v>
          </cell>
          <cell r="AZ697">
            <v>288</v>
          </cell>
          <cell r="BA697">
            <v>29</v>
          </cell>
          <cell r="BB697">
            <v>9.931034482758621</v>
          </cell>
          <cell r="BC697">
            <v>83</v>
          </cell>
          <cell r="BD697">
            <v>534</v>
          </cell>
          <cell r="BE697">
            <v>54</v>
          </cell>
          <cell r="BF697">
            <v>9.8888888888888893</v>
          </cell>
          <cell r="BG697">
            <v>214</v>
          </cell>
          <cell r="BH697">
            <v>24</v>
          </cell>
          <cell r="BI697">
            <v>8.9166666666666661</v>
          </cell>
          <cell r="BJ697">
            <v>87.917500000000004</v>
          </cell>
          <cell r="BK697">
            <v>279</v>
          </cell>
          <cell r="BL697">
            <v>29</v>
          </cell>
          <cell r="BM697">
            <v>9.6206896551724146</v>
          </cell>
          <cell r="BN697">
            <v>89</v>
          </cell>
          <cell r="BO697">
            <v>493</v>
          </cell>
          <cell r="BP697">
            <v>53</v>
          </cell>
          <cell r="BQ697">
            <v>9.3018867924528301</v>
          </cell>
          <cell r="BR697">
            <v>225</v>
          </cell>
          <cell r="BS697">
            <v>24</v>
          </cell>
          <cell r="BT697">
            <v>9.375</v>
          </cell>
          <cell r="BU697">
            <v>88.097916666666677</v>
          </cell>
          <cell r="BV697">
            <v>225</v>
          </cell>
          <cell r="BW697">
            <v>24</v>
          </cell>
          <cell r="BX697">
            <v>9.375</v>
          </cell>
          <cell r="BY697">
            <v>250</v>
          </cell>
          <cell r="BZ697">
            <v>26</v>
          </cell>
          <cell r="CA697">
            <v>9.615384615384615</v>
          </cell>
          <cell r="CB697">
            <v>1978</v>
          </cell>
          <cell r="CC697">
            <v>205</v>
          </cell>
          <cell r="CD697">
            <v>9.6487804878048777</v>
          </cell>
          <cell r="CE697">
            <v>88</v>
          </cell>
          <cell r="CF697"/>
          <cell r="CG697"/>
          <cell r="CH697"/>
          <cell r="CI697"/>
          <cell r="CJ697"/>
          <cell r="CK697"/>
          <cell r="CL697"/>
          <cell r="CM697"/>
          <cell r="CN697"/>
          <cell r="CO697"/>
          <cell r="CP697"/>
          <cell r="CQ697"/>
          <cell r="CR697"/>
          <cell r="CS697"/>
          <cell r="CT697"/>
          <cell r="CU697"/>
          <cell r="CV697"/>
          <cell r="CW697"/>
          <cell r="CX697"/>
          <cell r="CY697"/>
          <cell r="CZ697"/>
          <cell r="DA697"/>
          <cell r="DB697"/>
          <cell r="DC697"/>
          <cell r="DD697"/>
          <cell r="DE697"/>
          <cell r="DF697"/>
          <cell r="DG697"/>
          <cell r="DH697"/>
          <cell r="DI697"/>
          <cell r="DJ697">
            <v>0</v>
          </cell>
          <cell r="DK697">
            <v>0</v>
          </cell>
          <cell r="DL697">
            <v>2</v>
          </cell>
          <cell r="DM697">
            <v>0</v>
          </cell>
          <cell r="DN697">
            <v>0</v>
          </cell>
          <cell r="DO697">
            <v>0</v>
          </cell>
          <cell r="DP697">
            <v>0</v>
          </cell>
          <cell r="DQ697">
            <v>0</v>
          </cell>
          <cell r="DR697">
            <v>0</v>
          </cell>
          <cell r="DS697">
            <v>0</v>
          </cell>
          <cell r="DT697">
            <v>0</v>
          </cell>
          <cell r="DU697">
            <v>0</v>
          </cell>
          <cell r="DV697"/>
          <cell r="DW697"/>
          <cell r="DX697"/>
          <cell r="DY697"/>
          <cell r="DZ697"/>
          <cell r="EA697" t="str">
            <v>Entrepreneur</v>
          </cell>
          <cell r="EB697" t="str">
            <v>Entrepreneur</v>
          </cell>
          <cell r="EC697"/>
          <cell r="ED697" t="str">
            <v>CAT-3</v>
          </cell>
          <cell r="EE697"/>
          <cell r="EF697"/>
          <cell r="EG697"/>
          <cell r="EH697"/>
          <cell r="EI697"/>
          <cell r="EJ697"/>
          <cell r="EK697"/>
          <cell r="EL697"/>
          <cell r="EM697"/>
          <cell r="EN697">
            <v>5</v>
          </cell>
          <cell r="EO697">
            <v>0</v>
          </cell>
          <cell r="EP697">
            <v>5</v>
          </cell>
          <cell r="EQ697">
            <v>10</v>
          </cell>
          <cell r="ER697">
            <v>66.666666666666657</v>
          </cell>
          <cell r="ES697" t="str">
            <v>Yes</v>
          </cell>
          <cell r="ET697" t="str">
            <v>https://drive.google.com/open?id=1PHjfHMnvCqCsE4znBRxVeTpUkbj7UFqI</v>
          </cell>
          <cell r="EU697" t="str">
            <v>NA</v>
          </cell>
          <cell r="EV697" t="str">
            <v>No</v>
          </cell>
          <cell r="EW697"/>
          <cell r="EX697" t="str">
            <v>GUJARAT</v>
          </cell>
          <cell r="EY697" t="str">
            <v>Present</v>
          </cell>
          <cell r="EZ697"/>
          <cell r="FA697" t="str">
            <v>19-ITB48-23</v>
          </cell>
          <cell r="FB697" t="str">
            <v>IT-B</v>
          </cell>
          <cell r="FC697">
            <v>48</v>
          </cell>
        </row>
        <row r="698">
          <cell r="C698" t="str">
            <v>19-ITB49-23</v>
          </cell>
          <cell r="D698">
            <v>49</v>
          </cell>
          <cell r="E698" t="str">
            <v>TANKARIA JANIL JAYESH ANILA</v>
          </cell>
          <cell r="F698" t="str">
            <v>19-ITB49-23</v>
          </cell>
          <cell r="G698" t="str">
            <v>Male</v>
          </cell>
          <cell r="H698">
            <v>37244</v>
          </cell>
          <cell r="I698">
            <v>8879243020</v>
          </cell>
          <cell r="J698" t="str">
            <v>8879243020</v>
          </cell>
          <cell r="K698" t="str">
            <v>janiltankaria@gmail.com</v>
          </cell>
          <cell r="L698" t="str">
            <v>1032190378@tcetmumbai.in</v>
          </cell>
          <cell r="M698" t="str">
            <v>SHREE PUNIT NAGAR, A-1/19,PLOT NO.3.,swami vivekanand road,saibaba nagar.,near oriented bank of commerce,MUMBAI,400092</v>
          </cell>
          <cell r="N698" t="str">
            <v>Family Business</v>
          </cell>
          <cell r="O698" t="str">
            <v>Below  5 Lacs</v>
          </cell>
          <cell r="P698" t="str">
            <v>Normal</v>
          </cell>
          <cell r="Q698" t="str">
            <v>Open</v>
          </cell>
          <cell r="R698">
            <v>2019</v>
          </cell>
          <cell r="S698" t="str">
            <v>FE</v>
          </cell>
          <cell r="T698" t="str">
            <v>MHT-CET 2019</v>
          </cell>
          <cell r="U698" t="str">
            <v>MHT-CET</v>
          </cell>
          <cell r="V698">
            <v>200</v>
          </cell>
          <cell r="W698">
            <v>22.994503300000002</v>
          </cell>
          <cell r="X698" t="str">
            <v>IL</v>
          </cell>
          <cell r="Y698">
            <v>428</v>
          </cell>
          <cell r="Z698">
            <v>500</v>
          </cell>
          <cell r="AA698">
            <v>85.6</v>
          </cell>
          <cell r="AB698">
            <v>2017</v>
          </cell>
          <cell r="AC698" t="str">
            <v>MAHARASHTRA STATE BOARD OF SECONDARY AND HIGHER SECONDARY EDUCATION</v>
          </cell>
          <cell r="AD698" t="str">
            <v>SMT J B KHOT HIGH SCHOOL</v>
          </cell>
          <cell r="AE698">
            <v>440</v>
          </cell>
          <cell r="AF698">
            <v>650</v>
          </cell>
          <cell r="AG698">
            <v>67.69</v>
          </cell>
          <cell r="AH698">
            <v>2019</v>
          </cell>
          <cell r="AI698" t="str">
            <v>MAHARASHTRA STATE BOARD OF SECONDARY AND HIGHER SECONDARY EDUCATION</v>
          </cell>
          <cell r="AJ698" t="str">
            <v>PRAKASH VIDYALAYA AND JUNIOR COLLEGE</v>
          </cell>
          <cell r="AK698">
            <v>200</v>
          </cell>
          <cell r="AL698">
            <v>22</v>
          </cell>
          <cell r="AM698">
            <v>9.0909090909090917</v>
          </cell>
          <cell r="AN698">
            <v>88</v>
          </cell>
          <cell r="AO698">
            <v>228</v>
          </cell>
          <cell r="AP698">
            <v>26</v>
          </cell>
          <cell r="AQ698">
            <v>8.7692307692307701</v>
          </cell>
          <cell r="AR698">
            <v>75</v>
          </cell>
          <cell r="AS698">
            <v>428</v>
          </cell>
          <cell r="AT698">
            <v>48</v>
          </cell>
          <cell r="AU698">
            <v>8.9166666666666661</v>
          </cell>
          <cell r="AV698">
            <v>244</v>
          </cell>
          <cell r="AW698">
            <v>25</v>
          </cell>
          <cell r="AX698">
            <v>9.76</v>
          </cell>
          <cell r="AY698">
            <v>93</v>
          </cell>
          <cell r="AZ698">
            <v>281</v>
          </cell>
          <cell r="BA698">
            <v>29</v>
          </cell>
          <cell r="BB698">
            <v>9.6896551724137936</v>
          </cell>
          <cell r="BC698">
            <v>99</v>
          </cell>
          <cell r="BD698">
            <v>525</v>
          </cell>
          <cell r="BE698">
            <v>54</v>
          </cell>
          <cell r="BF698">
            <v>9.7222222222222214</v>
          </cell>
          <cell r="BG698">
            <v>215</v>
          </cell>
          <cell r="BH698">
            <v>24</v>
          </cell>
          <cell r="BI698">
            <v>8.9583333333333339</v>
          </cell>
          <cell r="BJ698">
            <v>88.75</v>
          </cell>
          <cell r="BK698">
            <v>264</v>
          </cell>
          <cell r="BL698">
            <v>29</v>
          </cell>
          <cell r="BM698">
            <v>9.1034482758620694</v>
          </cell>
          <cell r="BN698">
            <v>97</v>
          </cell>
          <cell r="BO698">
            <v>479</v>
          </cell>
          <cell r="BP698">
            <v>53</v>
          </cell>
          <cell r="BQ698">
            <v>9.0377358490566042</v>
          </cell>
          <cell r="BR698">
            <v>210</v>
          </cell>
          <cell r="BS698">
            <v>24</v>
          </cell>
          <cell r="BT698">
            <v>8.75</v>
          </cell>
          <cell r="BU698">
            <v>90.125</v>
          </cell>
          <cell r="BV698">
            <v>210</v>
          </cell>
          <cell r="BW698">
            <v>24</v>
          </cell>
          <cell r="BX698">
            <v>8.75</v>
          </cell>
          <cell r="BY698">
            <v>260</v>
          </cell>
          <cell r="BZ698">
            <v>26</v>
          </cell>
          <cell r="CA698">
            <v>10</v>
          </cell>
          <cell r="CB698">
            <v>1902</v>
          </cell>
          <cell r="CC698">
            <v>205</v>
          </cell>
          <cell r="CD698">
            <v>9.2780487804878042</v>
          </cell>
          <cell r="CE698">
            <v>89</v>
          </cell>
          <cell r="CF698"/>
          <cell r="CG698"/>
          <cell r="CH698"/>
          <cell r="CI698"/>
          <cell r="CJ698"/>
          <cell r="CK698"/>
          <cell r="CL698"/>
          <cell r="CM698"/>
          <cell r="CN698">
            <v>27</v>
          </cell>
          <cell r="CO698">
            <v>60</v>
          </cell>
          <cell r="CP698">
            <v>26</v>
          </cell>
          <cell r="CQ698">
            <v>50</v>
          </cell>
          <cell r="CR698">
            <v>19</v>
          </cell>
          <cell r="CS698">
            <v>5</v>
          </cell>
          <cell r="CT698">
            <v>80</v>
          </cell>
          <cell r="CU698">
            <v>6</v>
          </cell>
          <cell r="CV698">
            <v>10</v>
          </cell>
          <cell r="CW698">
            <v>38</v>
          </cell>
          <cell r="CX698">
            <v>547</v>
          </cell>
          <cell r="CY698">
            <v>54.7</v>
          </cell>
          <cell r="CZ698">
            <v>81.277860326894498</v>
          </cell>
          <cell r="DA698">
            <v>10</v>
          </cell>
          <cell r="DB698">
            <v>0</v>
          </cell>
          <cell r="DC698">
            <v>100</v>
          </cell>
          <cell r="DD698">
            <v>5</v>
          </cell>
          <cell r="DE698">
            <v>17</v>
          </cell>
          <cell r="DF698">
            <v>23</v>
          </cell>
          <cell r="DG698">
            <v>7</v>
          </cell>
          <cell r="DH698">
            <v>70</v>
          </cell>
          <cell r="DI698">
            <v>37</v>
          </cell>
          <cell r="DJ698">
            <v>2</v>
          </cell>
          <cell r="DK698">
            <v>1</v>
          </cell>
          <cell r="DL698">
            <v>1</v>
          </cell>
          <cell r="DM698">
            <v>50</v>
          </cell>
          <cell r="DN698">
            <v>0</v>
          </cell>
          <cell r="DO698" t="str">
            <v>0</v>
          </cell>
          <cell r="DP698">
            <v>0</v>
          </cell>
          <cell r="DQ698">
            <v>0</v>
          </cell>
          <cell r="DR698">
            <v>0</v>
          </cell>
          <cell r="DS698">
            <v>0</v>
          </cell>
          <cell r="DT698">
            <v>28</v>
          </cell>
          <cell r="DU698">
            <v>52</v>
          </cell>
          <cell r="DV698"/>
          <cell r="DW698"/>
          <cell r="DX698"/>
          <cell r="DY698"/>
          <cell r="DZ698"/>
          <cell r="EA698" t="str">
            <v>Higher Studies</v>
          </cell>
          <cell r="EB698" t="str">
            <v>Placement</v>
          </cell>
          <cell r="EC698" t="str">
            <v>04/07/2022,05/08/2022, 08/12/2023</v>
          </cell>
          <cell r="ED698" t="str">
            <v>CAT-3</v>
          </cell>
          <cell r="EE698"/>
          <cell r="EF698"/>
          <cell r="EG698"/>
          <cell r="EH698"/>
          <cell r="EI698"/>
          <cell r="EJ698"/>
          <cell r="EK698"/>
          <cell r="EL698"/>
          <cell r="EM698"/>
          <cell r="EN698">
            <v>5</v>
          </cell>
          <cell r="EO698">
            <v>2</v>
          </cell>
          <cell r="EP698">
            <v>5</v>
          </cell>
          <cell r="EQ698">
            <v>12</v>
          </cell>
          <cell r="ER698">
            <v>80</v>
          </cell>
          <cell r="ES698" t="str">
            <v>Yes</v>
          </cell>
          <cell r="ET698" t="str">
            <v>https://drive.google.com/open?id=1bKQmfex5L3J0XZakkEtM1HBdcai0pDZp</v>
          </cell>
          <cell r="EU698" t="str">
            <v>IT + Core Companies</v>
          </cell>
          <cell r="EV698" t="str">
            <v>Yes</v>
          </cell>
          <cell r="EW698" t="str">
            <v>pay_HyUE9QGser0XR4</v>
          </cell>
          <cell r="EX698" t="str">
            <v>MUMBAI</v>
          </cell>
          <cell r="EY698" t="str">
            <v>Present</v>
          </cell>
          <cell r="EZ698" t="str">
            <v>Golden Batch 2</v>
          </cell>
          <cell r="FA698" t="str">
            <v>19-ITB49-23</v>
          </cell>
          <cell r="FB698" t="str">
            <v>IT-B</v>
          </cell>
          <cell r="FC698">
            <v>49</v>
          </cell>
        </row>
        <row r="699">
          <cell r="C699" t="str">
            <v>19-ITB50-23</v>
          </cell>
          <cell r="D699">
            <v>50</v>
          </cell>
          <cell r="E699" t="str">
            <v>TAYSHETE MIHIR PRASHANT PRANOTI</v>
          </cell>
          <cell r="F699" t="str">
            <v>19-ITB50-23</v>
          </cell>
          <cell r="G699" t="str">
            <v>Male</v>
          </cell>
          <cell r="H699">
            <v>37205</v>
          </cell>
          <cell r="I699">
            <v>9869800233</v>
          </cell>
          <cell r="J699" t="str">
            <v>9869800233</v>
          </cell>
          <cell r="K699" t="str">
            <v>mihirtayshete@gmail.com</v>
          </cell>
          <cell r="L699" t="str">
            <v>1032190379@tcetmumbai.in</v>
          </cell>
          <cell r="M699" t="str">
            <v>Prathamesh bungalow, plot no. 278,RSC 31, Gorai 2,Borivali west,Pepsi Ground,Mumbai,400092</v>
          </cell>
          <cell r="N699" t="str">
            <v>Service</v>
          </cell>
          <cell r="O699" t="str">
            <v>10 Lacs to 20Lacs</v>
          </cell>
          <cell r="P699" t="str">
            <v>Normal</v>
          </cell>
          <cell r="Q699" t="str">
            <v>Open</v>
          </cell>
          <cell r="R699">
            <v>2019</v>
          </cell>
          <cell r="S699" t="str">
            <v>FE</v>
          </cell>
          <cell r="T699" t="str">
            <v>MHT-CET 2019</v>
          </cell>
          <cell r="U699" t="str">
            <v>MHT-CET</v>
          </cell>
          <cell r="V699">
            <v>200</v>
          </cell>
          <cell r="W699">
            <v>96.108500000000006</v>
          </cell>
          <cell r="X699" t="str">
            <v>GOPENS</v>
          </cell>
          <cell r="Y699">
            <v>428</v>
          </cell>
          <cell r="Z699">
            <v>500</v>
          </cell>
          <cell r="AA699">
            <v>85.6</v>
          </cell>
          <cell r="AB699">
            <v>2017</v>
          </cell>
          <cell r="AC699" t="str">
            <v>MAHARASHTRA STATE BOARD OF SECONDARY AND HIGHER SECONDARY EDUCATION</v>
          </cell>
          <cell r="AD699" t="str">
            <v>SWAMI VIVEKANAND INTERNATIONAL SCHOOL</v>
          </cell>
          <cell r="AE699">
            <v>469</v>
          </cell>
          <cell r="AF699">
            <v>650</v>
          </cell>
          <cell r="AG699">
            <v>72.150000000000006</v>
          </cell>
          <cell r="AH699">
            <v>2019</v>
          </cell>
          <cell r="AI699" t="str">
            <v>MAHARASHTRA STATE BOARD OF SECONDARY AND HIGHER SECONDARY EDUCATION</v>
          </cell>
          <cell r="AJ699" t="str">
            <v>PACE JUNIOR SCIENCE COLLEGE</v>
          </cell>
          <cell r="AK699">
            <v>212</v>
          </cell>
          <cell r="AL699">
            <v>22</v>
          </cell>
          <cell r="AM699">
            <v>9.6363636363636367</v>
          </cell>
          <cell r="AN699">
            <v>76</v>
          </cell>
          <cell r="AO699">
            <v>258</v>
          </cell>
          <cell r="AP699">
            <v>26</v>
          </cell>
          <cell r="AQ699">
            <v>9.9230769230769234</v>
          </cell>
          <cell r="AR699">
            <v>75</v>
          </cell>
          <cell r="AS699">
            <v>470</v>
          </cell>
          <cell r="AT699">
            <v>48</v>
          </cell>
          <cell r="AU699">
            <v>9.7916666666666661</v>
          </cell>
          <cell r="AV699">
            <v>240</v>
          </cell>
          <cell r="AW699">
            <v>25</v>
          </cell>
          <cell r="AX699">
            <v>9.6</v>
          </cell>
          <cell r="AY699">
            <v>98</v>
          </cell>
          <cell r="AZ699">
            <v>278</v>
          </cell>
          <cell r="BA699">
            <v>29</v>
          </cell>
          <cell r="BB699">
            <v>9.5862068965517242</v>
          </cell>
          <cell r="BC699">
            <v>100</v>
          </cell>
          <cell r="BD699">
            <v>518</v>
          </cell>
          <cell r="BE699">
            <v>54</v>
          </cell>
          <cell r="BF699">
            <v>9.5925925925925934</v>
          </cell>
          <cell r="BG699">
            <v>223</v>
          </cell>
          <cell r="BH699">
            <v>24</v>
          </cell>
          <cell r="BI699">
            <v>9.2916666666666661</v>
          </cell>
          <cell r="BJ699">
            <v>87.25</v>
          </cell>
          <cell r="BK699">
            <v>288</v>
          </cell>
          <cell r="BL699">
            <v>29</v>
          </cell>
          <cell r="BM699">
            <v>9.931034482758621</v>
          </cell>
          <cell r="BN699">
            <v>100</v>
          </cell>
          <cell r="BO699">
            <v>511</v>
          </cell>
          <cell r="BP699">
            <v>53</v>
          </cell>
          <cell r="BQ699">
            <v>9.6415094339622645</v>
          </cell>
          <cell r="BR699">
            <v>240</v>
          </cell>
          <cell r="BS699">
            <v>24</v>
          </cell>
          <cell r="BT699">
            <v>10</v>
          </cell>
          <cell r="BU699">
            <v>89.375</v>
          </cell>
          <cell r="BV699">
            <v>240</v>
          </cell>
          <cell r="BW699">
            <v>24</v>
          </cell>
          <cell r="BX699">
            <v>10</v>
          </cell>
          <cell r="BY699">
            <v>260</v>
          </cell>
          <cell r="BZ699">
            <v>26</v>
          </cell>
          <cell r="CA699">
            <v>10</v>
          </cell>
          <cell r="CB699">
            <v>1999</v>
          </cell>
          <cell r="CC699">
            <v>205</v>
          </cell>
          <cell r="CD699">
            <v>9.7512195121951226</v>
          </cell>
          <cell r="CE699">
            <v>88</v>
          </cell>
          <cell r="CF699"/>
          <cell r="CG699"/>
          <cell r="CH699"/>
          <cell r="CI699"/>
          <cell r="CJ699"/>
          <cell r="CK699"/>
          <cell r="CL699"/>
          <cell r="CM699"/>
          <cell r="CN699"/>
          <cell r="CO699"/>
          <cell r="CP699"/>
          <cell r="CQ699"/>
          <cell r="CR699"/>
          <cell r="CS699"/>
          <cell r="CT699"/>
          <cell r="CU699"/>
          <cell r="CV699"/>
          <cell r="CW699"/>
          <cell r="CX699"/>
          <cell r="CY699"/>
          <cell r="CZ699"/>
          <cell r="DA699"/>
          <cell r="DB699"/>
          <cell r="DC699"/>
          <cell r="DD699"/>
          <cell r="DE699"/>
          <cell r="DF699"/>
          <cell r="DG699"/>
          <cell r="DH699"/>
          <cell r="DI699"/>
          <cell r="DJ699">
            <v>0</v>
          </cell>
          <cell r="DK699">
            <v>0</v>
          </cell>
          <cell r="DL699">
            <v>2</v>
          </cell>
          <cell r="DM699">
            <v>0</v>
          </cell>
          <cell r="DN699">
            <v>0</v>
          </cell>
          <cell r="DO699">
            <v>0</v>
          </cell>
          <cell r="DP699">
            <v>0</v>
          </cell>
          <cell r="DQ699">
            <v>0</v>
          </cell>
          <cell r="DR699">
            <v>0</v>
          </cell>
          <cell r="DS699">
            <v>0</v>
          </cell>
          <cell r="DT699">
            <v>0</v>
          </cell>
          <cell r="DU699">
            <v>0</v>
          </cell>
          <cell r="DV699"/>
          <cell r="DW699"/>
          <cell r="DX699"/>
          <cell r="DY699"/>
          <cell r="DZ699"/>
          <cell r="EA699" t="str">
            <v>Higher Studies</v>
          </cell>
          <cell r="EB699" t="str">
            <v>Higher Studies</v>
          </cell>
          <cell r="EC699"/>
          <cell r="ED699" t="str">
            <v>CAT-3</v>
          </cell>
          <cell r="EE699"/>
          <cell r="EF699"/>
          <cell r="EG699"/>
          <cell r="EH699"/>
          <cell r="EI699"/>
          <cell r="EJ699"/>
          <cell r="EK699"/>
          <cell r="EL699"/>
          <cell r="EM699"/>
          <cell r="EN699">
            <v>5</v>
          </cell>
          <cell r="EO699">
            <v>0</v>
          </cell>
          <cell r="EP699">
            <v>5</v>
          </cell>
          <cell r="EQ699">
            <v>10</v>
          </cell>
          <cell r="ER699">
            <v>66.666666666666657</v>
          </cell>
          <cell r="ES699" t="str">
            <v>Yes</v>
          </cell>
          <cell r="ET699" t="str">
            <v>https://drive.google.com/open?id=1_hTv7DvjtORLmnkhdJfSNJiHieRPOl31</v>
          </cell>
          <cell r="EU699" t="str">
            <v>NA</v>
          </cell>
          <cell r="EV699" t="str">
            <v>No</v>
          </cell>
          <cell r="EW699"/>
          <cell r="EX699" t="str">
            <v>Mumbai</v>
          </cell>
          <cell r="EY699" t="str">
            <v>Present</v>
          </cell>
          <cell r="EZ699"/>
          <cell r="FA699" t="str">
            <v>19-ITB50-23</v>
          </cell>
          <cell r="FB699" t="str">
            <v>IT-B</v>
          </cell>
          <cell r="FC699">
            <v>50</v>
          </cell>
        </row>
        <row r="700">
          <cell r="C700" t="str">
            <v>19-ITB51-23</v>
          </cell>
          <cell r="D700">
            <v>51</v>
          </cell>
          <cell r="E700" t="str">
            <v>THAKUR VISHAL RAJENDRASINGH UMA</v>
          </cell>
          <cell r="F700" t="str">
            <v>19-ITB51-23</v>
          </cell>
          <cell r="G700" t="str">
            <v>Male</v>
          </cell>
          <cell r="H700">
            <v>36195</v>
          </cell>
          <cell r="I700">
            <v>8888457034</v>
          </cell>
          <cell r="J700"/>
          <cell r="K700" t="str">
            <v>thakurvishal979@gmail.com</v>
          </cell>
          <cell r="L700" t="str">
            <v>1032190380@tcetmumbai.in</v>
          </cell>
          <cell r="M700" t="str">
            <v>above ongo atm,hari har peth old city ,akola,above ongo atm,akola,444002</v>
          </cell>
          <cell r="N700" t="str">
            <v>Any other</v>
          </cell>
          <cell r="O700" t="str">
            <v>Below  5 Lacs</v>
          </cell>
          <cell r="P700" t="str">
            <v>Normal</v>
          </cell>
          <cell r="Q700" t="str">
            <v>Open</v>
          </cell>
          <cell r="R700">
            <v>2019</v>
          </cell>
          <cell r="S700" t="str">
            <v>FE</v>
          </cell>
          <cell r="T700" t="str">
            <v>MHT-CET 2019</v>
          </cell>
          <cell r="U700" t="str">
            <v>MHT-CET</v>
          </cell>
          <cell r="V700">
            <v>200</v>
          </cell>
          <cell r="W700">
            <v>87.640766799999994</v>
          </cell>
          <cell r="X700" t="str">
            <v>MI</v>
          </cell>
          <cell r="Y700">
            <v>342</v>
          </cell>
          <cell r="Z700">
            <v>500</v>
          </cell>
          <cell r="AA700">
            <v>68.400000000000006</v>
          </cell>
          <cell r="AB700">
            <v>2017</v>
          </cell>
          <cell r="AC700" t="str">
            <v>MAHARASHTRA STATE BOARD OF SECONDARY AND HIGHER SECONDARY EDUCATION</v>
          </cell>
          <cell r="AD700" t="str">
            <v>ST ANN'S ENGLISH MEDIUM SCHOOL AKOLA</v>
          </cell>
          <cell r="AE700">
            <v>400</v>
          </cell>
          <cell r="AF700">
            <v>650</v>
          </cell>
          <cell r="AG700">
            <v>61.54</v>
          </cell>
          <cell r="AH700">
            <v>2019</v>
          </cell>
          <cell r="AI700" t="str">
            <v>MAHARASHTRA STATE BOARD OF SECONDARY AND HIGHER SECONDARY EDUCATION</v>
          </cell>
          <cell r="AJ700" t="str">
            <v>JUBILEE ENGLISH COLLEGE</v>
          </cell>
          <cell r="AK700">
            <v>144.97999999999999</v>
          </cell>
          <cell r="AL700">
            <v>22</v>
          </cell>
          <cell r="AM700">
            <v>6.59</v>
          </cell>
          <cell r="AN700">
            <v>76</v>
          </cell>
          <cell r="AO700">
            <v>178</v>
          </cell>
          <cell r="AP700">
            <v>26</v>
          </cell>
          <cell r="AQ700">
            <v>6.8461538461538458</v>
          </cell>
          <cell r="AR700">
            <v>100</v>
          </cell>
          <cell r="AS700">
            <v>322.98</v>
          </cell>
          <cell r="AT700">
            <v>48</v>
          </cell>
          <cell r="AU700">
            <v>6.7287500000000007</v>
          </cell>
          <cell r="AV700">
            <v>210</v>
          </cell>
          <cell r="AW700">
            <v>25</v>
          </cell>
          <cell r="AX700">
            <v>8.4</v>
          </cell>
          <cell r="AY700">
            <v>75</v>
          </cell>
          <cell r="AZ700">
            <v>241</v>
          </cell>
          <cell r="BA700">
            <v>29</v>
          </cell>
          <cell r="BB700">
            <v>8.3103448275862064</v>
          </cell>
          <cell r="BC700">
            <v>83</v>
          </cell>
          <cell r="BD700">
            <v>451</v>
          </cell>
          <cell r="BE700">
            <v>54</v>
          </cell>
          <cell r="BF700">
            <v>8.3518518518518512</v>
          </cell>
          <cell r="BG700">
            <v>180</v>
          </cell>
          <cell r="BH700">
            <v>24</v>
          </cell>
          <cell r="BI700">
            <v>7.5</v>
          </cell>
          <cell r="BJ700">
            <v>83.5</v>
          </cell>
          <cell r="BK700">
            <v>226</v>
          </cell>
          <cell r="BL700">
            <v>29</v>
          </cell>
          <cell r="BM700">
            <v>7.7931034482758621</v>
          </cell>
          <cell r="BN700">
            <v>76</v>
          </cell>
          <cell r="BO700">
            <v>406</v>
          </cell>
          <cell r="BP700">
            <v>53</v>
          </cell>
          <cell r="BQ700">
            <v>7.6603773584905657</v>
          </cell>
          <cell r="BR700">
            <v>175</v>
          </cell>
          <cell r="BS700">
            <v>24</v>
          </cell>
          <cell r="BT700">
            <v>7.291666666666667</v>
          </cell>
          <cell r="BU700">
            <v>82.25</v>
          </cell>
          <cell r="BV700">
            <v>175</v>
          </cell>
          <cell r="BW700">
            <v>24</v>
          </cell>
          <cell r="BX700">
            <v>7.291666666666667</v>
          </cell>
          <cell r="BY700">
            <v>204</v>
          </cell>
          <cell r="BZ700">
            <v>26</v>
          </cell>
          <cell r="CA700">
            <v>7.8461538461538458</v>
          </cell>
          <cell r="CB700">
            <v>1558.98</v>
          </cell>
          <cell r="CC700">
            <v>205</v>
          </cell>
          <cell r="CD700">
            <v>7.6047804878048781</v>
          </cell>
          <cell r="CE700">
            <v>84</v>
          </cell>
          <cell r="CF700"/>
          <cell r="CG700"/>
          <cell r="CH700"/>
          <cell r="CI700"/>
          <cell r="CJ700"/>
          <cell r="CK700"/>
          <cell r="CL700"/>
          <cell r="CM700"/>
          <cell r="CN700">
            <v>20</v>
          </cell>
          <cell r="CO700">
            <v>60</v>
          </cell>
          <cell r="CP700">
            <v>24</v>
          </cell>
          <cell r="CQ700">
            <v>50</v>
          </cell>
          <cell r="CR700">
            <v>19</v>
          </cell>
          <cell r="CS700">
            <v>5</v>
          </cell>
          <cell r="CT700">
            <v>80</v>
          </cell>
          <cell r="CU700">
            <v>12</v>
          </cell>
          <cell r="CV700">
            <v>4</v>
          </cell>
          <cell r="CW700">
            <v>75</v>
          </cell>
          <cell r="CX700">
            <v>291</v>
          </cell>
          <cell r="CY700">
            <v>41.571428571428569</v>
          </cell>
          <cell r="CZ700">
            <v>43.239227340267462</v>
          </cell>
          <cell r="DA700">
            <v>7</v>
          </cell>
          <cell r="DB700">
            <v>3</v>
          </cell>
          <cell r="DC700">
            <v>70</v>
          </cell>
          <cell r="DD700">
            <v>11</v>
          </cell>
          <cell r="DE700">
            <v>11</v>
          </cell>
          <cell r="DF700">
            <v>50</v>
          </cell>
          <cell r="DG700">
            <v>5</v>
          </cell>
          <cell r="DH700">
            <v>50</v>
          </cell>
          <cell r="DI700">
            <v>418</v>
          </cell>
          <cell r="DJ700">
            <v>21</v>
          </cell>
          <cell r="DK700">
            <v>2</v>
          </cell>
          <cell r="DL700">
            <v>0</v>
          </cell>
          <cell r="DM700">
            <v>100</v>
          </cell>
          <cell r="DN700">
            <v>60</v>
          </cell>
          <cell r="DO700" t="str">
            <v>100</v>
          </cell>
          <cell r="DP700">
            <v>0</v>
          </cell>
          <cell r="DQ700">
            <v>0</v>
          </cell>
          <cell r="DR700">
            <v>30</v>
          </cell>
          <cell r="DS700">
            <v>50</v>
          </cell>
          <cell r="DT700">
            <v>42</v>
          </cell>
          <cell r="DU700">
            <v>68</v>
          </cell>
          <cell r="DV700"/>
          <cell r="DW700"/>
          <cell r="DX700" t="str">
            <v>Consent Fill/Absent for Unplaced Meeting</v>
          </cell>
          <cell r="DY700"/>
          <cell r="DZ700"/>
          <cell r="EA700" t="str">
            <v>Placement</v>
          </cell>
          <cell r="EB700" t="str">
            <v>Placement</v>
          </cell>
          <cell r="EC700"/>
          <cell r="ED700" t="str">
            <v>CAT-2</v>
          </cell>
          <cell r="EE700"/>
          <cell r="EF700"/>
          <cell r="EG700"/>
          <cell r="EH700"/>
          <cell r="EI700"/>
          <cell r="EJ700"/>
          <cell r="EK700"/>
          <cell r="EL700"/>
          <cell r="EM700"/>
          <cell r="EN700">
            <v>4</v>
          </cell>
          <cell r="EO700">
            <v>3</v>
          </cell>
          <cell r="EP700">
            <v>5</v>
          </cell>
          <cell r="EQ700">
            <v>12</v>
          </cell>
          <cell r="ER700">
            <v>80</v>
          </cell>
          <cell r="ES700" t="str">
            <v>Yes</v>
          </cell>
          <cell r="ET700" t="str">
            <v>https://drive.google.com/open?id=1darifVQU6cDRl3OzLTKFmaexZikpii1M</v>
          </cell>
          <cell r="EU700" t="str">
            <v>IT + Core Companies</v>
          </cell>
          <cell r="EV700" t="str">
            <v>Yes</v>
          </cell>
          <cell r="EW700" t="str">
            <v>pay_HyYF1HhkW0fGdp</v>
          </cell>
          <cell r="EX700" t="str">
            <v>akola</v>
          </cell>
          <cell r="EY700" t="str">
            <v>AB</v>
          </cell>
          <cell r="EZ700" t="str">
            <v>Golden Batch 1</v>
          </cell>
          <cell r="FA700" t="str">
            <v>19-ITB51-23</v>
          </cell>
          <cell r="FB700" t="str">
            <v>IT-B</v>
          </cell>
          <cell r="FC700">
            <v>51</v>
          </cell>
        </row>
        <row r="701">
          <cell r="C701" t="str">
            <v>19-ITB52-23</v>
          </cell>
          <cell r="D701">
            <v>52</v>
          </cell>
          <cell r="E701" t="str">
            <v>UDYAVAR SANYUKTHA THARANATH KAVITHA</v>
          </cell>
          <cell r="F701" t="str">
            <v>19-ITB52-23</v>
          </cell>
          <cell r="G701" t="str">
            <v>Female</v>
          </cell>
          <cell r="H701">
            <v>37056</v>
          </cell>
          <cell r="I701">
            <v>987890099</v>
          </cell>
          <cell r="J701" t="str">
            <v>9987890099</v>
          </cell>
          <cell r="K701" t="str">
            <v>usanyuktha@gmail.com</v>
          </cell>
          <cell r="L701" t="str">
            <v>1032190381@tcetmumbai.in</v>
          </cell>
          <cell r="M701" t="str">
            <v>A 303 Sai Sargam,Hyness Park Nityanand Nagar,Mira Road ,Behind St.Pauls School,Mumbai,401107</v>
          </cell>
          <cell r="N701" t="str">
            <v>Service</v>
          </cell>
          <cell r="O701" t="str">
            <v>10 Lacs to 20Lacs</v>
          </cell>
          <cell r="P701" t="str">
            <v>Normal</v>
          </cell>
          <cell r="Q701" t="str">
            <v>Open</v>
          </cell>
          <cell r="R701">
            <v>2019</v>
          </cell>
          <cell r="S701" t="str">
            <v>FE</v>
          </cell>
          <cell r="T701" t="str">
            <v>MHT-CET 2019</v>
          </cell>
          <cell r="U701" t="str">
            <v>MHT-CET</v>
          </cell>
          <cell r="V701">
            <v>200</v>
          </cell>
          <cell r="W701">
            <v>95.533845600000006</v>
          </cell>
          <cell r="X701" t="str">
            <v>LOPENS</v>
          </cell>
          <cell r="Y701">
            <v>581</v>
          </cell>
          <cell r="Z701">
            <v>600</v>
          </cell>
          <cell r="AA701">
            <v>96.83</v>
          </cell>
          <cell r="AB701">
            <v>2017</v>
          </cell>
          <cell r="AC701" t="str">
            <v>COUNCIL FOR THE INDIAN SCHOOL CERTIFICATE EXAMINATIONS</v>
          </cell>
          <cell r="AD701" t="str">
            <v>RBK SCHOOL</v>
          </cell>
          <cell r="AE701">
            <v>587</v>
          </cell>
          <cell r="AF701">
            <v>650</v>
          </cell>
          <cell r="AG701">
            <v>90.31</v>
          </cell>
          <cell r="AH701">
            <v>2019</v>
          </cell>
          <cell r="AI701" t="str">
            <v>MAHARASHTRA STATE BOARD OF SECONDARY AND HIGHER SECONDARY EDUCATION</v>
          </cell>
          <cell r="AJ701" t="str">
            <v>HOLY FAMILY JUNIOR COLLEGE OF SCIENCE AND COMMERCE</v>
          </cell>
          <cell r="AK701">
            <v>220</v>
          </cell>
          <cell r="AL701">
            <v>22</v>
          </cell>
          <cell r="AM701">
            <v>10</v>
          </cell>
          <cell r="AN701">
            <v>76</v>
          </cell>
          <cell r="AO701">
            <v>260</v>
          </cell>
          <cell r="AP701">
            <v>26</v>
          </cell>
          <cell r="AQ701">
            <v>10</v>
          </cell>
          <cell r="AR701">
            <v>75</v>
          </cell>
          <cell r="AS701">
            <v>480</v>
          </cell>
          <cell r="AT701">
            <v>48</v>
          </cell>
          <cell r="AU701">
            <v>10</v>
          </cell>
          <cell r="AV701">
            <v>247</v>
          </cell>
          <cell r="AW701">
            <v>25</v>
          </cell>
          <cell r="AX701">
            <v>9.8800000000000008</v>
          </cell>
          <cell r="AY701">
            <v>98</v>
          </cell>
          <cell r="AZ701">
            <v>281</v>
          </cell>
          <cell r="BA701">
            <v>29</v>
          </cell>
          <cell r="BB701">
            <v>9.6896551724137936</v>
          </cell>
          <cell r="BC701">
            <v>100</v>
          </cell>
          <cell r="BD701">
            <v>528</v>
          </cell>
          <cell r="BE701">
            <v>54</v>
          </cell>
          <cell r="BF701">
            <v>9.7777777777777786</v>
          </cell>
          <cell r="BG701">
            <v>228</v>
          </cell>
          <cell r="BH701">
            <v>24</v>
          </cell>
          <cell r="BI701">
            <v>9.5</v>
          </cell>
          <cell r="BJ701">
            <v>87.25</v>
          </cell>
          <cell r="BK701">
            <v>288</v>
          </cell>
          <cell r="BL701">
            <v>29</v>
          </cell>
          <cell r="BM701">
            <v>9.931034482758621</v>
          </cell>
          <cell r="BN701">
            <v>100</v>
          </cell>
          <cell r="BO701">
            <v>516</v>
          </cell>
          <cell r="BP701">
            <v>53</v>
          </cell>
          <cell r="BQ701">
            <v>9.7358490566037741</v>
          </cell>
          <cell r="BR701">
            <v>240</v>
          </cell>
          <cell r="BS701">
            <v>24</v>
          </cell>
          <cell r="BT701">
            <v>10</v>
          </cell>
          <cell r="BU701">
            <v>89.375</v>
          </cell>
          <cell r="BV701">
            <v>240</v>
          </cell>
          <cell r="BW701">
            <v>24</v>
          </cell>
          <cell r="BX701">
            <v>10</v>
          </cell>
          <cell r="BY701">
            <v>260</v>
          </cell>
          <cell r="BZ701">
            <v>26</v>
          </cell>
          <cell r="CA701">
            <v>10</v>
          </cell>
          <cell r="CB701">
            <v>2024</v>
          </cell>
          <cell r="CC701">
            <v>205</v>
          </cell>
          <cell r="CD701">
            <v>9.873170731707317</v>
          </cell>
          <cell r="CE701">
            <v>88</v>
          </cell>
          <cell r="CF701"/>
          <cell r="CG701"/>
          <cell r="CH701"/>
          <cell r="CI701"/>
          <cell r="CJ701"/>
          <cell r="CK701"/>
          <cell r="CL701"/>
          <cell r="CM701"/>
          <cell r="CN701">
            <v>21</v>
          </cell>
          <cell r="CO701">
            <v>60</v>
          </cell>
          <cell r="CP701">
            <v>30</v>
          </cell>
          <cell r="CQ701">
            <v>50</v>
          </cell>
          <cell r="CR701">
            <v>24</v>
          </cell>
          <cell r="CS701">
            <v>0</v>
          </cell>
          <cell r="CT701">
            <v>100</v>
          </cell>
          <cell r="CU701">
            <v>16</v>
          </cell>
          <cell r="CV701">
            <v>0</v>
          </cell>
          <cell r="CW701">
            <v>100</v>
          </cell>
          <cell r="CX701">
            <v>485</v>
          </cell>
          <cell r="CY701">
            <v>48.5</v>
          </cell>
          <cell r="CZ701">
            <v>72.065378900445765</v>
          </cell>
          <cell r="DA701">
            <v>10</v>
          </cell>
          <cell r="DB701">
            <v>0</v>
          </cell>
          <cell r="DC701">
            <v>100</v>
          </cell>
          <cell r="DD701">
            <v>21</v>
          </cell>
          <cell r="DE701">
            <v>1</v>
          </cell>
          <cell r="DF701">
            <v>96</v>
          </cell>
          <cell r="DG701">
            <v>10</v>
          </cell>
          <cell r="DH701">
            <v>100</v>
          </cell>
          <cell r="DI701">
            <v>404</v>
          </cell>
          <cell r="DJ701">
            <v>21</v>
          </cell>
          <cell r="DK701">
            <v>2</v>
          </cell>
          <cell r="DL701">
            <v>0</v>
          </cell>
          <cell r="DM701">
            <v>100</v>
          </cell>
          <cell r="DN701">
            <v>70</v>
          </cell>
          <cell r="DO701" t="str">
            <v>100</v>
          </cell>
          <cell r="DP701">
            <v>100</v>
          </cell>
          <cell r="DQ701" t="str">
            <v>100</v>
          </cell>
          <cell r="DR701">
            <v>85</v>
          </cell>
          <cell r="DS701">
            <v>100</v>
          </cell>
          <cell r="DT701">
            <v>55</v>
          </cell>
          <cell r="DU701">
            <v>100</v>
          </cell>
          <cell r="DV701" t="str">
            <v>J.P.Morgan(new)HWI(DSE)</v>
          </cell>
          <cell r="DW701"/>
          <cell r="DX701"/>
          <cell r="DY701" t="str">
            <v>Placed</v>
          </cell>
          <cell r="DZ701" t="str">
            <v>17.75/6.25</v>
          </cell>
          <cell r="EA701" t="str">
            <v>Placement</v>
          </cell>
          <cell r="EB701" t="str">
            <v>Placement</v>
          </cell>
          <cell r="EC701"/>
          <cell r="ED701" t="str">
            <v>CAT-1</v>
          </cell>
          <cell r="EE701"/>
          <cell r="EF701"/>
          <cell r="EG701"/>
          <cell r="EH701"/>
          <cell r="EI701"/>
          <cell r="EJ701"/>
          <cell r="EK701"/>
          <cell r="EL701"/>
          <cell r="EM701"/>
          <cell r="EN701">
            <v>5</v>
          </cell>
          <cell r="EO701">
            <v>5</v>
          </cell>
          <cell r="EP701">
            <v>5</v>
          </cell>
          <cell r="EQ701">
            <v>15</v>
          </cell>
          <cell r="ER701">
            <v>100</v>
          </cell>
          <cell r="ES701" t="str">
            <v>Yes</v>
          </cell>
          <cell r="ET701" t="str">
            <v>https://drive.google.com/open?id=1rMaWXyLi4UnWdSFh94YbYysAiBDc4dTK</v>
          </cell>
          <cell r="EU701" t="str">
            <v>IT + Core Companies</v>
          </cell>
          <cell r="EV701" t="str">
            <v>Yes</v>
          </cell>
          <cell r="EW701" t="str">
            <v>pay_HwxPMDvcIzEBD3</v>
          </cell>
          <cell r="EX701" t="str">
            <v>Mangalore</v>
          </cell>
          <cell r="EY701" t="str">
            <v>Present</v>
          </cell>
          <cell r="EZ701" t="str">
            <v>Golden Batch 1</v>
          </cell>
          <cell r="FA701" t="str">
            <v>19-ITB52-23</v>
          </cell>
          <cell r="FB701" t="str">
            <v>IT-B</v>
          </cell>
          <cell r="FC701">
            <v>52</v>
          </cell>
        </row>
        <row r="702">
          <cell r="C702" t="str">
            <v>19-ITB53-23</v>
          </cell>
          <cell r="D702">
            <v>53</v>
          </cell>
          <cell r="E702" t="str">
            <v>UPADHYAY NISHANT ASHWINI KUMAR MEENA</v>
          </cell>
          <cell r="F702" t="str">
            <v>19-ITB53-23</v>
          </cell>
          <cell r="G702" t="str">
            <v>Male</v>
          </cell>
          <cell r="H702">
            <v>37167</v>
          </cell>
          <cell r="I702">
            <v>8767205052</v>
          </cell>
          <cell r="J702"/>
          <cell r="K702" t="str">
            <v>nishantu876@gmail.com</v>
          </cell>
          <cell r="L702" t="str">
            <v>1032190382@tcetmumbai.in</v>
          </cell>
          <cell r="M702" t="str">
            <v>Room No. 6 Lootu yadav chawl,Khotkuwa road dhanjiwadi ,Malad east,Neelyog towers,Mumbai,400097</v>
          </cell>
          <cell r="N702" t="str">
            <v>Service</v>
          </cell>
          <cell r="O702" t="str">
            <v>5 Lacs to  10Lacs</v>
          </cell>
          <cell r="P702" t="str">
            <v>Normal</v>
          </cell>
          <cell r="Q702" t="str">
            <v>Open</v>
          </cell>
          <cell r="R702">
            <v>2019</v>
          </cell>
          <cell r="S702" t="str">
            <v>FE</v>
          </cell>
          <cell r="T702" t="str">
            <v>MHT-CET 2019</v>
          </cell>
          <cell r="U702" t="str">
            <v>MHT-CET</v>
          </cell>
          <cell r="V702">
            <v>200</v>
          </cell>
          <cell r="W702">
            <v>88.423267199999998</v>
          </cell>
          <cell r="X702" t="str">
            <v>MI</v>
          </cell>
          <cell r="Y702">
            <v>461</v>
          </cell>
          <cell r="Z702">
            <v>500</v>
          </cell>
          <cell r="AA702">
            <v>92.2</v>
          </cell>
          <cell r="AB702">
            <v>2017</v>
          </cell>
          <cell r="AC702" t="str">
            <v>MAHARASHTRA STATE BOARD OF SECONDARY AND HIGHER SECONDARY EDUCATION</v>
          </cell>
          <cell r="AD702" t="str">
            <v>DR.SARVEPALLI RADHAKRISHNAN VIDYALAYA</v>
          </cell>
          <cell r="AE702">
            <v>443</v>
          </cell>
          <cell r="AF702">
            <v>650</v>
          </cell>
          <cell r="AG702">
            <v>68.150000000000006</v>
          </cell>
          <cell r="AH702">
            <v>2019</v>
          </cell>
          <cell r="AI702" t="str">
            <v>MAHARASHTRA STATE BOARD OF SECONDARY AND HIGHER SECONDARY EDUCATION</v>
          </cell>
          <cell r="AJ702" t="str">
            <v>ALPHA JR COLLEGE OF SCIENCE AND COMMERCE</v>
          </cell>
          <cell r="AK702">
            <v>182</v>
          </cell>
          <cell r="AL702">
            <v>22</v>
          </cell>
          <cell r="AM702">
            <v>8.2727272727272734</v>
          </cell>
          <cell r="AN702">
            <v>75</v>
          </cell>
          <cell r="AO702">
            <v>211</v>
          </cell>
          <cell r="AP702">
            <v>26</v>
          </cell>
          <cell r="AQ702">
            <v>8.115384615384615</v>
          </cell>
          <cell r="AR702">
            <v>83.33</v>
          </cell>
          <cell r="AS702">
            <v>393</v>
          </cell>
          <cell r="AT702">
            <v>48</v>
          </cell>
          <cell r="AU702">
            <v>8.1875</v>
          </cell>
          <cell r="AV702">
            <v>226</v>
          </cell>
          <cell r="AW702">
            <v>25</v>
          </cell>
          <cell r="AX702">
            <v>9.0399999999999991</v>
          </cell>
          <cell r="AY702">
            <v>83</v>
          </cell>
          <cell r="AZ702">
            <v>280</v>
          </cell>
          <cell r="BA702">
            <v>29</v>
          </cell>
          <cell r="BB702">
            <v>9.6551724137931032</v>
          </cell>
          <cell r="BC702">
            <v>88</v>
          </cell>
          <cell r="BD702">
            <v>506</v>
          </cell>
          <cell r="BE702">
            <v>54</v>
          </cell>
          <cell r="BF702">
            <v>9.3703703703703702</v>
          </cell>
          <cell r="BG702">
            <v>208</v>
          </cell>
          <cell r="BH702">
            <v>24</v>
          </cell>
          <cell r="BI702">
            <v>8.6666666666666661</v>
          </cell>
          <cell r="BJ702">
            <v>82.332499999999996</v>
          </cell>
          <cell r="BK702">
            <v>267</v>
          </cell>
          <cell r="BL702">
            <v>29</v>
          </cell>
          <cell r="BM702">
            <v>9.2068965517241388</v>
          </cell>
          <cell r="BN702">
            <v>87</v>
          </cell>
          <cell r="BO702">
            <v>475</v>
          </cell>
          <cell r="BP702">
            <v>53</v>
          </cell>
          <cell r="BQ702">
            <v>8.9622641509433958</v>
          </cell>
          <cell r="BR702">
            <v>228</v>
          </cell>
          <cell r="BS702">
            <v>24</v>
          </cell>
          <cell r="BT702">
            <v>9.5</v>
          </cell>
          <cell r="BU702">
            <v>83.110416666666666</v>
          </cell>
          <cell r="BV702">
            <v>228</v>
          </cell>
          <cell r="BW702">
            <v>24</v>
          </cell>
          <cell r="BX702">
            <v>9.5</v>
          </cell>
          <cell r="BY702">
            <v>252</v>
          </cell>
          <cell r="BZ702">
            <v>26</v>
          </cell>
          <cell r="CA702">
            <v>9.6923076923076916</v>
          </cell>
          <cell r="CB702">
            <v>1854</v>
          </cell>
          <cell r="CC702">
            <v>205</v>
          </cell>
          <cell r="CD702">
            <v>9.0439024390243894</v>
          </cell>
          <cell r="CE702">
            <v>83</v>
          </cell>
          <cell r="CF702"/>
          <cell r="CG702"/>
          <cell r="CH702"/>
          <cell r="CI702"/>
          <cell r="CJ702"/>
          <cell r="CK702"/>
          <cell r="CL702"/>
          <cell r="CM702"/>
          <cell r="CN702"/>
          <cell r="CO702"/>
          <cell r="CP702"/>
          <cell r="CQ702"/>
          <cell r="CR702"/>
          <cell r="CS702"/>
          <cell r="CT702"/>
          <cell r="CU702"/>
          <cell r="CV702"/>
          <cell r="CW702"/>
          <cell r="CX702"/>
          <cell r="CY702"/>
          <cell r="CZ702"/>
          <cell r="DA702"/>
          <cell r="DB702"/>
          <cell r="DC702"/>
          <cell r="DD702"/>
          <cell r="DE702"/>
          <cell r="DF702"/>
          <cell r="DG702"/>
          <cell r="DH702"/>
          <cell r="DI702"/>
          <cell r="DJ702">
            <v>0</v>
          </cell>
          <cell r="DK702">
            <v>0</v>
          </cell>
          <cell r="DL702">
            <v>2</v>
          </cell>
          <cell r="DM702">
            <v>0</v>
          </cell>
          <cell r="DN702">
            <v>0</v>
          </cell>
          <cell r="DO702">
            <v>0</v>
          </cell>
          <cell r="DP702">
            <v>0</v>
          </cell>
          <cell r="DQ702">
            <v>0</v>
          </cell>
          <cell r="DR702">
            <v>0</v>
          </cell>
          <cell r="DS702">
            <v>0</v>
          </cell>
          <cell r="DT702">
            <v>0</v>
          </cell>
          <cell r="DU702">
            <v>0</v>
          </cell>
          <cell r="DV702"/>
          <cell r="DW702"/>
          <cell r="DX702"/>
          <cell r="DY702"/>
          <cell r="DZ702"/>
          <cell r="EA702" t="str">
            <v>Higher Studies</v>
          </cell>
          <cell r="EB702" t="str">
            <v>Higher Studies</v>
          </cell>
          <cell r="EC702"/>
          <cell r="ED702" t="str">
            <v>CAT-3</v>
          </cell>
          <cell r="EE702"/>
          <cell r="EF702"/>
          <cell r="EG702"/>
          <cell r="EH702"/>
          <cell r="EI702"/>
          <cell r="EJ702"/>
          <cell r="EK702"/>
          <cell r="EL702"/>
          <cell r="EM702"/>
          <cell r="EN702">
            <v>5</v>
          </cell>
          <cell r="EO702">
            <v>0</v>
          </cell>
          <cell r="EP702">
            <v>5</v>
          </cell>
          <cell r="EQ702">
            <v>10</v>
          </cell>
          <cell r="ER702">
            <v>66.666666666666657</v>
          </cell>
          <cell r="ES702" t="str">
            <v>Yes</v>
          </cell>
          <cell r="ET702" t="str">
            <v>https://drive.google.com/open?id=1_BGddKTeHr0PUBQN4d8qotJEfVRBBlBV</v>
          </cell>
          <cell r="EU702" t="str">
            <v>NA</v>
          </cell>
          <cell r="EV702" t="str">
            <v>No</v>
          </cell>
          <cell r="EW702"/>
          <cell r="EX702" t="str">
            <v>Mumbai</v>
          </cell>
          <cell r="EY702" t="str">
            <v>AB</v>
          </cell>
          <cell r="EZ702"/>
          <cell r="FA702" t="str">
            <v>19-ITB53-23</v>
          </cell>
          <cell r="FB702" t="str">
            <v>IT-B</v>
          </cell>
          <cell r="FC702">
            <v>53</v>
          </cell>
        </row>
        <row r="703">
          <cell r="C703" t="str">
            <v>19-ITB54-23</v>
          </cell>
          <cell r="D703">
            <v>54</v>
          </cell>
          <cell r="E703" t="str">
            <v>UPADHYAY SAKSHI MANOJ REENA</v>
          </cell>
          <cell r="F703" t="str">
            <v>19-ITB54-23</v>
          </cell>
          <cell r="G703" t="str">
            <v>Female</v>
          </cell>
          <cell r="H703">
            <v>37265</v>
          </cell>
          <cell r="I703">
            <v>7666977123</v>
          </cell>
          <cell r="J703" t="str">
            <v>7666977123</v>
          </cell>
          <cell r="K703" t="str">
            <v>sakshiupadhyay263@gmail.com</v>
          </cell>
          <cell r="L703" t="str">
            <v>1032190383@tcetmumbai.in</v>
          </cell>
          <cell r="M703" t="str">
            <v>E 104 subodh sagar resi. ,4 th Road , shreeprastha,Nallasopara ( west),Shani mandir,Vasai,401203</v>
          </cell>
          <cell r="N703" t="str">
            <v>Any other</v>
          </cell>
          <cell r="O703" t="str">
            <v>Below  5 Lacs</v>
          </cell>
          <cell r="P703" t="str">
            <v>Normal</v>
          </cell>
          <cell r="Q703" t="str">
            <v>Open</v>
          </cell>
          <cell r="R703">
            <v>2019</v>
          </cell>
          <cell r="S703" t="str">
            <v>FE</v>
          </cell>
          <cell r="T703" t="str">
            <v>MHT-CET 2019</v>
          </cell>
          <cell r="U703" t="str">
            <v>MHT-CET</v>
          </cell>
          <cell r="V703">
            <v>200</v>
          </cell>
          <cell r="W703">
            <v>87.423868299999995</v>
          </cell>
          <cell r="X703" t="str">
            <v>MI</v>
          </cell>
          <cell r="Y703">
            <v>404</v>
          </cell>
          <cell r="Z703">
            <v>500</v>
          </cell>
          <cell r="AA703">
            <v>80.8</v>
          </cell>
          <cell r="AB703">
            <v>2017</v>
          </cell>
          <cell r="AC703" t="str">
            <v>MAHARASHTRA STATE BOARD OF SECONDARY AND HIGHER SECONDARY EDUCATION</v>
          </cell>
          <cell r="AD703" t="str">
            <v>MOTHER MARY'S ENGLISH HIGH SCHOOL</v>
          </cell>
          <cell r="AE703">
            <v>513</v>
          </cell>
          <cell r="AF703">
            <v>650</v>
          </cell>
          <cell r="AG703">
            <v>78.92</v>
          </cell>
          <cell r="AH703">
            <v>2019</v>
          </cell>
          <cell r="AI703" t="str">
            <v>MAHARASHTRA STATE BOARD OF SECONDARY AND HIGHER SECONDARY EDUCATION</v>
          </cell>
          <cell r="AJ703" t="str">
            <v>ST. ALOYSIUS JR.COLLEGE OF SCIENCE AND COMMERCE</v>
          </cell>
          <cell r="AK703">
            <v>210</v>
          </cell>
          <cell r="AL703">
            <v>22</v>
          </cell>
          <cell r="AM703">
            <v>9.545454545454545</v>
          </cell>
          <cell r="AN703">
            <v>75</v>
          </cell>
          <cell r="AO703">
            <v>255</v>
          </cell>
          <cell r="AP703">
            <v>26</v>
          </cell>
          <cell r="AQ703">
            <v>9.8076923076923084</v>
          </cell>
          <cell r="AR703">
            <v>75</v>
          </cell>
          <cell r="AS703">
            <v>465</v>
          </cell>
          <cell r="AT703">
            <v>48</v>
          </cell>
          <cell r="AU703">
            <v>9.6875</v>
          </cell>
          <cell r="AV703">
            <v>244</v>
          </cell>
          <cell r="AW703">
            <v>25</v>
          </cell>
          <cell r="AX703">
            <v>9.76</v>
          </cell>
          <cell r="AY703">
            <v>96</v>
          </cell>
          <cell r="AZ703">
            <v>285</v>
          </cell>
          <cell r="BA703">
            <v>29</v>
          </cell>
          <cell r="BB703">
            <v>9.8275862068965516</v>
          </cell>
          <cell r="BC703">
            <v>98</v>
          </cell>
          <cell r="BD703">
            <v>529</v>
          </cell>
          <cell r="BE703">
            <v>54</v>
          </cell>
          <cell r="BF703">
            <v>9.7962962962962958</v>
          </cell>
          <cell r="BG703">
            <v>224</v>
          </cell>
          <cell r="BH703">
            <v>24</v>
          </cell>
          <cell r="BI703">
            <v>9.3333333333333339</v>
          </cell>
          <cell r="BJ703">
            <v>86</v>
          </cell>
          <cell r="BK703">
            <v>280</v>
          </cell>
          <cell r="BL703">
            <v>29</v>
          </cell>
          <cell r="BM703">
            <v>9.6551724137931032</v>
          </cell>
          <cell r="BN703">
            <v>97</v>
          </cell>
          <cell r="BO703">
            <v>504</v>
          </cell>
          <cell r="BP703">
            <v>53</v>
          </cell>
          <cell r="BQ703">
            <v>9.5094339622641506</v>
          </cell>
          <cell r="BR703">
            <v>192</v>
          </cell>
          <cell r="BS703">
            <v>24</v>
          </cell>
          <cell r="BT703">
            <v>8</v>
          </cell>
          <cell r="BU703">
            <v>87.833333333333329</v>
          </cell>
          <cell r="BV703">
            <v>192</v>
          </cell>
          <cell r="BW703">
            <v>24</v>
          </cell>
          <cell r="BX703">
            <v>8</v>
          </cell>
          <cell r="BY703">
            <v>234</v>
          </cell>
          <cell r="BZ703">
            <v>26</v>
          </cell>
          <cell r="CA703">
            <v>9</v>
          </cell>
          <cell r="CB703">
            <v>1924</v>
          </cell>
          <cell r="CC703">
            <v>205</v>
          </cell>
          <cell r="CD703">
            <v>9.385365853658536</v>
          </cell>
          <cell r="CE703">
            <v>86</v>
          </cell>
          <cell r="CF703"/>
          <cell r="CG703"/>
          <cell r="CH703"/>
          <cell r="CI703"/>
          <cell r="CJ703"/>
          <cell r="CK703"/>
          <cell r="CL703"/>
          <cell r="CM703"/>
          <cell r="CN703">
            <v>15</v>
          </cell>
          <cell r="CO703">
            <v>60</v>
          </cell>
          <cell r="CP703">
            <v>12</v>
          </cell>
          <cell r="CQ703">
            <v>50</v>
          </cell>
          <cell r="CR703">
            <v>24</v>
          </cell>
          <cell r="CS703">
            <v>0</v>
          </cell>
          <cell r="CT703">
            <v>100</v>
          </cell>
          <cell r="CU703">
            <v>16</v>
          </cell>
          <cell r="CV703">
            <v>0</v>
          </cell>
          <cell r="CW703">
            <v>100</v>
          </cell>
          <cell r="CX703">
            <v>334</v>
          </cell>
          <cell r="CY703">
            <v>37.111111111111114</v>
          </cell>
          <cell r="CZ703">
            <v>49.628528974739972</v>
          </cell>
          <cell r="DA703">
            <v>9</v>
          </cell>
          <cell r="DB703">
            <v>1</v>
          </cell>
          <cell r="DC703">
            <v>90</v>
          </cell>
          <cell r="DD703">
            <v>14</v>
          </cell>
          <cell r="DE703">
            <v>8</v>
          </cell>
          <cell r="DF703">
            <v>64</v>
          </cell>
          <cell r="DG703">
            <v>9</v>
          </cell>
          <cell r="DH703">
            <v>90</v>
          </cell>
          <cell r="DI703">
            <v>793</v>
          </cell>
          <cell r="DJ703">
            <v>40</v>
          </cell>
          <cell r="DK703">
            <v>2</v>
          </cell>
          <cell r="DL703">
            <v>0</v>
          </cell>
          <cell r="DM703">
            <v>100</v>
          </cell>
          <cell r="DN703">
            <v>70</v>
          </cell>
          <cell r="DO703" t="str">
            <v>100</v>
          </cell>
          <cell r="DP703">
            <v>100</v>
          </cell>
          <cell r="DQ703" t="str">
            <v>100</v>
          </cell>
          <cell r="DR703">
            <v>85</v>
          </cell>
          <cell r="DS703">
            <v>100</v>
          </cell>
          <cell r="DT703">
            <v>54</v>
          </cell>
          <cell r="DU703">
            <v>92</v>
          </cell>
          <cell r="DV703" t="str">
            <v>Pepperfry/Arcon tech/Accenture-(ASE)</v>
          </cell>
          <cell r="DW703"/>
          <cell r="DX703"/>
          <cell r="DY703" t="str">
            <v>Placed</v>
          </cell>
          <cell r="DZ703" t="str">
            <v>10.08/6.00/4.5</v>
          </cell>
          <cell r="EA703" t="str">
            <v>Placement</v>
          </cell>
          <cell r="EB703" t="str">
            <v>Placement</v>
          </cell>
          <cell r="EC703"/>
          <cell r="ED703" t="str">
            <v>CAT-1</v>
          </cell>
          <cell r="EE703"/>
          <cell r="EF703"/>
          <cell r="EG703"/>
          <cell r="EH703"/>
          <cell r="EI703"/>
          <cell r="EJ703"/>
          <cell r="EK703"/>
          <cell r="EL703"/>
          <cell r="EM703"/>
          <cell r="EN703">
            <v>5</v>
          </cell>
          <cell r="EO703">
            <v>5</v>
          </cell>
          <cell r="EP703">
            <v>5</v>
          </cell>
          <cell r="EQ703">
            <v>15</v>
          </cell>
          <cell r="ER703">
            <v>100</v>
          </cell>
          <cell r="ES703" t="str">
            <v>Yes</v>
          </cell>
          <cell r="ET703" t="str">
            <v>https://drive.google.com/open?id=12-N6FzTMvOIBRVvvo5xM8OtcK6reerCw</v>
          </cell>
          <cell r="EU703" t="str">
            <v>IT + Core Companies</v>
          </cell>
          <cell r="EV703" t="str">
            <v>Yes</v>
          </cell>
          <cell r="EW703" t="str">
            <v>pay_HyUefffC6xsg6t</v>
          </cell>
          <cell r="EX703" t="str">
            <v>Varanasi</v>
          </cell>
          <cell r="EY703" t="str">
            <v>AB</v>
          </cell>
          <cell r="EZ703" t="str">
            <v>Golden Batch 1</v>
          </cell>
          <cell r="FA703" t="str">
            <v>19-ITB54-23</v>
          </cell>
          <cell r="FB703" t="str">
            <v>IT-B</v>
          </cell>
          <cell r="FC703">
            <v>54</v>
          </cell>
        </row>
        <row r="704">
          <cell r="C704" t="str">
            <v>19-ITB55-23</v>
          </cell>
          <cell r="D704">
            <v>55</v>
          </cell>
          <cell r="E704" t="str">
            <v>VAGERIA HARSHI SHAILESH PRAPTI</v>
          </cell>
          <cell r="F704" t="str">
            <v>19-ITB55-23</v>
          </cell>
          <cell r="G704" t="str">
            <v>Female</v>
          </cell>
          <cell r="H704">
            <v>36928</v>
          </cell>
          <cell r="I704">
            <v>9869580689</v>
          </cell>
          <cell r="J704" t="str">
            <v>9869580689</v>
          </cell>
          <cell r="K704" t="str">
            <v>harshivageria85@gmail.com</v>
          </cell>
          <cell r="L704" t="str">
            <v>1032190384@tcetmumbai.in</v>
          </cell>
          <cell r="M704" t="str">
            <v>64, SHIVAM BUILDING, PLOT 4,CHARKOP, SECTOR 7,KANDIVALI (WEST),MUMBAI,400067</v>
          </cell>
          <cell r="N704" t="str">
            <v>Service</v>
          </cell>
          <cell r="O704" t="str">
            <v>20 Lacs &amp; above</v>
          </cell>
          <cell r="P704" t="str">
            <v>Normal</v>
          </cell>
          <cell r="Q704" t="str">
            <v>Open</v>
          </cell>
          <cell r="R704">
            <v>2019</v>
          </cell>
          <cell r="S704" t="str">
            <v>FE</v>
          </cell>
          <cell r="T704" t="str">
            <v>MHT-CET 2019</v>
          </cell>
          <cell r="U704" t="str">
            <v>MHT-CET</v>
          </cell>
          <cell r="V704">
            <v>200</v>
          </cell>
          <cell r="W704">
            <v>85.306301300000001</v>
          </cell>
          <cell r="X704" t="str">
            <v>MI</v>
          </cell>
          <cell r="Y704">
            <v>446</v>
          </cell>
          <cell r="Z704">
            <v>500</v>
          </cell>
          <cell r="AA704">
            <v>89.2</v>
          </cell>
          <cell r="AB704">
            <v>2017</v>
          </cell>
          <cell r="AC704" t="str">
            <v>MAHARASHTRA STATE BOARD OF SECONDARY AND HIGHER SECONDARY EDUCATION</v>
          </cell>
          <cell r="AD704" t="str">
            <v>ST JOSEPH'S SCHOOL</v>
          </cell>
          <cell r="AE704">
            <v>468</v>
          </cell>
          <cell r="AF704">
            <v>650</v>
          </cell>
          <cell r="AG704">
            <v>72</v>
          </cell>
          <cell r="AH704">
            <v>2019</v>
          </cell>
          <cell r="AI704" t="str">
            <v>MAHARASHTRA STATE BOARD OF SECONDARY AND HIGHER SECONDARY EDUCATION</v>
          </cell>
          <cell r="AJ704" t="str">
            <v>NIRMALA MEMORIAL FOUNDATION JUNIOR COLLEGE OF COMMERCE AND SCIENCE</v>
          </cell>
          <cell r="AK704">
            <v>181.94</v>
          </cell>
          <cell r="AL704">
            <v>22</v>
          </cell>
          <cell r="AM704">
            <v>8.27</v>
          </cell>
          <cell r="AN704">
            <v>93</v>
          </cell>
          <cell r="AO704">
            <v>205</v>
          </cell>
          <cell r="AP704">
            <v>26</v>
          </cell>
          <cell r="AQ704">
            <v>7.884615384615385</v>
          </cell>
          <cell r="AR704">
            <v>75</v>
          </cell>
          <cell r="AS704">
            <v>386.94</v>
          </cell>
          <cell r="AT704">
            <v>48</v>
          </cell>
          <cell r="AU704">
            <v>8.0612499999999994</v>
          </cell>
          <cell r="AV704">
            <v>196</v>
          </cell>
          <cell r="AW704">
            <v>25</v>
          </cell>
          <cell r="AX704">
            <v>7.84</v>
          </cell>
          <cell r="AY704">
            <v>100</v>
          </cell>
          <cell r="AZ704">
            <v>224</v>
          </cell>
          <cell r="BA704">
            <v>29</v>
          </cell>
          <cell r="BB704">
            <v>7.7241379310344831</v>
          </cell>
          <cell r="BC704">
            <v>100</v>
          </cell>
          <cell r="BD704">
            <v>420</v>
          </cell>
          <cell r="BE704">
            <v>54</v>
          </cell>
          <cell r="BF704">
            <v>7.7777777777777777</v>
          </cell>
          <cell r="BG704">
            <v>194</v>
          </cell>
          <cell r="BH704">
            <v>24</v>
          </cell>
          <cell r="BI704">
            <v>8.0833333333333339</v>
          </cell>
          <cell r="BJ704">
            <v>92</v>
          </cell>
          <cell r="BK704">
            <v>259</v>
          </cell>
          <cell r="BL704">
            <v>29</v>
          </cell>
          <cell r="BM704">
            <v>8.931034482758621</v>
          </cell>
          <cell r="BN704">
            <v>100</v>
          </cell>
          <cell r="BO704">
            <v>453</v>
          </cell>
          <cell r="BP704">
            <v>53</v>
          </cell>
          <cell r="BQ704">
            <v>8.5471698113207548</v>
          </cell>
          <cell r="BR704">
            <v>193</v>
          </cell>
          <cell r="BS704">
            <v>24</v>
          </cell>
          <cell r="BT704">
            <v>8.0416666666666661</v>
          </cell>
          <cell r="BU704">
            <v>93.333333333333329</v>
          </cell>
          <cell r="BV704">
            <v>193</v>
          </cell>
          <cell r="BW704">
            <v>24</v>
          </cell>
          <cell r="BX704">
            <v>8.0416666666666661</v>
          </cell>
          <cell r="BY704">
            <v>217</v>
          </cell>
          <cell r="BZ704">
            <v>26</v>
          </cell>
          <cell r="CA704">
            <v>8.3461538461538467</v>
          </cell>
          <cell r="CB704">
            <v>1669.94</v>
          </cell>
          <cell r="CC704">
            <v>205</v>
          </cell>
          <cell r="CD704">
            <v>8.1460487804878046</v>
          </cell>
          <cell r="CE704">
            <v>92</v>
          </cell>
          <cell r="CF704"/>
          <cell r="CG704"/>
          <cell r="CH704"/>
          <cell r="CI704"/>
          <cell r="CJ704"/>
          <cell r="CK704"/>
          <cell r="CL704"/>
          <cell r="CM704"/>
          <cell r="CN704">
            <v>7</v>
          </cell>
          <cell r="CO704">
            <v>60</v>
          </cell>
          <cell r="CP704">
            <v>18</v>
          </cell>
          <cell r="CQ704">
            <v>50</v>
          </cell>
          <cell r="CR704">
            <v>24</v>
          </cell>
          <cell r="CS704">
            <v>0</v>
          </cell>
          <cell r="CT704">
            <v>100</v>
          </cell>
          <cell r="CU704">
            <v>8</v>
          </cell>
          <cell r="CV704">
            <v>8</v>
          </cell>
          <cell r="CW704">
            <v>50</v>
          </cell>
          <cell r="CX704">
            <v>283</v>
          </cell>
          <cell r="CY704">
            <v>28.3</v>
          </cell>
          <cell r="CZ704">
            <v>42.050520059435364</v>
          </cell>
          <cell r="DA704">
            <v>10</v>
          </cell>
          <cell r="DB704">
            <v>0</v>
          </cell>
          <cell r="DC704">
            <v>100</v>
          </cell>
          <cell r="DD704">
            <v>11</v>
          </cell>
          <cell r="DE704">
            <v>11</v>
          </cell>
          <cell r="DF704">
            <v>50</v>
          </cell>
          <cell r="DG704">
            <v>9</v>
          </cell>
          <cell r="DH704">
            <v>90</v>
          </cell>
          <cell r="DI704">
            <v>26</v>
          </cell>
          <cell r="DJ704">
            <v>2</v>
          </cell>
          <cell r="DK704">
            <v>0</v>
          </cell>
          <cell r="DL704">
            <v>2</v>
          </cell>
          <cell r="DM704">
            <v>0</v>
          </cell>
          <cell r="DN704">
            <v>0</v>
          </cell>
          <cell r="DO704" t="str">
            <v>0</v>
          </cell>
          <cell r="DP704">
            <v>0</v>
          </cell>
          <cell r="DQ704">
            <v>0</v>
          </cell>
          <cell r="DR704">
            <v>0</v>
          </cell>
          <cell r="DS704">
            <v>0</v>
          </cell>
          <cell r="DT704">
            <v>15</v>
          </cell>
          <cell r="DU704">
            <v>56</v>
          </cell>
          <cell r="DV704"/>
          <cell r="DW704"/>
          <cell r="DX704" t="str">
            <v>Absent for Unplaced Meeting</v>
          </cell>
          <cell r="DY704"/>
          <cell r="DZ704"/>
          <cell r="EA704" t="str">
            <v>Placement</v>
          </cell>
          <cell r="EB704" t="str">
            <v>Higher Studies</v>
          </cell>
          <cell r="EC704"/>
          <cell r="ED704" t="str">
            <v>CAT-2</v>
          </cell>
          <cell r="EE704"/>
          <cell r="EF704"/>
          <cell r="EG704"/>
          <cell r="EH704"/>
          <cell r="EI704"/>
          <cell r="EJ704"/>
          <cell r="EK704"/>
          <cell r="EL704"/>
          <cell r="EM704"/>
          <cell r="EN704">
            <v>5</v>
          </cell>
          <cell r="EO704">
            <v>2</v>
          </cell>
          <cell r="EP704">
            <v>5</v>
          </cell>
          <cell r="EQ704">
            <v>12</v>
          </cell>
          <cell r="ER704">
            <v>80</v>
          </cell>
          <cell r="ES704" t="str">
            <v>Yes</v>
          </cell>
          <cell r="ET704" t="str">
            <v>https://drive.google.com/open?id=1qEVmHclud4i6YuMcF4dU407eH54gZJaz</v>
          </cell>
          <cell r="EU704" t="str">
            <v>IT + Core Companies</v>
          </cell>
          <cell r="EV704" t="str">
            <v>Yes</v>
          </cell>
          <cell r="EW704" t="str">
            <v>Yes transaction referrence no- pay_HxN4fwDFK5uPRs</v>
          </cell>
          <cell r="EX704" t="str">
            <v>INDORE</v>
          </cell>
          <cell r="EY704" t="str">
            <v>Present</v>
          </cell>
          <cell r="EZ704" t="str">
            <v>Batch 2</v>
          </cell>
          <cell r="FA704" t="str">
            <v>19-ITB55-23</v>
          </cell>
          <cell r="FB704" t="str">
            <v>IT-B</v>
          </cell>
          <cell r="FC704">
            <v>55</v>
          </cell>
        </row>
        <row r="705">
          <cell r="C705" t="str">
            <v>19-ITB56-23</v>
          </cell>
          <cell r="D705">
            <v>56</v>
          </cell>
          <cell r="E705" t="str">
            <v>VISHWAKARMA AMAN PANCHDEV PAVITRA</v>
          </cell>
          <cell r="F705" t="str">
            <v>19-ITB56-23</v>
          </cell>
          <cell r="G705" t="str">
            <v>Male</v>
          </cell>
          <cell r="H705">
            <v>37032</v>
          </cell>
          <cell r="I705">
            <v>9768472034</v>
          </cell>
          <cell r="J705" t="str">
            <v>9768472034</v>
          </cell>
          <cell r="K705" t="str">
            <v>aman.wish2001@gmail.com</v>
          </cell>
          <cell r="L705" t="str">
            <v>1032190385@tcetmumbai.in</v>
          </cell>
          <cell r="M705" t="str">
            <v>ROOM NO.6, VAJUL JIVAN CHAWL, SAPURPADA,ORLEM TANK ROAD,MALAD WEST,NEAR SKY HIGH TOWER,MUMBAI,400064</v>
          </cell>
          <cell r="N705" t="str">
            <v>Any other</v>
          </cell>
          <cell r="O705" t="str">
            <v>Below  5 Lacs</v>
          </cell>
          <cell r="P705" t="str">
            <v>Normal</v>
          </cell>
          <cell r="Q705" t="str">
            <v>Open</v>
          </cell>
          <cell r="R705">
            <v>2019</v>
          </cell>
          <cell r="S705" t="str">
            <v>FE</v>
          </cell>
          <cell r="T705" t="str">
            <v>MHT-CET 2019</v>
          </cell>
          <cell r="U705" t="str">
            <v>MHT-CET</v>
          </cell>
          <cell r="V705">
            <v>200</v>
          </cell>
          <cell r="W705">
            <v>87.404676899999998</v>
          </cell>
          <cell r="X705" t="str">
            <v>MI</v>
          </cell>
          <cell r="Y705">
            <v>434</v>
          </cell>
          <cell r="Z705">
            <v>500</v>
          </cell>
          <cell r="AA705">
            <v>86.8</v>
          </cell>
          <cell r="AB705">
            <v>2016</v>
          </cell>
          <cell r="AC705" t="str">
            <v>MAHARASHTRA STATE BOARD OF SECONDARY AND HIGHER SECONDARY EDUCATION</v>
          </cell>
          <cell r="AD705" t="str">
            <v>SHETH N.L. HIGH SCHOOL</v>
          </cell>
          <cell r="AE705">
            <v>399</v>
          </cell>
          <cell r="AF705">
            <v>650</v>
          </cell>
          <cell r="AG705">
            <v>61.38</v>
          </cell>
          <cell r="AH705">
            <v>2018</v>
          </cell>
          <cell r="AI705" t="str">
            <v>MAHARASHTRA STATE BOARD OF SECONDARY AND HIGHER SECONDARY EDUCATION</v>
          </cell>
          <cell r="AJ705" t="str">
            <v>ST. ANNE'S JR. COLLEGE</v>
          </cell>
          <cell r="AK705">
            <v>213</v>
          </cell>
          <cell r="AL705">
            <v>22</v>
          </cell>
          <cell r="AM705">
            <v>9.6818181818181817</v>
          </cell>
          <cell r="AN705">
            <v>75</v>
          </cell>
          <cell r="AO705">
            <v>247</v>
          </cell>
          <cell r="AP705">
            <v>26</v>
          </cell>
          <cell r="AQ705">
            <v>9.5</v>
          </cell>
          <cell r="AR705">
            <v>75</v>
          </cell>
          <cell r="AS705">
            <v>460</v>
          </cell>
          <cell r="AT705">
            <v>48</v>
          </cell>
          <cell r="AU705">
            <v>9.5833333333333339</v>
          </cell>
          <cell r="AV705">
            <v>246</v>
          </cell>
          <cell r="AW705">
            <v>25</v>
          </cell>
          <cell r="AX705">
            <v>9.84</v>
          </cell>
          <cell r="AY705">
            <v>97</v>
          </cell>
          <cell r="AZ705">
            <v>281</v>
          </cell>
          <cell r="BA705">
            <v>29</v>
          </cell>
          <cell r="BB705">
            <v>9.6896551724137936</v>
          </cell>
          <cell r="BC705">
            <v>98</v>
          </cell>
          <cell r="BD705">
            <v>527</v>
          </cell>
          <cell r="BE705">
            <v>54</v>
          </cell>
          <cell r="BF705">
            <v>9.7592592592592595</v>
          </cell>
          <cell r="BG705">
            <v>211</v>
          </cell>
          <cell r="BH705">
            <v>24</v>
          </cell>
          <cell r="BI705">
            <v>8.7916666666666661</v>
          </cell>
          <cell r="BJ705">
            <v>86.25</v>
          </cell>
          <cell r="BK705">
            <v>284</v>
          </cell>
          <cell r="BL705">
            <v>29</v>
          </cell>
          <cell r="BM705">
            <v>9.7931034482758612</v>
          </cell>
          <cell r="BN705">
            <v>96</v>
          </cell>
          <cell r="BO705">
            <v>495</v>
          </cell>
          <cell r="BP705">
            <v>53</v>
          </cell>
          <cell r="BQ705">
            <v>9.3396226415094343</v>
          </cell>
          <cell r="BR705">
            <v>210</v>
          </cell>
          <cell r="BS705">
            <v>24</v>
          </cell>
          <cell r="BT705">
            <v>8.75</v>
          </cell>
          <cell r="BU705">
            <v>87.875</v>
          </cell>
          <cell r="BV705">
            <v>210</v>
          </cell>
          <cell r="BW705">
            <v>24</v>
          </cell>
          <cell r="BX705">
            <v>8.75</v>
          </cell>
          <cell r="BY705">
            <v>230</v>
          </cell>
          <cell r="BZ705">
            <v>26</v>
          </cell>
          <cell r="CA705">
            <v>8.8461538461538467</v>
          </cell>
          <cell r="CB705">
            <v>1922</v>
          </cell>
          <cell r="CC705">
            <v>205</v>
          </cell>
          <cell r="CD705">
            <v>9.3756097560975604</v>
          </cell>
          <cell r="CE705">
            <v>87</v>
          </cell>
          <cell r="CF705"/>
          <cell r="CG705"/>
          <cell r="CH705"/>
          <cell r="CI705"/>
          <cell r="CJ705"/>
          <cell r="CK705"/>
          <cell r="CL705"/>
          <cell r="CM705"/>
          <cell r="CN705">
            <v>31</v>
          </cell>
          <cell r="CO705">
            <v>60</v>
          </cell>
          <cell r="CP705">
            <v>25</v>
          </cell>
          <cell r="CQ705">
            <v>50</v>
          </cell>
          <cell r="CR705">
            <v>24</v>
          </cell>
          <cell r="CS705">
            <v>0</v>
          </cell>
          <cell r="CT705">
            <v>100</v>
          </cell>
          <cell r="CU705">
            <v>11</v>
          </cell>
          <cell r="CV705">
            <v>5</v>
          </cell>
          <cell r="CW705">
            <v>69</v>
          </cell>
          <cell r="CX705">
            <v>645</v>
          </cell>
          <cell r="CY705">
            <v>64.5</v>
          </cell>
          <cell r="CZ705">
            <v>95.839524517087668</v>
          </cell>
          <cell r="DA705">
            <v>10</v>
          </cell>
          <cell r="DB705">
            <v>0</v>
          </cell>
          <cell r="DC705">
            <v>100</v>
          </cell>
          <cell r="DD705">
            <v>21</v>
          </cell>
          <cell r="DE705">
            <v>1</v>
          </cell>
          <cell r="DF705">
            <v>96</v>
          </cell>
          <cell r="DG705">
            <v>10</v>
          </cell>
          <cell r="DH705">
            <v>100</v>
          </cell>
          <cell r="DI705">
            <v>517</v>
          </cell>
          <cell r="DJ705">
            <v>26</v>
          </cell>
          <cell r="DK705">
            <v>2</v>
          </cell>
          <cell r="DL705">
            <v>0</v>
          </cell>
          <cell r="DM705">
            <v>100</v>
          </cell>
          <cell r="DN705">
            <v>50</v>
          </cell>
          <cell r="DO705" t="str">
            <v>100</v>
          </cell>
          <cell r="DP705">
            <v>50</v>
          </cell>
          <cell r="DQ705" t="str">
            <v>100</v>
          </cell>
          <cell r="DR705">
            <v>50</v>
          </cell>
          <cell r="DS705">
            <v>100</v>
          </cell>
          <cell r="DT705">
            <v>58</v>
          </cell>
          <cell r="DU705">
            <v>95</v>
          </cell>
          <cell r="DV705" t="str">
            <v>ICICI Lombard (New)</v>
          </cell>
          <cell r="DW705"/>
          <cell r="DX705"/>
          <cell r="DY705" t="str">
            <v>Placed</v>
          </cell>
          <cell r="DZ705">
            <v>8</v>
          </cell>
          <cell r="EA705" t="str">
            <v>Placement</v>
          </cell>
          <cell r="EB705" t="str">
            <v>Placement</v>
          </cell>
          <cell r="EC705"/>
          <cell r="ED705" t="str">
            <v>CAT-1</v>
          </cell>
          <cell r="EE705"/>
          <cell r="EF705"/>
          <cell r="EG705"/>
          <cell r="EH705"/>
          <cell r="EI705"/>
          <cell r="EJ705"/>
          <cell r="EK705"/>
          <cell r="EL705"/>
          <cell r="EM705"/>
          <cell r="EN705">
            <v>5</v>
          </cell>
          <cell r="EO705">
            <v>5</v>
          </cell>
          <cell r="EP705">
            <v>5</v>
          </cell>
          <cell r="EQ705">
            <v>15</v>
          </cell>
          <cell r="ER705">
            <v>100</v>
          </cell>
          <cell r="ES705" t="str">
            <v>Yes</v>
          </cell>
          <cell r="ET705" t="str">
            <v>https://drive.google.com/open?id=1wzWcS2FZ9YByioq0LJujdtQPszO2Gl6e</v>
          </cell>
          <cell r="EU705" t="str">
            <v>IT + Core Companies</v>
          </cell>
          <cell r="EV705" t="str">
            <v>Yes</v>
          </cell>
          <cell r="EW705" t="str">
            <v>pay_HyXcNRdaePJvhW</v>
          </cell>
          <cell r="EX705" t="str">
            <v>U.P.</v>
          </cell>
          <cell r="EY705" t="str">
            <v>Present</v>
          </cell>
          <cell r="EZ705" t="str">
            <v>Golden Batch 2</v>
          </cell>
          <cell r="FA705" t="str">
            <v>19-ITB56-23</v>
          </cell>
          <cell r="FB705" t="str">
            <v>IT-B</v>
          </cell>
          <cell r="FC705">
            <v>56</v>
          </cell>
        </row>
        <row r="706">
          <cell r="C706" t="str">
            <v>19-ITB57-23</v>
          </cell>
          <cell r="D706">
            <v>57</v>
          </cell>
          <cell r="E706" t="str">
            <v>VISHWAKARMA RAKESHKUMAR RAMSINGARE MADHURI</v>
          </cell>
          <cell r="F706" t="str">
            <v>19-ITB57-23</v>
          </cell>
          <cell r="G706" t="str">
            <v>Male</v>
          </cell>
          <cell r="H706">
            <v>36911</v>
          </cell>
          <cell r="I706">
            <v>8108994374</v>
          </cell>
          <cell r="J706" t="str">
            <v>8108994374</v>
          </cell>
          <cell r="K706" t="str">
            <v>rakeshvish6636@gmail.com</v>
          </cell>
          <cell r="L706" t="str">
            <v>1032190386@tcetmumbai.in</v>
          </cell>
          <cell r="M706" t="str">
            <v>SR.NO.181,RAMBHADUR SINGH CHAWL,SITARAM NAGAR,NALASOPARA,Mumbai,401209</v>
          </cell>
          <cell r="N706" t="str">
            <v>Any other</v>
          </cell>
          <cell r="O706" t="str">
            <v>Below  5 Lacs</v>
          </cell>
          <cell r="P706" t="str">
            <v>Normal</v>
          </cell>
          <cell r="Q706" t="str">
            <v>Open</v>
          </cell>
          <cell r="R706">
            <v>2019</v>
          </cell>
          <cell r="S706" t="str">
            <v>FE</v>
          </cell>
          <cell r="T706" t="str">
            <v>MHT-CET 2019</v>
          </cell>
          <cell r="U706" t="str">
            <v>MHT-CET</v>
          </cell>
          <cell r="V706">
            <v>200</v>
          </cell>
          <cell r="W706">
            <v>86.229296899999994</v>
          </cell>
          <cell r="X706" t="str">
            <v>MI</v>
          </cell>
          <cell r="Y706">
            <v>309</v>
          </cell>
          <cell r="Z706">
            <v>500</v>
          </cell>
          <cell r="AA706">
            <v>61.8</v>
          </cell>
          <cell r="AB706">
            <v>2017</v>
          </cell>
          <cell r="AC706" t="str">
            <v>MAHARASHTRA STATE BOARD OF SECONDARY AND HIGHER SECONDARY EDUCATION</v>
          </cell>
          <cell r="AD706" t="str">
            <v>PAL RAJENDRA HIGH SCHOOL</v>
          </cell>
          <cell r="AE706">
            <v>347</v>
          </cell>
          <cell r="AF706">
            <v>650</v>
          </cell>
          <cell r="AG706">
            <v>53.38</v>
          </cell>
          <cell r="AH706">
            <v>2019</v>
          </cell>
          <cell r="AI706" t="str">
            <v>MAHARASHTRA STATE BOARD OF SECONDARY AND HIGHER SECONDARY EDUCATION</v>
          </cell>
          <cell r="AJ706" t="str">
            <v>THAKUR COLLEGE OF SCIENCE AND COMMERCE</v>
          </cell>
          <cell r="AK706">
            <v>155</v>
          </cell>
          <cell r="AL706">
            <v>22</v>
          </cell>
          <cell r="AM706">
            <v>7.0454545454545459</v>
          </cell>
          <cell r="AN706">
            <v>98</v>
          </cell>
          <cell r="AO706">
            <v>194</v>
          </cell>
          <cell r="AP706">
            <v>26</v>
          </cell>
          <cell r="AQ706">
            <v>7.4615384615384617</v>
          </cell>
          <cell r="AR706">
            <v>91.67</v>
          </cell>
          <cell r="AS706">
            <v>349</v>
          </cell>
          <cell r="AT706">
            <v>48</v>
          </cell>
          <cell r="AU706">
            <v>7.270833333333333</v>
          </cell>
          <cell r="AV706">
            <v>229</v>
          </cell>
          <cell r="AW706">
            <v>25</v>
          </cell>
          <cell r="AX706">
            <v>9.16</v>
          </cell>
          <cell r="AY706">
            <v>94</v>
          </cell>
          <cell r="AZ706">
            <v>272</v>
          </cell>
          <cell r="BA706">
            <v>29</v>
          </cell>
          <cell r="BB706">
            <v>9.3793103448275854</v>
          </cell>
          <cell r="BC706">
            <v>97</v>
          </cell>
          <cell r="BD706">
            <v>501</v>
          </cell>
          <cell r="BE706">
            <v>54</v>
          </cell>
          <cell r="BF706">
            <v>9.2777777777777786</v>
          </cell>
          <cell r="BG706">
            <v>205</v>
          </cell>
          <cell r="BH706">
            <v>24</v>
          </cell>
          <cell r="BI706">
            <v>8.5416666666666661</v>
          </cell>
          <cell r="BJ706">
            <v>95.167500000000004</v>
          </cell>
          <cell r="BK706">
            <v>230</v>
          </cell>
          <cell r="BL706">
            <v>29</v>
          </cell>
          <cell r="BM706">
            <v>7.931034482758621</v>
          </cell>
          <cell r="BN706">
            <v>97</v>
          </cell>
          <cell r="BO706">
            <v>435</v>
          </cell>
          <cell r="BP706">
            <v>53</v>
          </cell>
          <cell r="BQ706">
            <v>8.2075471698113205</v>
          </cell>
          <cell r="BR706">
            <v>152</v>
          </cell>
          <cell r="BS706">
            <v>24</v>
          </cell>
          <cell r="BT706">
            <v>6.333333333333333</v>
          </cell>
          <cell r="BU706">
            <v>95.472916666666677</v>
          </cell>
          <cell r="BV706">
            <v>152</v>
          </cell>
          <cell r="BW706">
            <v>24</v>
          </cell>
          <cell r="BX706">
            <v>6.333333333333333</v>
          </cell>
          <cell r="BY706">
            <v>197</v>
          </cell>
          <cell r="BZ706">
            <v>26</v>
          </cell>
          <cell r="CA706">
            <v>7.5769230769230766</v>
          </cell>
          <cell r="CB706">
            <v>1634</v>
          </cell>
          <cell r="CC706">
            <v>205</v>
          </cell>
          <cell r="CD706">
            <v>7.9707317073170731</v>
          </cell>
          <cell r="CE706">
            <v>96</v>
          </cell>
          <cell r="CF706"/>
          <cell r="CG706"/>
          <cell r="CH706"/>
          <cell r="CI706"/>
          <cell r="CJ706"/>
          <cell r="CK706"/>
          <cell r="CL706"/>
          <cell r="CM706"/>
          <cell r="CN706">
            <v>28</v>
          </cell>
          <cell r="CO706">
            <v>60</v>
          </cell>
          <cell r="CP706">
            <v>25</v>
          </cell>
          <cell r="CQ706">
            <v>50</v>
          </cell>
          <cell r="CR706">
            <v>21</v>
          </cell>
          <cell r="CS706">
            <v>3</v>
          </cell>
          <cell r="CT706">
            <v>88</v>
          </cell>
          <cell r="CU706">
            <v>10</v>
          </cell>
          <cell r="CV706">
            <v>6</v>
          </cell>
          <cell r="CW706">
            <v>63</v>
          </cell>
          <cell r="CX706">
            <v>524</v>
          </cell>
          <cell r="CY706">
            <v>52.4</v>
          </cell>
          <cell r="CZ706">
            <v>77.860326894502236</v>
          </cell>
          <cell r="DA706">
            <v>10</v>
          </cell>
          <cell r="DB706">
            <v>0</v>
          </cell>
          <cell r="DC706">
            <v>100</v>
          </cell>
          <cell r="DD706">
            <v>16</v>
          </cell>
          <cell r="DE706">
            <v>6</v>
          </cell>
          <cell r="DF706">
            <v>73</v>
          </cell>
          <cell r="DG706">
            <v>6</v>
          </cell>
          <cell r="DH706">
            <v>60</v>
          </cell>
          <cell r="DI706">
            <v>87</v>
          </cell>
          <cell r="DJ706">
            <v>5</v>
          </cell>
          <cell r="DK706">
            <v>0</v>
          </cell>
          <cell r="DL706">
            <v>2</v>
          </cell>
          <cell r="DM706">
            <v>0</v>
          </cell>
          <cell r="DN706">
            <v>40</v>
          </cell>
          <cell r="DO706" t="str">
            <v>100</v>
          </cell>
          <cell r="DP706">
            <v>0</v>
          </cell>
          <cell r="DQ706">
            <v>0</v>
          </cell>
          <cell r="DR706">
            <v>20</v>
          </cell>
          <cell r="DS706">
            <v>50</v>
          </cell>
          <cell r="DT706">
            <v>41</v>
          </cell>
          <cell r="DU706">
            <v>62</v>
          </cell>
          <cell r="DV706"/>
          <cell r="DW706"/>
          <cell r="DX706"/>
          <cell r="DY706"/>
          <cell r="DZ706"/>
          <cell r="EA706" t="str">
            <v>Placement</v>
          </cell>
          <cell r="EB706" t="str">
            <v>Placement</v>
          </cell>
          <cell r="EC706"/>
          <cell r="ED706" t="str">
            <v>CAT-3</v>
          </cell>
          <cell r="EE706"/>
          <cell r="EF706"/>
          <cell r="EG706"/>
          <cell r="EH706"/>
          <cell r="EI706"/>
          <cell r="EJ706"/>
          <cell r="EK706"/>
          <cell r="EL706"/>
          <cell r="EM706"/>
          <cell r="EN706">
            <v>4</v>
          </cell>
          <cell r="EO706">
            <v>3</v>
          </cell>
          <cell r="EP706">
            <v>5</v>
          </cell>
          <cell r="EQ706">
            <v>12</v>
          </cell>
          <cell r="ER706">
            <v>80</v>
          </cell>
          <cell r="ES706" t="str">
            <v>Yes</v>
          </cell>
          <cell r="ET706" t="str">
            <v>https://drive.google.com/open?id=17irwS4tIUe_wJ_IQGI_Y4V9rf4w-EJyM</v>
          </cell>
          <cell r="EU706" t="str">
            <v>IT + Core Companies</v>
          </cell>
          <cell r="EV706" t="str">
            <v>Yes</v>
          </cell>
          <cell r="EW706" t="str">
            <v>pay_HyUoVssCkrlYK6</v>
          </cell>
          <cell r="EX706" t="str">
            <v>uttarpardesh</v>
          </cell>
          <cell r="EY706" t="str">
            <v>Present</v>
          </cell>
          <cell r="EZ706" t="str">
            <v>Golden Batch 2</v>
          </cell>
          <cell r="FA706" t="str">
            <v>19-ITB57-23</v>
          </cell>
          <cell r="FB706" t="str">
            <v>IT-B</v>
          </cell>
          <cell r="FC706">
            <v>57</v>
          </cell>
        </row>
        <row r="707">
          <cell r="C707" t="str">
            <v>19-ITB59-23</v>
          </cell>
          <cell r="D707">
            <v>59</v>
          </cell>
          <cell r="E707" t="str">
            <v>YADAV ASHISH KUMAR ACHHELAL SUNITA</v>
          </cell>
          <cell r="F707" t="str">
            <v>19-ITB59-23</v>
          </cell>
          <cell r="G707" t="str">
            <v>Male</v>
          </cell>
          <cell r="H707">
            <v>37396</v>
          </cell>
          <cell r="I707">
            <v>8433606374</v>
          </cell>
          <cell r="J707"/>
          <cell r="K707" t="str">
            <v>ashish.2005.y@gmail.com</v>
          </cell>
          <cell r="L707" t="str">
            <v>1032190388@tcetmumbai.in</v>
          </cell>
          <cell r="M707" t="str">
            <v>OM SAI CHS 302 DWING,LAKHUJI SALVE MARG ROAD NO 8,GAUTAM NAGAR M.I.D.C.,ACKRUTI CENTER POINT,MUMBAI,400093</v>
          </cell>
          <cell r="N707" t="str">
            <v>Self-employed</v>
          </cell>
          <cell r="O707" t="str">
            <v>Below  5 Lacs</v>
          </cell>
          <cell r="P707" t="str">
            <v>Normal</v>
          </cell>
          <cell r="Q707" t="str">
            <v>Open</v>
          </cell>
          <cell r="R707">
            <v>2019</v>
          </cell>
          <cell r="S707" t="str">
            <v>FE</v>
          </cell>
          <cell r="T707" t="str">
            <v>MHT-CET 2019</v>
          </cell>
          <cell r="U707" t="str">
            <v>MHT-CET</v>
          </cell>
          <cell r="V707">
            <v>200</v>
          </cell>
          <cell r="W707">
            <v>96.185265400000006</v>
          </cell>
          <cell r="X707" t="str">
            <v>GOPENS</v>
          </cell>
          <cell r="Y707">
            <v>441</v>
          </cell>
          <cell r="Z707">
            <v>500</v>
          </cell>
          <cell r="AA707">
            <v>88.2</v>
          </cell>
          <cell r="AB707">
            <v>2017</v>
          </cell>
          <cell r="AC707" t="str">
            <v>MAHARASHTRA STATE BOARD OF SECONDARY AND HIGHER SECONDARY EDUCATION</v>
          </cell>
          <cell r="AD707" t="str">
            <v>GURU NANAK MISSION HIGH SCHOOL</v>
          </cell>
          <cell r="AE707">
            <v>486</v>
          </cell>
          <cell r="AF707">
            <v>650</v>
          </cell>
          <cell r="AG707">
            <v>74.77</v>
          </cell>
          <cell r="AH707">
            <v>2019</v>
          </cell>
          <cell r="AI707" t="str">
            <v>MAHARASHTRA STATE BOARD OF SECONDARY AND HIGHER SECONDARY EDUCATION</v>
          </cell>
          <cell r="AJ707" t="str">
            <v>BHARTIYA VIDYA BHAVANS COLLEGE OF ART COMMERCE AND SCIENCE</v>
          </cell>
          <cell r="AK707">
            <v>214</v>
          </cell>
          <cell r="AL707">
            <v>22</v>
          </cell>
          <cell r="AM707">
            <v>9.7272727272727266</v>
          </cell>
          <cell r="AN707">
            <v>75</v>
          </cell>
          <cell r="AO707">
            <v>254</v>
          </cell>
          <cell r="AP707">
            <v>26</v>
          </cell>
          <cell r="AQ707">
            <v>9.7692307692307701</v>
          </cell>
          <cell r="AR707">
            <v>83.33</v>
          </cell>
          <cell r="AS707">
            <v>468</v>
          </cell>
          <cell r="AT707">
            <v>48</v>
          </cell>
          <cell r="AU707">
            <v>9.75</v>
          </cell>
          <cell r="AV707">
            <v>248</v>
          </cell>
          <cell r="AW707">
            <v>25</v>
          </cell>
          <cell r="AX707">
            <v>9.92</v>
          </cell>
          <cell r="AY707">
            <v>95</v>
          </cell>
          <cell r="AZ707">
            <v>284</v>
          </cell>
          <cell r="BA707">
            <v>29</v>
          </cell>
          <cell r="BB707">
            <v>9.7931034482758612</v>
          </cell>
          <cell r="BC707">
            <v>98</v>
          </cell>
          <cell r="BD707">
            <v>532</v>
          </cell>
          <cell r="BE707">
            <v>54</v>
          </cell>
          <cell r="BF707">
            <v>9.8518518518518512</v>
          </cell>
          <cell r="BG707">
            <v>213</v>
          </cell>
          <cell r="BH707">
            <v>24</v>
          </cell>
          <cell r="BI707">
            <v>8.875</v>
          </cell>
          <cell r="BJ707">
            <v>87.832499999999996</v>
          </cell>
          <cell r="BK707">
            <v>286</v>
          </cell>
          <cell r="BL707">
            <v>29</v>
          </cell>
          <cell r="BM707">
            <v>9.862068965517242</v>
          </cell>
          <cell r="BN707">
            <v>80</v>
          </cell>
          <cell r="BO707">
            <v>499</v>
          </cell>
          <cell r="BP707">
            <v>53</v>
          </cell>
          <cell r="BQ707">
            <v>9.415094339622641</v>
          </cell>
          <cell r="BR707">
            <v>240</v>
          </cell>
          <cell r="BS707">
            <v>24</v>
          </cell>
          <cell r="BT707">
            <v>10</v>
          </cell>
          <cell r="BU707">
            <v>86.527083333333323</v>
          </cell>
          <cell r="BV707">
            <v>240</v>
          </cell>
          <cell r="BW707">
            <v>24</v>
          </cell>
          <cell r="BX707">
            <v>10</v>
          </cell>
          <cell r="BY707">
            <v>241</v>
          </cell>
          <cell r="BZ707">
            <v>26</v>
          </cell>
          <cell r="CA707">
            <v>9.2692307692307701</v>
          </cell>
          <cell r="CB707">
            <v>1980</v>
          </cell>
          <cell r="CC707">
            <v>205</v>
          </cell>
          <cell r="CD707">
            <v>9.6585365853658534</v>
          </cell>
          <cell r="CE707">
            <v>88</v>
          </cell>
          <cell r="CF707"/>
          <cell r="CG707"/>
          <cell r="CH707"/>
          <cell r="CI707"/>
          <cell r="CJ707"/>
          <cell r="CK707"/>
          <cell r="CL707"/>
          <cell r="CM707"/>
          <cell r="CN707">
            <v>28</v>
          </cell>
          <cell r="CO707">
            <v>60</v>
          </cell>
          <cell r="CP707">
            <v>26</v>
          </cell>
          <cell r="CQ707">
            <v>50</v>
          </cell>
          <cell r="CR707">
            <v>23</v>
          </cell>
          <cell r="CS707">
            <v>1</v>
          </cell>
          <cell r="CT707">
            <v>96</v>
          </cell>
          <cell r="CU707">
            <v>11</v>
          </cell>
          <cell r="CV707">
            <v>5</v>
          </cell>
          <cell r="CW707">
            <v>69</v>
          </cell>
          <cell r="CX707">
            <v>483</v>
          </cell>
          <cell r="CY707">
            <v>60.375</v>
          </cell>
          <cell r="CZ707">
            <v>71.768202080237742</v>
          </cell>
          <cell r="DA707">
            <v>8</v>
          </cell>
          <cell r="DB707">
            <v>2</v>
          </cell>
          <cell r="DC707">
            <v>80</v>
          </cell>
          <cell r="DD707">
            <v>20</v>
          </cell>
          <cell r="DE707">
            <v>2</v>
          </cell>
          <cell r="DF707">
            <v>91</v>
          </cell>
          <cell r="DG707">
            <v>7</v>
          </cell>
          <cell r="DH707">
            <v>70</v>
          </cell>
          <cell r="DI707">
            <v>193</v>
          </cell>
          <cell r="DJ707">
            <v>10</v>
          </cell>
          <cell r="DK707">
            <v>1</v>
          </cell>
          <cell r="DL707">
            <v>1</v>
          </cell>
          <cell r="DM707">
            <v>50</v>
          </cell>
          <cell r="DN707">
            <v>0</v>
          </cell>
          <cell r="DO707" t="str">
            <v>0</v>
          </cell>
          <cell r="DP707">
            <v>0</v>
          </cell>
          <cell r="DQ707">
            <v>0</v>
          </cell>
          <cell r="DR707">
            <v>0</v>
          </cell>
          <cell r="DS707">
            <v>0</v>
          </cell>
          <cell r="DT707">
            <v>28</v>
          </cell>
          <cell r="DU707">
            <v>66</v>
          </cell>
          <cell r="DV707" t="str">
            <v>ICICI Lombard</v>
          </cell>
          <cell r="DW707"/>
          <cell r="DX707"/>
          <cell r="DY707" t="str">
            <v>Placed</v>
          </cell>
          <cell r="DZ707">
            <v>8</v>
          </cell>
          <cell r="EA707" t="str">
            <v>Placement</v>
          </cell>
          <cell r="EB707" t="str">
            <v>Placement</v>
          </cell>
          <cell r="EC707"/>
          <cell r="ED707" t="str">
            <v>CAT-1</v>
          </cell>
          <cell r="EE707"/>
          <cell r="EF707"/>
          <cell r="EG707"/>
          <cell r="EH707"/>
          <cell r="EI707"/>
          <cell r="EJ707"/>
          <cell r="EK707"/>
          <cell r="EL707"/>
          <cell r="EM707"/>
          <cell r="EN707">
            <v>5</v>
          </cell>
          <cell r="EO707">
            <v>3</v>
          </cell>
          <cell r="EP707">
            <v>5</v>
          </cell>
          <cell r="EQ707">
            <v>13</v>
          </cell>
          <cell r="ER707">
            <v>86.666666666666671</v>
          </cell>
          <cell r="ES707" t="str">
            <v>Yes</v>
          </cell>
          <cell r="ET707" t="str">
            <v>https://drive.google.com/open?id=1c3L6TEEQ91Z8kcFigKWPCZQiQQMh2T-N</v>
          </cell>
          <cell r="EU707" t="str">
            <v>IT + Core Companies</v>
          </cell>
          <cell r="EV707" t="str">
            <v>Yes</v>
          </cell>
          <cell r="EW707" t="str">
            <v>pay_HyS6U9ofc9qo7z</v>
          </cell>
          <cell r="EX707" t="str">
            <v>Mumbai</v>
          </cell>
          <cell r="EY707" t="str">
            <v>Present</v>
          </cell>
          <cell r="EZ707" t="str">
            <v>Golden Batch 2</v>
          </cell>
          <cell r="FA707" t="str">
            <v>19-ITB59-23</v>
          </cell>
          <cell r="FB707" t="str">
            <v>IT-B</v>
          </cell>
          <cell r="FC707">
            <v>59</v>
          </cell>
        </row>
        <row r="708">
          <cell r="C708" t="str">
            <v>19-ITB60-23</v>
          </cell>
          <cell r="D708">
            <v>60</v>
          </cell>
          <cell r="E708" t="str">
            <v>YADAV ASHUTOSH RAJESH MANSHA</v>
          </cell>
          <cell r="F708" t="str">
            <v>19-ITB60-23</v>
          </cell>
          <cell r="G708" t="str">
            <v>Male</v>
          </cell>
          <cell r="H708">
            <v>37161</v>
          </cell>
          <cell r="I708">
            <v>8779626956</v>
          </cell>
          <cell r="J708">
            <v>9769598229</v>
          </cell>
          <cell r="K708" t="str">
            <v>ashutoshy115@gmail.com</v>
          </cell>
          <cell r="L708" t="str">
            <v>1032190389@tcetmumbai.in</v>
          </cell>
          <cell r="M708" t="str">
            <v>B-7/1006, Unique Heights, Poonam Garden, Mira Road (E)</v>
          </cell>
          <cell r="N708" t="str">
            <v>Service</v>
          </cell>
          <cell r="O708" t="str">
            <v>Below  5 Lacs</v>
          </cell>
          <cell r="P708" t="str">
            <v>Normal</v>
          </cell>
          <cell r="Q708" t="str">
            <v>Open</v>
          </cell>
          <cell r="R708">
            <v>2019</v>
          </cell>
          <cell r="S708" t="str">
            <v>FE</v>
          </cell>
          <cell r="T708" t="str">
            <v>MHT-CET 2019</v>
          </cell>
          <cell r="U708" t="str">
            <v>MHT-CET</v>
          </cell>
          <cell r="V708">
            <v>200</v>
          </cell>
          <cell r="W708">
            <v>9.9860229</v>
          </cell>
          <cell r="X708" t="str">
            <v>IL</v>
          </cell>
          <cell r="Y708">
            <v>400</v>
          </cell>
          <cell r="Z708">
            <v>500</v>
          </cell>
          <cell r="AA708">
            <v>80</v>
          </cell>
          <cell r="AB708">
            <v>2017</v>
          </cell>
          <cell r="AC708" t="str">
            <v>MAHARASHTRA STATE BOARD OF SECONDARY AND HIGHER SECONDARY EDUCATION</v>
          </cell>
          <cell r="AD708" t="str">
            <v>St. Xavier High School, Mira Road</v>
          </cell>
          <cell r="AE708">
            <v>402</v>
          </cell>
          <cell r="AF708">
            <v>650</v>
          </cell>
          <cell r="AG708">
            <v>61.85</v>
          </cell>
          <cell r="AH708">
            <v>2019</v>
          </cell>
          <cell r="AI708" t="str">
            <v>MAHARASHTRA STATE BOARD OF SECONDARY AND HIGHER SECONDARY EDUCATION</v>
          </cell>
          <cell r="AJ708" t="str">
            <v>MOTHER MARY'R JUNIOR COLLEGE</v>
          </cell>
          <cell r="AK708">
            <v>155</v>
          </cell>
          <cell r="AL708">
            <v>22</v>
          </cell>
          <cell r="AM708">
            <v>7.0454545454545459</v>
          </cell>
          <cell r="AN708">
            <v>95</v>
          </cell>
          <cell r="AO708">
            <v>218</v>
          </cell>
          <cell r="AP708">
            <v>26</v>
          </cell>
          <cell r="AQ708">
            <v>8.384615384615385</v>
          </cell>
          <cell r="AR708">
            <v>100</v>
          </cell>
          <cell r="AS708">
            <v>373</v>
          </cell>
          <cell r="AT708">
            <v>48</v>
          </cell>
          <cell r="AU708">
            <v>7.770833333333333</v>
          </cell>
          <cell r="AV708">
            <v>226</v>
          </cell>
          <cell r="AW708">
            <v>25</v>
          </cell>
          <cell r="AX708">
            <v>9.0399999999999991</v>
          </cell>
          <cell r="AY708">
            <v>82</v>
          </cell>
          <cell r="AZ708">
            <v>253</v>
          </cell>
          <cell r="BA708">
            <v>29</v>
          </cell>
          <cell r="BB708">
            <v>8.7241379310344822</v>
          </cell>
          <cell r="BC708">
            <v>87</v>
          </cell>
          <cell r="BD708">
            <v>479</v>
          </cell>
          <cell r="BE708">
            <v>54</v>
          </cell>
          <cell r="BF708">
            <v>8.8703703703703702</v>
          </cell>
          <cell r="BG708">
            <v>209</v>
          </cell>
          <cell r="BH708">
            <v>24</v>
          </cell>
          <cell r="BI708">
            <v>8.7083333333333339</v>
          </cell>
          <cell r="BJ708">
            <v>91</v>
          </cell>
          <cell r="BK708">
            <v>259</v>
          </cell>
          <cell r="BL708">
            <v>29</v>
          </cell>
          <cell r="BM708">
            <v>8.931034482758621</v>
          </cell>
          <cell r="BN708">
            <v>75</v>
          </cell>
          <cell r="BO708">
            <v>468</v>
          </cell>
          <cell r="BP708">
            <v>53</v>
          </cell>
          <cell r="BQ708">
            <v>8.8301886792452837</v>
          </cell>
          <cell r="BR708">
            <v>209</v>
          </cell>
          <cell r="BS708">
            <v>24</v>
          </cell>
          <cell r="BT708">
            <v>8.7083333333333339</v>
          </cell>
          <cell r="BU708">
            <v>88.333333333333329</v>
          </cell>
          <cell r="BV708">
            <v>209</v>
          </cell>
          <cell r="BW708">
            <v>24</v>
          </cell>
          <cell r="BX708">
            <v>8.7083333333333339</v>
          </cell>
          <cell r="BY708">
            <v>232</v>
          </cell>
          <cell r="BZ708">
            <v>26</v>
          </cell>
          <cell r="CA708">
            <v>8.9230769230769234</v>
          </cell>
          <cell r="CB708">
            <v>1761</v>
          </cell>
          <cell r="CC708">
            <v>205</v>
          </cell>
          <cell r="CD708">
            <v>8.590243902439024</v>
          </cell>
          <cell r="CE708">
            <v>91</v>
          </cell>
          <cell r="CF708"/>
          <cell r="CG708"/>
          <cell r="CH708"/>
          <cell r="CI708"/>
          <cell r="CJ708"/>
          <cell r="CK708"/>
          <cell r="CL708"/>
          <cell r="CM708"/>
          <cell r="CN708"/>
          <cell r="CO708"/>
          <cell r="CP708"/>
          <cell r="CQ708"/>
          <cell r="CR708"/>
          <cell r="CS708"/>
          <cell r="CT708"/>
          <cell r="CU708"/>
          <cell r="CV708"/>
          <cell r="CW708"/>
          <cell r="CX708"/>
          <cell r="CY708"/>
          <cell r="CZ708"/>
          <cell r="DA708"/>
          <cell r="DB708"/>
          <cell r="DC708"/>
          <cell r="DD708"/>
          <cell r="DE708"/>
          <cell r="DF708"/>
          <cell r="DG708"/>
          <cell r="DH708"/>
          <cell r="DI708"/>
          <cell r="DJ708">
            <v>0</v>
          </cell>
          <cell r="DK708">
            <v>0</v>
          </cell>
          <cell r="DL708">
            <v>2</v>
          </cell>
          <cell r="DM708">
            <v>0</v>
          </cell>
          <cell r="DN708">
            <v>0</v>
          </cell>
          <cell r="DO708">
            <v>0</v>
          </cell>
          <cell r="DP708">
            <v>0</v>
          </cell>
          <cell r="DQ708">
            <v>0</v>
          </cell>
          <cell r="DR708">
            <v>0</v>
          </cell>
          <cell r="DS708">
            <v>0</v>
          </cell>
          <cell r="DT708">
            <v>0</v>
          </cell>
          <cell r="DU708">
            <v>0</v>
          </cell>
          <cell r="DV708" t="str">
            <v>Capgemini</v>
          </cell>
          <cell r="DW708"/>
          <cell r="DX708"/>
          <cell r="DY708" t="str">
            <v>Placed</v>
          </cell>
          <cell r="DZ708">
            <v>5.75</v>
          </cell>
          <cell r="EA708" t="str">
            <v>Placement</v>
          </cell>
          <cell r="EB708" t="str">
            <v>Placement</v>
          </cell>
          <cell r="EC708"/>
          <cell r="ED708" t="str">
            <v>CAT-3</v>
          </cell>
          <cell r="EE708"/>
          <cell r="EF708"/>
          <cell r="EG708"/>
          <cell r="EH708"/>
          <cell r="EI708"/>
          <cell r="EJ708"/>
          <cell r="EK708"/>
          <cell r="EL708"/>
          <cell r="EM708"/>
          <cell r="EN708">
            <v>5</v>
          </cell>
          <cell r="EO708">
            <v>0</v>
          </cell>
          <cell r="EP708">
            <v>5</v>
          </cell>
          <cell r="EQ708">
            <v>10</v>
          </cell>
          <cell r="ER708">
            <v>66.666666666666657</v>
          </cell>
          <cell r="ES708" t="str">
            <v>Yes</v>
          </cell>
          <cell r="ET708" t="str">
            <v>https://drive.google.com/open?id=1lK9PsAAA5PqkNHRSlhcfdweYOWiv8PiR</v>
          </cell>
          <cell r="EU708" t="str">
            <v>IT + Core Companies</v>
          </cell>
          <cell r="EV708" t="str">
            <v>No</v>
          </cell>
          <cell r="EW708"/>
          <cell r="EX708" t="str">
            <v>Maharashtra</v>
          </cell>
          <cell r="EY708" t="str">
            <v>Present</v>
          </cell>
          <cell r="EZ708"/>
          <cell r="FA708" t="str">
            <v>19-ITB60-23</v>
          </cell>
          <cell r="FB708" t="str">
            <v>IT-B</v>
          </cell>
          <cell r="FC708">
            <v>60</v>
          </cell>
        </row>
        <row r="709">
          <cell r="C709" t="str">
            <v>19-ITB61-23</v>
          </cell>
          <cell r="D709">
            <v>61</v>
          </cell>
          <cell r="E709" t="str">
            <v>YADAV HEMANT VIJAY BAHADUR SUNITA</v>
          </cell>
          <cell r="F709" t="str">
            <v>19-ITB61-23</v>
          </cell>
          <cell r="G709" t="str">
            <v>Male</v>
          </cell>
          <cell r="H709">
            <v>37417</v>
          </cell>
          <cell r="I709">
            <v>9082670210</v>
          </cell>
          <cell r="J709" t="str">
            <v>9082670210</v>
          </cell>
          <cell r="K709" t="str">
            <v>thisishemantyadav@gmail.com</v>
          </cell>
          <cell r="L709" t="str">
            <v>1032190390@tcetmumbai.in</v>
          </cell>
          <cell r="M709" t="str">
            <v>ROOM NO 8 ,,AZIZ COMPOUND , ,MOHILI VILLAGE,NEAR PENINSULA,mumbai,400072</v>
          </cell>
          <cell r="N709" t="str">
            <v>Service</v>
          </cell>
          <cell r="O709" t="str">
            <v>Below  5 Lacs</v>
          </cell>
          <cell r="P709" t="str">
            <v>Normal</v>
          </cell>
          <cell r="Q709" t="str">
            <v>Open</v>
          </cell>
          <cell r="R709">
            <v>2019</v>
          </cell>
          <cell r="S709" t="str">
            <v>FE</v>
          </cell>
          <cell r="T709" t="str">
            <v>MHT-CET 2019</v>
          </cell>
          <cell r="U709" t="str">
            <v>MHT-CET</v>
          </cell>
          <cell r="V709">
            <v>200</v>
          </cell>
          <cell r="W709">
            <v>88.670944300000002</v>
          </cell>
          <cell r="X709" t="str">
            <v>MI</v>
          </cell>
          <cell r="Y709">
            <v>434</v>
          </cell>
          <cell r="Z709">
            <v>500</v>
          </cell>
          <cell r="AA709">
            <v>86.8</v>
          </cell>
          <cell r="AB709">
            <v>2017</v>
          </cell>
          <cell r="AC709" t="str">
            <v>MAHARASHTRA STATE BOARD OF SECONDARY AND HIGHER SECONDARY EDUCATION</v>
          </cell>
          <cell r="AD709" t="str">
            <v>MANAV VIKAS VIDHYALA</v>
          </cell>
          <cell r="AE709">
            <v>490</v>
          </cell>
          <cell r="AF709">
            <v>650</v>
          </cell>
          <cell r="AG709">
            <v>75.38</v>
          </cell>
          <cell r="AH709">
            <v>2019</v>
          </cell>
          <cell r="AI709" t="str">
            <v>MAHARASHTRA STATE BOARD OF SECONDARY AND HIGHER SECONDARY EDUCATION</v>
          </cell>
          <cell r="AJ709" t="str">
            <v>R.J. COLLEGE</v>
          </cell>
          <cell r="AK709">
            <v>198</v>
          </cell>
          <cell r="AL709">
            <v>22</v>
          </cell>
          <cell r="AM709">
            <v>9</v>
          </cell>
          <cell r="AN709">
            <v>75</v>
          </cell>
          <cell r="AO709">
            <v>217.88</v>
          </cell>
          <cell r="AP709">
            <v>26</v>
          </cell>
          <cell r="AQ709">
            <v>8.379999999999999</v>
          </cell>
          <cell r="AR709">
            <v>75</v>
          </cell>
          <cell r="AS709">
            <v>415.88</v>
          </cell>
          <cell r="AT709">
            <v>48</v>
          </cell>
          <cell r="AU709">
            <v>8.6641666666666666</v>
          </cell>
          <cell r="AV709">
            <v>237</v>
          </cell>
          <cell r="AW709">
            <v>25</v>
          </cell>
          <cell r="AX709">
            <v>9.48</v>
          </cell>
          <cell r="AY709">
            <v>79</v>
          </cell>
          <cell r="AZ709">
            <v>273</v>
          </cell>
          <cell r="BA709">
            <v>29</v>
          </cell>
          <cell r="BB709">
            <v>9.4137931034482758</v>
          </cell>
          <cell r="BC709">
            <v>90</v>
          </cell>
          <cell r="BD709">
            <v>510</v>
          </cell>
          <cell r="BE709">
            <v>54</v>
          </cell>
          <cell r="BF709">
            <v>9.4444444444444446</v>
          </cell>
          <cell r="BG709">
            <v>210</v>
          </cell>
          <cell r="BH709">
            <v>24</v>
          </cell>
          <cell r="BI709">
            <v>8.75</v>
          </cell>
          <cell r="BJ709">
            <v>79.75</v>
          </cell>
          <cell r="BK709">
            <v>275</v>
          </cell>
          <cell r="BL709">
            <v>29</v>
          </cell>
          <cell r="BM709">
            <v>9.4827586206896548</v>
          </cell>
          <cell r="BN709">
            <v>90</v>
          </cell>
          <cell r="BO709">
            <v>485</v>
          </cell>
          <cell r="BP709">
            <v>53</v>
          </cell>
          <cell r="BQ709">
            <v>9.1509433962264151</v>
          </cell>
          <cell r="BR709">
            <v>217</v>
          </cell>
          <cell r="BS709">
            <v>24</v>
          </cell>
          <cell r="BT709">
            <v>9.0416666666666661</v>
          </cell>
          <cell r="BU709">
            <v>81.458333333333329</v>
          </cell>
          <cell r="BV709">
            <v>217</v>
          </cell>
          <cell r="BW709">
            <v>24</v>
          </cell>
          <cell r="BX709">
            <v>9.0416666666666661</v>
          </cell>
          <cell r="BY709">
            <v>260</v>
          </cell>
          <cell r="BZ709">
            <v>26</v>
          </cell>
          <cell r="CA709">
            <v>10</v>
          </cell>
          <cell r="CB709">
            <v>1887.88</v>
          </cell>
          <cell r="CC709">
            <v>205</v>
          </cell>
          <cell r="CD709">
            <v>9.2091707317073173</v>
          </cell>
          <cell r="CE709">
            <v>80</v>
          </cell>
          <cell r="CF709"/>
          <cell r="CG709"/>
          <cell r="CH709"/>
          <cell r="CI709"/>
          <cell r="CJ709"/>
          <cell r="CK709"/>
          <cell r="CL709"/>
          <cell r="CM709"/>
          <cell r="CN709">
            <v>57</v>
          </cell>
          <cell r="CO709">
            <v>60</v>
          </cell>
          <cell r="CP709">
            <v>25</v>
          </cell>
          <cell r="CQ709">
            <v>50</v>
          </cell>
          <cell r="CR709">
            <v>15</v>
          </cell>
          <cell r="CS709">
            <v>9</v>
          </cell>
          <cell r="CT709">
            <v>63</v>
          </cell>
          <cell r="CU709">
            <v>16</v>
          </cell>
          <cell r="CV709">
            <v>0</v>
          </cell>
          <cell r="CW709">
            <v>100</v>
          </cell>
          <cell r="CX709">
            <v>487</v>
          </cell>
          <cell r="CY709">
            <v>48.7</v>
          </cell>
          <cell r="CZ709">
            <v>72.362555720653788</v>
          </cell>
          <cell r="DA709">
            <v>10</v>
          </cell>
          <cell r="DB709">
            <v>0</v>
          </cell>
          <cell r="DC709">
            <v>100</v>
          </cell>
          <cell r="DD709">
            <v>17</v>
          </cell>
          <cell r="DE709">
            <v>5</v>
          </cell>
          <cell r="DF709">
            <v>78</v>
          </cell>
          <cell r="DG709">
            <v>10</v>
          </cell>
          <cell r="DH709">
            <v>100</v>
          </cell>
          <cell r="DI709">
            <v>340</v>
          </cell>
          <cell r="DJ709">
            <v>17</v>
          </cell>
          <cell r="DK709">
            <v>2</v>
          </cell>
          <cell r="DL709">
            <v>0</v>
          </cell>
          <cell r="DM709">
            <v>100</v>
          </cell>
          <cell r="DN709">
            <v>70</v>
          </cell>
          <cell r="DO709" t="str">
            <v>100</v>
          </cell>
          <cell r="DP709">
            <v>50</v>
          </cell>
          <cell r="DQ709" t="str">
            <v>100</v>
          </cell>
          <cell r="DR709">
            <v>60</v>
          </cell>
          <cell r="DS709">
            <v>100</v>
          </cell>
          <cell r="DT709">
            <v>54</v>
          </cell>
          <cell r="DU709">
            <v>92</v>
          </cell>
          <cell r="DV709" t="str">
            <v>Oracle</v>
          </cell>
          <cell r="DW709"/>
          <cell r="DX709"/>
          <cell r="DY709" t="str">
            <v>Placed</v>
          </cell>
          <cell r="DZ709">
            <v>8.8000000000000007</v>
          </cell>
          <cell r="EA709" t="str">
            <v>Placement</v>
          </cell>
          <cell r="EB709" t="str">
            <v>Placement</v>
          </cell>
          <cell r="EC709"/>
          <cell r="ED709" t="str">
            <v>CAT-1</v>
          </cell>
          <cell r="EE709"/>
          <cell r="EF709"/>
          <cell r="EG709"/>
          <cell r="EH709"/>
          <cell r="EI709"/>
          <cell r="EJ709"/>
          <cell r="EK709"/>
          <cell r="EL709"/>
          <cell r="EM709"/>
          <cell r="EN709">
            <v>5</v>
          </cell>
          <cell r="EO709">
            <v>5</v>
          </cell>
          <cell r="EP709">
            <v>4</v>
          </cell>
          <cell r="EQ709">
            <v>14</v>
          </cell>
          <cell r="ER709">
            <v>93.333333333333329</v>
          </cell>
          <cell r="ES709" t="str">
            <v>Yes</v>
          </cell>
          <cell r="ET709" t="str">
            <v>https://drive.google.com/open?id=1MQ-c_xco5HLOGbOeAS2ikdg3nAXOqQ5Y</v>
          </cell>
          <cell r="EU709" t="str">
            <v>IT + Core Companies</v>
          </cell>
          <cell r="EV709" t="str">
            <v>Yes</v>
          </cell>
          <cell r="EW709">
            <v>126017604200</v>
          </cell>
          <cell r="EX709" t="str">
            <v>DEVKALI SARAIKHAWAJA</v>
          </cell>
          <cell r="EY709" t="str">
            <v>Present</v>
          </cell>
          <cell r="EZ709" t="str">
            <v>Golden Batch 2</v>
          </cell>
          <cell r="FA709" t="str">
            <v>19-ITB61-23</v>
          </cell>
          <cell r="FB709" t="str">
            <v>IT-B</v>
          </cell>
          <cell r="FC709">
            <v>61</v>
          </cell>
        </row>
        <row r="710">
          <cell r="C710" t="str">
            <v>19-ITB62-23</v>
          </cell>
          <cell r="D710">
            <v>62</v>
          </cell>
          <cell r="E710" t="str">
            <v>YADAV MUKESH LALBABU URMILA</v>
          </cell>
          <cell r="F710" t="str">
            <v>19-ITB62-23</v>
          </cell>
          <cell r="G710" t="str">
            <v>Male</v>
          </cell>
          <cell r="H710">
            <v>36717</v>
          </cell>
          <cell r="I710">
            <v>9769787635</v>
          </cell>
          <cell r="J710" t="str">
            <v>9769787635</v>
          </cell>
          <cell r="K710" t="str">
            <v>mukeshyadav78605@gmail.com</v>
          </cell>
          <cell r="L710" t="str">
            <v>1032190391@tcetmumbai.in</v>
          </cell>
          <cell r="M710" t="str">
            <v>Room no 2 Vithal jeena Chawl,Sukarwadi M.G Road no 9,Borivali East,Near ST Depo,Mumbai,400066</v>
          </cell>
          <cell r="N710" t="str">
            <v>Any other</v>
          </cell>
          <cell r="O710" t="str">
            <v>Below  5 Lacs</v>
          </cell>
          <cell r="P710" t="str">
            <v>Normal</v>
          </cell>
          <cell r="Q710" t="str">
            <v>Open</v>
          </cell>
          <cell r="R710">
            <v>2019</v>
          </cell>
          <cell r="S710" t="str">
            <v>FE</v>
          </cell>
          <cell r="T710" t="str">
            <v>MHT-CET 2019</v>
          </cell>
          <cell r="U710" t="str">
            <v>MHT-CET</v>
          </cell>
          <cell r="V710">
            <v>200</v>
          </cell>
          <cell r="W710">
            <v>86.661645500000006</v>
          </cell>
          <cell r="X710" t="str">
            <v>MI</v>
          </cell>
          <cell r="Y710">
            <v>447</v>
          </cell>
          <cell r="Z710">
            <v>500</v>
          </cell>
          <cell r="AA710">
            <v>89.4</v>
          </cell>
          <cell r="AB710">
            <v>2017</v>
          </cell>
          <cell r="AC710" t="str">
            <v>MAHARASHTRA STATE BOARD OF SECONDARY AND HIGHER SECONDARY EDUCATION</v>
          </cell>
          <cell r="AD710" t="str">
            <v>SHETH D.M HIGH SCHOOL</v>
          </cell>
          <cell r="AE710">
            <v>461</v>
          </cell>
          <cell r="AF710">
            <v>650</v>
          </cell>
          <cell r="AG710">
            <v>70.92</v>
          </cell>
          <cell r="AH710">
            <v>2019</v>
          </cell>
          <cell r="AI710" t="str">
            <v>MAHARASHTRA STATE BOARD OF SECONDARY AND HIGHER SECONDARY EDUCATION</v>
          </cell>
          <cell r="AJ710" t="str">
            <v>CHAUHAN INSTITUTE OF SCIENCE</v>
          </cell>
          <cell r="AK710">
            <v>203</v>
          </cell>
          <cell r="AL710">
            <v>22</v>
          </cell>
          <cell r="AM710">
            <v>9.2272727272727266</v>
          </cell>
          <cell r="AN710">
            <v>76</v>
          </cell>
          <cell r="AO710">
            <v>252</v>
          </cell>
          <cell r="AP710">
            <v>26</v>
          </cell>
          <cell r="AQ710">
            <v>9.6923076923076916</v>
          </cell>
          <cell r="AR710">
            <v>75</v>
          </cell>
          <cell r="AS710">
            <v>455</v>
          </cell>
          <cell r="AT710">
            <v>48</v>
          </cell>
          <cell r="AU710">
            <v>9.4791666666666661</v>
          </cell>
          <cell r="AV710">
            <v>242</v>
          </cell>
          <cell r="AW710">
            <v>25</v>
          </cell>
          <cell r="AX710">
            <v>9.68</v>
          </cell>
          <cell r="AY710">
            <v>98</v>
          </cell>
          <cell r="AZ710">
            <v>285</v>
          </cell>
          <cell r="BA710">
            <v>29</v>
          </cell>
          <cell r="BB710">
            <v>9.8275862068965516</v>
          </cell>
          <cell r="BC710">
            <v>99</v>
          </cell>
          <cell r="BD710">
            <v>527</v>
          </cell>
          <cell r="BE710">
            <v>54</v>
          </cell>
          <cell r="BF710">
            <v>9.7592592592592595</v>
          </cell>
          <cell r="BG710">
            <v>200</v>
          </cell>
          <cell r="BH710">
            <v>24</v>
          </cell>
          <cell r="BI710">
            <v>8.3333333333333339</v>
          </cell>
          <cell r="BJ710">
            <v>87</v>
          </cell>
          <cell r="BK710">
            <v>253</v>
          </cell>
          <cell r="BL710">
            <v>29</v>
          </cell>
          <cell r="BM710">
            <v>8.7241379310344822</v>
          </cell>
          <cell r="BN710">
            <v>97</v>
          </cell>
          <cell r="BO710">
            <v>453</v>
          </cell>
          <cell r="BP710">
            <v>53</v>
          </cell>
          <cell r="BQ710">
            <v>8.5471698113207548</v>
          </cell>
          <cell r="BR710">
            <v>174</v>
          </cell>
          <cell r="BS710">
            <v>24</v>
          </cell>
          <cell r="BT710">
            <v>7.25</v>
          </cell>
          <cell r="BU710">
            <v>88.666666666666671</v>
          </cell>
          <cell r="BV710">
            <v>174</v>
          </cell>
          <cell r="BW710">
            <v>24</v>
          </cell>
          <cell r="BX710">
            <v>7.25</v>
          </cell>
          <cell r="BY710">
            <v>225</v>
          </cell>
          <cell r="BZ710">
            <v>26</v>
          </cell>
          <cell r="CA710">
            <v>8.6538461538461533</v>
          </cell>
          <cell r="CB710">
            <v>1834</v>
          </cell>
          <cell r="CC710">
            <v>205</v>
          </cell>
          <cell r="CD710">
            <v>8.946341463414635</v>
          </cell>
          <cell r="CE710">
            <v>87</v>
          </cell>
          <cell r="CF710"/>
          <cell r="CG710"/>
          <cell r="CH710"/>
          <cell r="CI710"/>
          <cell r="CJ710"/>
          <cell r="CK710"/>
          <cell r="CL710"/>
          <cell r="CM710"/>
          <cell r="CN710">
            <v>8</v>
          </cell>
          <cell r="CO710">
            <v>60</v>
          </cell>
          <cell r="CP710">
            <v>20</v>
          </cell>
          <cell r="CQ710">
            <v>50</v>
          </cell>
          <cell r="CR710">
            <v>21</v>
          </cell>
          <cell r="CS710">
            <v>3</v>
          </cell>
          <cell r="CT710">
            <v>88</v>
          </cell>
          <cell r="CU710">
            <v>12</v>
          </cell>
          <cell r="CV710">
            <v>4</v>
          </cell>
          <cell r="CW710">
            <v>75</v>
          </cell>
          <cell r="CX710">
            <v>355</v>
          </cell>
          <cell r="CY710">
            <v>39.444444444444443</v>
          </cell>
          <cell r="CZ710">
            <v>52.748885586924224</v>
          </cell>
          <cell r="DA710">
            <v>9</v>
          </cell>
          <cell r="DB710">
            <v>1</v>
          </cell>
          <cell r="DC710">
            <v>90</v>
          </cell>
          <cell r="DD710">
            <v>11</v>
          </cell>
          <cell r="DE710">
            <v>11</v>
          </cell>
          <cell r="DF710">
            <v>50</v>
          </cell>
          <cell r="DG710">
            <v>7</v>
          </cell>
          <cell r="DH710">
            <v>70</v>
          </cell>
          <cell r="DI710">
            <v>190</v>
          </cell>
          <cell r="DJ710">
            <v>10</v>
          </cell>
          <cell r="DK710">
            <v>2</v>
          </cell>
          <cell r="DL710">
            <v>0</v>
          </cell>
          <cell r="DM710">
            <v>100</v>
          </cell>
          <cell r="DN710">
            <v>50</v>
          </cell>
          <cell r="DO710" t="str">
            <v>100</v>
          </cell>
          <cell r="DP710">
            <v>0</v>
          </cell>
          <cell r="DQ710">
            <v>0</v>
          </cell>
          <cell r="DR710">
            <v>25</v>
          </cell>
          <cell r="DS710">
            <v>50</v>
          </cell>
          <cell r="DT710">
            <v>38</v>
          </cell>
          <cell r="DU710">
            <v>75</v>
          </cell>
          <cell r="DV710" t="str">
            <v>Capgemini</v>
          </cell>
          <cell r="DW710"/>
          <cell r="DX710"/>
          <cell r="DY710" t="str">
            <v>Placed</v>
          </cell>
          <cell r="DZ710">
            <v>4.25</v>
          </cell>
          <cell r="EA710" t="str">
            <v>Placement</v>
          </cell>
          <cell r="EB710" t="str">
            <v>Placement</v>
          </cell>
          <cell r="EC710"/>
          <cell r="ED710" t="str">
            <v>CAT-1</v>
          </cell>
          <cell r="EE710"/>
          <cell r="EF710"/>
          <cell r="EG710"/>
          <cell r="EH710"/>
          <cell r="EI710"/>
          <cell r="EJ710"/>
          <cell r="EK710"/>
          <cell r="EL710"/>
          <cell r="EM710"/>
          <cell r="EN710">
            <v>5</v>
          </cell>
          <cell r="EO710">
            <v>4</v>
          </cell>
          <cell r="EP710">
            <v>5</v>
          </cell>
          <cell r="EQ710">
            <v>14</v>
          </cell>
          <cell r="ER710">
            <v>93.333333333333329</v>
          </cell>
          <cell r="ES710" t="str">
            <v>Yes</v>
          </cell>
          <cell r="ET710" t="str">
            <v>https://drive.google.com/open?id=1RIY6NVERXWwKP1-vQL6zqLfhyNPqVl2s</v>
          </cell>
          <cell r="EU710" t="str">
            <v>IT + Core Companies</v>
          </cell>
          <cell r="EV710" t="str">
            <v>Yes</v>
          </cell>
          <cell r="EW710" t="str">
            <v>T2109171036575259491034</v>
          </cell>
          <cell r="EX710" t="str">
            <v>KURTHIYA GOPALGAN BI</v>
          </cell>
          <cell r="EY710" t="str">
            <v>Present</v>
          </cell>
          <cell r="EZ710" t="str">
            <v>Batch 1</v>
          </cell>
          <cell r="FA710" t="str">
            <v>19-ITB62-23</v>
          </cell>
          <cell r="FB710" t="str">
            <v>IT-B</v>
          </cell>
          <cell r="FC710">
            <v>62</v>
          </cell>
        </row>
        <row r="711">
          <cell r="C711" t="str">
            <v>19-ITB63-23</v>
          </cell>
          <cell r="D711">
            <v>63</v>
          </cell>
          <cell r="E711" t="str">
            <v>YADAV SAURABH RAJESHKUMAR GEETA</v>
          </cell>
          <cell r="F711" t="str">
            <v>19-ITB63-23</v>
          </cell>
          <cell r="G711" t="str">
            <v>Male</v>
          </cell>
          <cell r="H711">
            <v>37019</v>
          </cell>
          <cell r="I711">
            <v>9082502271</v>
          </cell>
          <cell r="J711">
            <v>8104274732</v>
          </cell>
          <cell r="K711" t="str">
            <v>saurabhyadav0613@gmail.com</v>
          </cell>
          <cell r="L711" t="str">
            <v>1032190392@tcetmumbai.in</v>
          </cell>
          <cell r="M711" t="str">
            <v>Room no:2,Subhash chawl,Laxminagar,Akurli Road,Thakur Village,Behind Sharada hotel,Mumbai,400101</v>
          </cell>
          <cell r="N711" t="str">
            <v>Family Business</v>
          </cell>
          <cell r="O711" t="str">
            <v>Below  5 Lacs</v>
          </cell>
          <cell r="P711" t="str">
            <v>Normal</v>
          </cell>
          <cell r="Q711" t="str">
            <v>Open</v>
          </cell>
          <cell r="R711">
            <v>2019</v>
          </cell>
          <cell r="S711" t="str">
            <v>FE</v>
          </cell>
          <cell r="T711" t="str">
            <v>MHT-CET 2019</v>
          </cell>
          <cell r="U711" t="str">
            <v>MHT-CET</v>
          </cell>
          <cell r="V711">
            <v>200</v>
          </cell>
          <cell r="W711">
            <v>97.278448499999996</v>
          </cell>
          <cell r="X711" t="str">
            <v>TFWS</v>
          </cell>
          <cell r="Y711">
            <v>457</v>
          </cell>
          <cell r="Z711">
            <v>500</v>
          </cell>
          <cell r="AA711">
            <v>91.4</v>
          </cell>
          <cell r="AB711">
            <v>2017</v>
          </cell>
          <cell r="AC711" t="str">
            <v>MAHARASHTRA STATE BOARD OF SECONDARY AND HIGHER SECONDARY EDUCATION</v>
          </cell>
          <cell r="AD711" t="str">
            <v>SHRI RAGHUBIR MADHYAMIK VIDYALAYA</v>
          </cell>
          <cell r="AE711">
            <v>479</v>
          </cell>
          <cell r="AF711">
            <v>650</v>
          </cell>
          <cell r="AG711">
            <v>73.69</v>
          </cell>
          <cell r="AH711">
            <v>2019</v>
          </cell>
          <cell r="AI711" t="str">
            <v>MAHARASHTRA STATE BOARD OF SECONDARY AND HIGHER SECONDARY EDUCATION</v>
          </cell>
          <cell r="AJ711" t="str">
            <v>S.S AND L.S PATKAR COLLEGE OF ARTS AND SCIENCE</v>
          </cell>
          <cell r="AK711">
            <v>216</v>
          </cell>
          <cell r="AL711">
            <v>22</v>
          </cell>
          <cell r="AM711">
            <v>9.8181818181818183</v>
          </cell>
          <cell r="AN711">
            <v>82</v>
          </cell>
          <cell r="AO711">
            <v>253</v>
          </cell>
          <cell r="AP711">
            <v>26</v>
          </cell>
          <cell r="AQ711">
            <v>9.7307692307692299</v>
          </cell>
          <cell r="AR711">
            <v>83.33</v>
          </cell>
          <cell r="AS711">
            <v>469</v>
          </cell>
          <cell r="AT711">
            <v>48</v>
          </cell>
          <cell r="AU711">
            <v>9.7708333333333339</v>
          </cell>
          <cell r="AV711">
            <v>250</v>
          </cell>
          <cell r="AW711">
            <v>25</v>
          </cell>
          <cell r="AX711">
            <v>10</v>
          </cell>
          <cell r="AY711">
            <v>88</v>
          </cell>
          <cell r="AZ711">
            <v>285</v>
          </cell>
          <cell r="BA711">
            <v>29</v>
          </cell>
          <cell r="BB711">
            <v>9.8275862068965516</v>
          </cell>
          <cell r="BC711">
            <v>95</v>
          </cell>
          <cell r="BD711">
            <v>535</v>
          </cell>
          <cell r="BE711">
            <v>54</v>
          </cell>
          <cell r="BF711">
            <v>9.9074074074074066</v>
          </cell>
          <cell r="BG711">
            <v>210</v>
          </cell>
          <cell r="BH711">
            <v>24</v>
          </cell>
          <cell r="BI711">
            <v>8.75</v>
          </cell>
          <cell r="BJ711">
            <v>87.082499999999996</v>
          </cell>
          <cell r="BK711">
            <v>289</v>
          </cell>
          <cell r="BL711">
            <v>29</v>
          </cell>
          <cell r="BM711">
            <v>9.9655172413793096</v>
          </cell>
          <cell r="BN711">
            <v>85</v>
          </cell>
          <cell r="BO711">
            <v>499</v>
          </cell>
          <cell r="BP711">
            <v>53</v>
          </cell>
          <cell r="BQ711">
            <v>9.415094339622641</v>
          </cell>
          <cell r="BR711">
            <v>217</v>
          </cell>
          <cell r="BS711">
            <v>24</v>
          </cell>
          <cell r="BT711">
            <v>9.0416666666666661</v>
          </cell>
          <cell r="BU711">
            <v>86.735416666666652</v>
          </cell>
          <cell r="BV711">
            <v>217</v>
          </cell>
          <cell r="BW711">
            <v>24</v>
          </cell>
          <cell r="BX711">
            <v>9.0416666666666661</v>
          </cell>
          <cell r="BY711">
            <v>257</v>
          </cell>
          <cell r="BZ711">
            <v>26</v>
          </cell>
          <cell r="CA711">
            <v>9.884615384615385</v>
          </cell>
          <cell r="CB711">
            <v>1977</v>
          </cell>
          <cell r="CC711">
            <v>205</v>
          </cell>
          <cell r="CD711">
            <v>9.6439024390243908</v>
          </cell>
          <cell r="CE711">
            <v>88</v>
          </cell>
          <cell r="CF711"/>
          <cell r="CG711"/>
          <cell r="CH711"/>
          <cell r="CI711"/>
          <cell r="CJ711"/>
          <cell r="CK711"/>
          <cell r="CL711"/>
          <cell r="CM711"/>
          <cell r="CN711">
            <v>14</v>
          </cell>
          <cell r="CO711">
            <v>60</v>
          </cell>
          <cell r="CP711">
            <v>26</v>
          </cell>
          <cell r="CQ711">
            <v>50</v>
          </cell>
          <cell r="CR711">
            <v>21</v>
          </cell>
          <cell r="CS711">
            <v>3</v>
          </cell>
          <cell r="CT711">
            <v>88</v>
          </cell>
          <cell r="CU711">
            <v>11</v>
          </cell>
          <cell r="CV711">
            <v>5</v>
          </cell>
          <cell r="CW711">
            <v>69</v>
          </cell>
          <cell r="CX711">
            <v>460</v>
          </cell>
          <cell r="CY711">
            <v>46</v>
          </cell>
          <cell r="CZ711">
            <v>68.350668647845467</v>
          </cell>
          <cell r="DA711">
            <v>10</v>
          </cell>
          <cell r="DB711">
            <v>0</v>
          </cell>
          <cell r="DC711">
            <v>100</v>
          </cell>
          <cell r="DD711">
            <v>21</v>
          </cell>
          <cell r="DE711">
            <v>1</v>
          </cell>
          <cell r="DF711">
            <v>96</v>
          </cell>
          <cell r="DG711">
            <v>9</v>
          </cell>
          <cell r="DH711">
            <v>90</v>
          </cell>
          <cell r="DI711">
            <v>405</v>
          </cell>
          <cell r="DJ711">
            <v>21</v>
          </cell>
          <cell r="DK711">
            <v>2</v>
          </cell>
          <cell r="DL711">
            <v>0</v>
          </cell>
          <cell r="DM711">
            <v>100</v>
          </cell>
          <cell r="DN711">
            <v>80</v>
          </cell>
          <cell r="DO711" t="str">
            <v>100</v>
          </cell>
          <cell r="DP711">
            <v>70</v>
          </cell>
          <cell r="DQ711" t="str">
            <v>100</v>
          </cell>
          <cell r="DR711">
            <v>75</v>
          </cell>
          <cell r="DS711">
            <v>100</v>
          </cell>
          <cell r="DT711">
            <v>57</v>
          </cell>
          <cell r="DU711">
            <v>92</v>
          </cell>
          <cell r="DV711" t="str">
            <v>IDFC/Wisdamlab/DXC.Technology</v>
          </cell>
          <cell r="DW711"/>
          <cell r="DX711"/>
          <cell r="DY711" t="str">
            <v>Placed</v>
          </cell>
          <cell r="DZ711" t="str">
            <v>10.20/5/4.20</v>
          </cell>
          <cell r="EA711" t="str">
            <v>Placement</v>
          </cell>
          <cell r="EB711" t="str">
            <v>Placement</v>
          </cell>
          <cell r="EC711"/>
          <cell r="ED711" t="str">
            <v>CAT-1</v>
          </cell>
          <cell r="EE711"/>
          <cell r="EF711"/>
          <cell r="EG711"/>
          <cell r="EH711"/>
          <cell r="EI711"/>
          <cell r="EJ711"/>
          <cell r="EK711"/>
          <cell r="EL711"/>
          <cell r="EM711"/>
          <cell r="EN711">
            <v>5</v>
          </cell>
          <cell r="EO711">
            <v>5</v>
          </cell>
          <cell r="EP711">
            <v>5</v>
          </cell>
          <cell r="EQ711">
            <v>15</v>
          </cell>
          <cell r="ER711">
            <v>100</v>
          </cell>
          <cell r="ES711" t="str">
            <v>Yes</v>
          </cell>
          <cell r="ET711" t="str">
            <v>https://drive.google.com/open?id=1876uEAikkW7yUWOwF7fkAorcCe6sEZxN</v>
          </cell>
          <cell r="EU711" t="str">
            <v>IT + Core Companies</v>
          </cell>
          <cell r="EV711" t="str">
            <v>Yes</v>
          </cell>
          <cell r="EW711" t="str">
            <v>pay_HyE9N279xN30wD</v>
          </cell>
          <cell r="EX711" t="str">
            <v>Mumbai</v>
          </cell>
          <cell r="EY711" t="str">
            <v>Present</v>
          </cell>
          <cell r="EZ711" t="str">
            <v>Golden Batch 2</v>
          </cell>
          <cell r="FA711" t="str">
            <v>19-ITB63-23</v>
          </cell>
          <cell r="FB711" t="str">
            <v>IT-B</v>
          </cell>
          <cell r="FC711">
            <v>63</v>
          </cell>
        </row>
        <row r="712">
          <cell r="C712" t="str">
            <v>18-ITB65-23</v>
          </cell>
          <cell r="D712">
            <v>65</v>
          </cell>
          <cell r="E712" t="str">
            <v>SHARMA ASHISH AWADHESHKUMAR REETADEVI</v>
          </cell>
          <cell r="F712" t="str">
            <v>18-ITB65-23</v>
          </cell>
          <cell r="G712" t="str">
            <v>Male</v>
          </cell>
          <cell r="H712">
            <v>36725</v>
          </cell>
          <cell r="I712">
            <v>8291077676</v>
          </cell>
          <cell r="J712"/>
          <cell r="K712" t="str">
            <v>sharmaashish1872000@gmail.com</v>
          </cell>
          <cell r="L712" t="str">
            <v>1032180913@tcetmumbai.in</v>
          </cell>
          <cell r="M712" t="str">
            <v>ROOM NO. 403, BLDG. NO. 4,GOMATA JANTA SRA COLONY,G. K. MARG,RAHEJA ATLANTIS,MUMBAI,400013</v>
          </cell>
          <cell r="N712" t="str">
            <v>Self-employed</v>
          </cell>
          <cell r="O712" t="str">
            <v>Below  5 Lacs</v>
          </cell>
          <cell r="P712" t="str">
            <v>Normal</v>
          </cell>
          <cell r="Q712" t="str">
            <v>Open</v>
          </cell>
          <cell r="R712">
            <v>2018</v>
          </cell>
          <cell r="S712" t="str">
            <v>FE</v>
          </cell>
          <cell r="T712" t="str">
            <v>MHT-CET 2018</v>
          </cell>
          <cell r="U712" t="str">
            <v>MHT-CET</v>
          </cell>
          <cell r="V712">
            <v>200</v>
          </cell>
          <cell r="W712">
            <v>65</v>
          </cell>
          <cell r="X712" t="str">
            <v>MI</v>
          </cell>
          <cell r="Y712">
            <v>448</v>
          </cell>
          <cell r="Z712">
            <v>500</v>
          </cell>
          <cell r="AA712">
            <v>89.6</v>
          </cell>
          <cell r="AB712" t="str">
            <v>2016</v>
          </cell>
          <cell r="AC712" t="str">
            <v>MAHARASHTRA STATE BOARD OF SECONDARY AND HIGHER SECONDARY EDUCATION</v>
          </cell>
          <cell r="AD712" t="str">
            <v>DR. BABASAHEB AMBEDKAR MUN SECONDARY SCHOOL WORLI MUMBAI</v>
          </cell>
          <cell r="AE712">
            <v>527</v>
          </cell>
          <cell r="AF712">
            <v>650</v>
          </cell>
          <cell r="AG712">
            <v>81.08</v>
          </cell>
          <cell r="AH712" t="str">
            <v>2018</v>
          </cell>
          <cell r="AI712" t="str">
            <v>MAHARASHTRA STATE BOARD OF SECONDARY AND HIGHER SECONDARY EDUCATION</v>
          </cell>
          <cell r="AJ712" t="str">
            <v>BHAVANI SHANKAR ROAD JUNIOR COLLEGE OF SCIENCE</v>
          </cell>
          <cell r="AK712">
            <v>173</v>
          </cell>
          <cell r="AL712">
            <v>27</v>
          </cell>
          <cell r="AM712">
            <v>6.4074074074074074</v>
          </cell>
          <cell r="AN712">
            <v>89</v>
          </cell>
          <cell r="AO712">
            <v>163.5</v>
          </cell>
          <cell r="AP712">
            <v>27</v>
          </cell>
          <cell r="AQ712">
            <v>6.0555555555555554</v>
          </cell>
          <cell r="AR712">
            <v>75</v>
          </cell>
          <cell r="AS712">
            <v>336.5</v>
          </cell>
          <cell r="AT712">
            <v>54</v>
          </cell>
          <cell r="AU712">
            <v>6.2314814814814818</v>
          </cell>
          <cell r="AV712">
            <v>196</v>
          </cell>
          <cell r="AW712">
            <v>25</v>
          </cell>
          <cell r="AX712">
            <v>7.84</v>
          </cell>
          <cell r="AY712">
            <v>75</v>
          </cell>
          <cell r="AZ712">
            <v>239</v>
          </cell>
          <cell r="BA712">
            <v>29</v>
          </cell>
          <cell r="BB712">
            <v>8.2413793103448274</v>
          </cell>
          <cell r="BC712">
            <v>75</v>
          </cell>
          <cell r="BD712">
            <v>435</v>
          </cell>
          <cell r="BE712">
            <v>54</v>
          </cell>
          <cell r="BF712">
            <v>8.0555555555555554</v>
          </cell>
          <cell r="BG712">
            <v>167</v>
          </cell>
          <cell r="BH712">
            <v>24</v>
          </cell>
          <cell r="BI712">
            <v>6.958333333333333</v>
          </cell>
          <cell r="BJ712">
            <v>78.5</v>
          </cell>
          <cell r="BK712">
            <v>224</v>
          </cell>
          <cell r="BL712">
            <v>29</v>
          </cell>
          <cell r="BM712">
            <v>7.7241379310344831</v>
          </cell>
          <cell r="BN712">
            <v>79</v>
          </cell>
          <cell r="BO712">
            <v>391</v>
          </cell>
          <cell r="BP712">
            <v>53</v>
          </cell>
          <cell r="BQ712">
            <v>7.3773584905660377</v>
          </cell>
          <cell r="BR712">
            <v>176</v>
          </cell>
          <cell r="BS712">
            <v>24</v>
          </cell>
          <cell r="BT712">
            <v>7.333333333333333</v>
          </cell>
          <cell r="BU712">
            <v>78.583333333333329</v>
          </cell>
          <cell r="BV712">
            <v>176</v>
          </cell>
          <cell r="BW712">
            <v>24</v>
          </cell>
          <cell r="BX712">
            <v>7.333333333333333</v>
          </cell>
          <cell r="BY712">
            <v>189</v>
          </cell>
          <cell r="BZ712">
            <v>26</v>
          </cell>
          <cell r="CA712">
            <v>7.2692307692307692</v>
          </cell>
          <cell r="CB712">
            <v>1527.5</v>
          </cell>
          <cell r="CC712">
            <v>211</v>
          </cell>
          <cell r="CD712">
            <v>7.2393364928909953</v>
          </cell>
          <cell r="CE712">
            <v>79</v>
          </cell>
          <cell r="CF712"/>
          <cell r="CG712"/>
          <cell r="CH712"/>
          <cell r="CI712"/>
          <cell r="CJ712"/>
          <cell r="CK712"/>
          <cell r="CL712"/>
          <cell r="CM712"/>
          <cell r="CN712"/>
          <cell r="CO712"/>
          <cell r="CP712"/>
          <cell r="CQ712"/>
          <cell r="CR712">
            <v>18</v>
          </cell>
          <cell r="CS712">
            <v>6</v>
          </cell>
          <cell r="CT712">
            <v>75</v>
          </cell>
          <cell r="CU712">
            <v>9</v>
          </cell>
          <cell r="CV712">
            <v>7</v>
          </cell>
          <cell r="CW712">
            <v>57</v>
          </cell>
          <cell r="CX712">
            <v>131</v>
          </cell>
          <cell r="CY712">
            <v>43.666666666666664</v>
          </cell>
          <cell r="CZ712">
            <v>19.465081723625559</v>
          </cell>
          <cell r="DA712">
            <v>3</v>
          </cell>
          <cell r="DB712">
            <v>7</v>
          </cell>
          <cell r="DC712">
            <v>30</v>
          </cell>
          <cell r="DD712">
            <v>1</v>
          </cell>
          <cell r="DE712">
            <v>21</v>
          </cell>
          <cell r="DF712">
            <v>5</v>
          </cell>
          <cell r="DG712">
            <v>3</v>
          </cell>
          <cell r="DH712">
            <v>30</v>
          </cell>
          <cell r="DI712">
            <v>110</v>
          </cell>
          <cell r="DJ712">
            <v>6</v>
          </cell>
          <cell r="DK712">
            <v>0</v>
          </cell>
          <cell r="DL712">
            <v>2</v>
          </cell>
          <cell r="DM712">
            <v>0</v>
          </cell>
          <cell r="DN712">
            <v>70</v>
          </cell>
          <cell r="DO712" t="str">
            <v>100</v>
          </cell>
          <cell r="DP712">
            <v>50</v>
          </cell>
          <cell r="DQ712" t="str">
            <v>100</v>
          </cell>
          <cell r="DR712">
            <v>60</v>
          </cell>
          <cell r="DS712">
            <v>100</v>
          </cell>
          <cell r="DT712">
            <v>32</v>
          </cell>
          <cell r="DU712">
            <v>43</v>
          </cell>
          <cell r="DV712"/>
          <cell r="DW712"/>
          <cell r="DX712"/>
          <cell r="DY712"/>
          <cell r="DZ712"/>
          <cell r="EA712" t="str">
            <v>Placement</v>
          </cell>
          <cell r="EB712" t="str">
            <v>Placement</v>
          </cell>
          <cell r="EC712"/>
          <cell r="ED712" t="str">
            <v>CAT-3</v>
          </cell>
          <cell r="EE712"/>
          <cell r="EF712"/>
          <cell r="EG712"/>
          <cell r="EH712"/>
          <cell r="EI712"/>
          <cell r="EJ712"/>
          <cell r="EK712"/>
          <cell r="EL712"/>
          <cell r="EM712"/>
          <cell r="EN712">
            <v>4</v>
          </cell>
          <cell r="EO712">
            <v>1</v>
          </cell>
          <cell r="EP712">
            <v>4</v>
          </cell>
          <cell r="EQ712">
            <v>9</v>
          </cell>
          <cell r="ER712">
            <v>60</v>
          </cell>
          <cell r="ES712" t="str">
            <v>Yes</v>
          </cell>
          <cell r="ET712" t="str">
            <v>https://drive.google.com/open?id=1EGjQcSDVtwKJ9coLamtGGUzIwSZrbRRf</v>
          </cell>
          <cell r="EU712" t="str">
            <v>IT + Core Companies</v>
          </cell>
          <cell r="EV712" t="str">
            <v>Yes</v>
          </cell>
          <cell r="EW712"/>
          <cell r="EX712" t="str">
            <v>Mumbai</v>
          </cell>
          <cell r="EY712" t="str">
            <v>AB</v>
          </cell>
          <cell r="EZ712" t="str">
            <v>Batch 2</v>
          </cell>
          <cell r="FA712" t="str">
            <v>18-ITB65-23</v>
          </cell>
          <cell r="FB712" t="str">
            <v>IT-B</v>
          </cell>
          <cell r="FC712">
            <v>65</v>
          </cell>
        </row>
        <row r="713">
          <cell r="C713" t="str">
            <v>18-ITB66-23</v>
          </cell>
          <cell r="D713">
            <v>66</v>
          </cell>
          <cell r="E713" t="str">
            <v>ENGINEER SACHET HITESH RASHMIKA</v>
          </cell>
          <cell r="F713" t="str">
            <v>18-ITB66-23</v>
          </cell>
          <cell r="G713" t="str">
            <v>Male</v>
          </cell>
          <cell r="H713">
            <v>36837</v>
          </cell>
          <cell r="I713">
            <v>9769871250</v>
          </cell>
          <cell r="J713"/>
          <cell r="K713" t="str">
            <v>sacheteng711@gmail.com</v>
          </cell>
          <cell r="L713" t="str">
            <v>1032180914@tcetmumbai.in</v>
          </cell>
          <cell r="M713" t="str">
            <v>56 Bhagyanagar,Chandavarkar Road,Borivali West,Near Apex Hospital,Mumbai,400092</v>
          </cell>
          <cell r="N713" t="str">
            <v>Service</v>
          </cell>
          <cell r="O713" t="str">
            <v>Below  5 Lacs</v>
          </cell>
          <cell r="P713" t="str">
            <v>Normal</v>
          </cell>
          <cell r="Q713" t="str">
            <v>Open</v>
          </cell>
          <cell r="R713">
            <v>2018</v>
          </cell>
          <cell r="S713" t="str">
            <v>FE</v>
          </cell>
          <cell r="T713" t="str">
            <v>JEE(Main)-2018</v>
          </cell>
          <cell r="U713" t="str">
            <v>JEE-Main</v>
          </cell>
          <cell r="V713">
            <v>360</v>
          </cell>
          <cell r="W713">
            <v>57</v>
          </cell>
          <cell r="X713" t="str">
            <v>INSTITUTIONAL SEAT</v>
          </cell>
          <cell r="Y713">
            <v>405</v>
          </cell>
          <cell r="Z713">
            <v>500</v>
          </cell>
          <cell r="AA713">
            <v>81</v>
          </cell>
          <cell r="AB713" t="str">
            <v>2016</v>
          </cell>
          <cell r="AC713" t="str">
            <v>MAHARASHTRA STATE BOARD OF SECONDARY AND HIGHER SECONDARY EDUCATION</v>
          </cell>
          <cell r="AD713" t="str">
            <v>RUSTOMJEE INTERNATIONAL SCHOOL</v>
          </cell>
          <cell r="AE713">
            <v>378</v>
          </cell>
          <cell r="AF713">
            <v>650</v>
          </cell>
          <cell r="AG713">
            <v>58.15</v>
          </cell>
          <cell r="AH713" t="str">
            <v>2018</v>
          </cell>
          <cell r="AI713" t="str">
            <v>MAHARASHTRA STATE BOARD OF SECONDARY AND HIGHER SECONDARY EDUCATION</v>
          </cell>
          <cell r="AJ713" t="str">
            <v>SMT. SHANTI DEVI SHUKLA JUNIOR COLLEGE OF SCIENCE</v>
          </cell>
          <cell r="AK713">
            <v>173</v>
          </cell>
          <cell r="AL713">
            <v>27</v>
          </cell>
          <cell r="AM713">
            <v>6.4074074074074074</v>
          </cell>
          <cell r="AN713">
            <v>86</v>
          </cell>
          <cell r="AO713">
            <v>157</v>
          </cell>
          <cell r="AP713">
            <v>27</v>
          </cell>
          <cell r="AQ713">
            <v>5.8148148148148149</v>
          </cell>
          <cell r="AR713">
            <v>100</v>
          </cell>
          <cell r="AS713">
            <v>330</v>
          </cell>
          <cell r="AT713">
            <v>54</v>
          </cell>
          <cell r="AU713">
            <v>6.1111111111111107</v>
          </cell>
          <cell r="AV713">
            <v>204</v>
          </cell>
          <cell r="AW713">
            <v>25</v>
          </cell>
          <cell r="AX713">
            <v>8.16</v>
          </cell>
          <cell r="AY713">
            <v>75</v>
          </cell>
          <cell r="AZ713">
            <v>227</v>
          </cell>
          <cell r="BA713">
            <v>29</v>
          </cell>
          <cell r="BB713">
            <v>7.8275862068965516</v>
          </cell>
          <cell r="BC713">
            <v>83</v>
          </cell>
          <cell r="BD713">
            <v>431</v>
          </cell>
          <cell r="BE713">
            <v>54</v>
          </cell>
          <cell r="BF713">
            <v>7.9814814814814818</v>
          </cell>
          <cell r="BG713">
            <v>163</v>
          </cell>
          <cell r="BH713">
            <v>24</v>
          </cell>
          <cell r="BI713">
            <v>6.791666666666667</v>
          </cell>
          <cell r="BJ713">
            <v>86</v>
          </cell>
          <cell r="BK713">
            <v>191</v>
          </cell>
          <cell r="BL713">
            <v>29</v>
          </cell>
          <cell r="BM713">
            <v>6.5862068965517242</v>
          </cell>
          <cell r="BN713">
            <v>75</v>
          </cell>
          <cell r="BO713">
            <v>354</v>
          </cell>
          <cell r="BP713">
            <v>53</v>
          </cell>
          <cell r="BQ713">
            <v>6.6792452830188678</v>
          </cell>
          <cell r="BR713">
            <v>138</v>
          </cell>
          <cell r="BS713">
            <v>24</v>
          </cell>
          <cell r="BT713">
            <v>5.75</v>
          </cell>
          <cell r="BU713">
            <v>84.166666666666671</v>
          </cell>
          <cell r="BV713">
            <v>138</v>
          </cell>
          <cell r="BW713">
            <v>24</v>
          </cell>
          <cell r="BX713">
            <v>5.75</v>
          </cell>
          <cell r="BY713">
            <v>199</v>
          </cell>
          <cell r="BZ713">
            <v>26</v>
          </cell>
          <cell r="CA713">
            <v>7.6538461538461542</v>
          </cell>
          <cell r="CB713">
            <v>1452</v>
          </cell>
          <cell r="CC713">
            <v>211</v>
          </cell>
          <cell r="CD713">
            <v>6.8815165876777256</v>
          </cell>
          <cell r="CE713">
            <v>86</v>
          </cell>
          <cell r="CF713"/>
          <cell r="CG713"/>
          <cell r="CH713"/>
          <cell r="CI713"/>
          <cell r="CJ713"/>
          <cell r="CK713"/>
          <cell r="CL713"/>
          <cell r="CM713"/>
          <cell r="CN713"/>
          <cell r="CO713"/>
          <cell r="CP713"/>
          <cell r="CQ713"/>
          <cell r="CR713"/>
          <cell r="CS713"/>
          <cell r="CT713"/>
          <cell r="CU713"/>
          <cell r="CV713"/>
          <cell r="CW713"/>
          <cell r="CX713"/>
          <cell r="CY713"/>
          <cell r="CZ713"/>
          <cell r="DA713"/>
          <cell r="DB713"/>
          <cell r="DC713"/>
          <cell r="DD713"/>
          <cell r="DE713"/>
          <cell r="DF713"/>
          <cell r="DG713"/>
          <cell r="DH713"/>
          <cell r="DI713"/>
          <cell r="DJ713">
            <v>0</v>
          </cell>
          <cell r="DK713">
            <v>0</v>
          </cell>
          <cell r="DL713">
            <v>2</v>
          </cell>
          <cell r="DM713">
            <v>0</v>
          </cell>
          <cell r="DN713">
            <v>0</v>
          </cell>
          <cell r="DO713">
            <v>0</v>
          </cell>
          <cell r="DP713">
            <v>0</v>
          </cell>
          <cell r="DQ713">
            <v>0</v>
          </cell>
          <cell r="DR713">
            <v>0</v>
          </cell>
          <cell r="DS713">
            <v>0</v>
          </cell>
          <cell r="DT713">
            <v>0</v>
          </cell>
          <cell r="DU713">
            <v>0</v>
          </cell>
          <cell r="DV713"/>
          <cell r="DW713"/>
          <cell r="DX713"/>
          <cell r="DY713"/>
          <cell r="DZ713"/>
          <cell r="EA713" t="str">
            <v>Placement</v>
          </cell>
          <cell r="EB713" t="str">
            <v>Placement</v>
          </cell>
          <cell r="EC713">
            <v>44746</v>
          </cell>
          <cell r="ED713" t="str">
            <v>CAT-3</v>
          </cell>
          <cell r="EE713"/>
          <cell r="EF713"/>
          <cell r="EG713"/>
          <cell r="EH713"/>
          <cell r="EI713"/>
          <cell r="EJ713"/>
          <cell r="EK713"/>
          <cell r="EL713"/>
          <cell r="EM713"/>
          <cell r="EN713">
            <v>3</v>
          </cell>
          <cell r="EO713">
            <v>0</v>
          </cell>
          <cell r="EP713">
            <v>5</v>
          </cell>
          <cell r="EQ713">
            <v>8</v>
          </cell>
          <cell r="ER713">
            <v>53.333333333333336</v>
          </cell>
          <cell r="ES713" t="str">
            <v>No</v>
          </cell>
          <cell r="ET713"/>
          <cell r="EU713"/>
          <cell r="EV713"/>
          <cell r="EW713"/>
          <cell r="EX713" t="str">
            <v>SURAT</v>
          </cell>
          <cell r="EY713" t="str">
            <v>AB</v>
          </cell>
          <cell r="EZ713"/>
          <cell r="FA713" t="str">
            <v>18-ITB66-23</v>
          </cell>
          <cell r="FB713" t="str">
            <v>IT-B</v>
          </cell>
          <cell r="FC713">
            <v>66</v>
          </cell>
        </row>
        <row r="714">
          <cell r="C714" t="str">
            <v>18-ITB67-23</v>
          </cell>
          <cell r="D714">
            <v>67</v>
          </cell>
          <cell r="E714" t="str">
            <v>SALVI RAJ SUNIL SHREYA</v>
          </cell>
          <cell r="F714" t="str">
            <v>18-ITB67-23</v>
          </cell>
          <cell r="G714" t="str">
            <v>Male</v>
          </cell>
          <cell r="H714">
            <v>36797</v>
          </cell>
          <cell r="I714">
            <v>8850194476</v>
          </cell>
          <cell r="J714"/>
          <cell r="K714" t="str">
            <v>Rajsalvi917@gmail.com</v>
          </cell>
          <cell r="L714" t="str">
            <v>1032200004@tcetmumbai.in</v>
          </cell>
          <cell r="M714" t="str">
            <v>302, A/12,SECTOR NO-5, SHANTI NAGAR ,MIRA ROAD EAST,THANE,NEAR RASSAZ THEATRE CRICLE,MIRA BHAYANDAR,401107</v>
          </cell>
          <cell r="N714" t="str">
            <v>Service</v>
          </cell>
          <cell r="O714" t="str">
            <v>Below  5 Lacs</v>
          </cell>
          <cell r="P714" t="str">
            <v>Normal</v>
          </cell>
          <cell r="Q714" t="str">
            <v>Open</v>
          </cell>
          <cell r="R714">
            <v>2018</v>
          </cell>
          <cell r="S714" t="str">
            <v>FE</v>
          </cell>
          <cell r="T714" t="str">
            <v>MHT-CET 2018</v>
          </cell>
          <cell r="U714" t="str">
            <v>MHT-CET</v>
          </cell>
          <cell r="V714">
            <v>200</v>
          </cell>
          <cell r="W714">
            <v>68</v>
          </cell>
          <cell r="X714" t="str">
            <v>MI</v>
          </cell>
          <cell r="Y714">
            <v>321</v>
          </cell>
          <cell r="Z714">
            <v>500</v>
          </cell>
          <cell r="AA714">
            <v>64.2</v>
          </cell>
          <cell r="AB714" t="str">
            <v>2016</v>
          </cell>
          <cell r="AC714" t="str">
            <v>MAHARASHTRA STATE BOARD OF SECONDARY AND HIGHER SECONDARY EDUCATION</v>
          </cell>
          <cell r="AD714" t="str">
            <v>HOLY CROSS CONVENT SCHOOL</v>
          </cell>
          <cell r="AE714">
            <v>368</v>
          </cell>
          <cell r="AF714">
            <v>600</v>
          </cell>
          <cell r="AG714">
            <v>61.33</v>
          </cell>
          <cell r="AH714" t="str">
            <v>2018</v>
          </cell>
          <cell r="AI714" t="str">
            <v>MAHARASHTRA STATE BOARD OF SECONDARY AND HIGHER SECONDARY EDUCATION</v>
          </cell>
          <cell r="AJ714" t="str">
            <v>PATKAR VARDE COLLEGE</v>
          </cell>
          <cell r="AK714">
            <v>171</v>
          </cell>
          <cell r="AL714">
            <v>27</v>
          </cell>
          <cell r="AM714">
            <v>6.333333333333333</v>
          </cell>
          <cell r="AN714">
            <v>85</v>
          </cell>
          <cell r="AO714">
            <v>174</v>
          </cell>
          <cell r="AP714">
            <v>27</v>
          </cell>
          <cell r="AQ714">
            <v>6.4444444444444446</v>
          </cell>
          <cell r="AR714">
            <v>75</v>
          </cell>
          <cell r="AS714">
            <v>345</v>
          </cell>
          <cell r="AT714">
            <v>54</v>
          </cell>
          <cell r="AU714">
            <v>6.3888888888888893</v>
          </cell>
          <cell r="AV714">
            <v>200</v>
          </cell>
          <cell r="AW714">
            <v>25</v>
          </cell>
          <cell r="AX714">
            <v>8</v>
          </cell>
          <cell r="AY714">
            <v>75</v>
          </cell>
          <cell r="AZ714">
            <v>217</v>
          </cell>
          <cell r="BA714">
            <v>29</v>
          </cell>
          <cell r="BB714">
            <v>7.4827586206896548</v>
          </cell>
          <cell r="BC714">
            <v>76</v>
          </cell>
          <cell r="BD714">
            <v>417</v>
          </cell>
          <cell r="BE714">
            <v>54</v>
          </cell>
          <cell r="BF714">
            <v>7.7222222222222223</v>
          </cell>
          <cell r="BG714">
            <v>162</v>
          </cell>
          <cell r="BH714">
            <v>24</v>
          </cell>
          <cell r="BI714">
            <v>6.75</v>
          </cell>
          <cell r="BJ714">
            <v>77.75</v>
          </cell>
          <cell r="BK714">
            <v>203.87</v>
          </cell>
          <cell r="BL714">
            <v>29</v>
          </cell>
          <cell r="BM714">
            <v>7.03</v>
          </cell>
          <cell r="BN714">
            <v>75</v>
          </cell>
          <cell r="BO714">
            <v>365.87</v>
          </cell>
          <cell r="BP714">
            <v>53</v>
          </cell>
          <cell r="BQ714">
            <v>6.9032075471698118</v>
          </cell>
          <cell r="BR714">
            <v>144</v>
          </cell>
          <cell r="BS714">
            <v>24</v>
          </cell>
          <cell r="BT714">
            <v>6</v>
          </cell>
          <cell r="BU714">
            <v>77.291666666666671</v>
          </cell>
          <cell r="BV714">
            <v>144</v>
          </cell>
          <cell r="BW714">
            <v>24</v>
          </cell>
          <cell r="BX714">
            <v>6</v>
          </cell>
          <cell r="BY714"/>
          <cell r="BZ714">
            <v>26</v>
          </cell>
          <cell r="CA714">
            <v>0</v>
          </cell>
          <cell r="CB714">
            <v>1271.8699999999999</v>
          </cell>
          <cell r="CC714">
            <v>211</v>
          </cell>
          <cell r="CD714">
            <v>6.0278199052132697</v>
          </cell>
          <cell r="CE714">
            <v>78</v>
          </cell>
          <cell r="CF714"/>
          <cell r="CG714"/>
          <cell r="CH714"/>
          <cell r="CI714"/>
          <cell r="CJ714"/>
          <cell r="CK714"/>
          <cell r="CL714"/>
          <cell r="CM714"/>
          <cell r="CN714">
            <v>14</v>
          </cell>
          <cell r="CO714">
            <v>60</v>
          </cell>
          <cell r="CP714" t="str">
            <v>ABSENT</v>
          </cell>
          <cell r="CQ714">
            <v>50</v>
          </cell>
          <cell r="CR714">
            <v>8</v>
          </cell>
          <cell r="CS714">
            <v>16</v>
          </cell>
          <cell r="CT714">
            <v>34</v>
          </cell>
          <cell r="CU714">
            <v>1</v>
          </cell>
          <cell r="CV714">
            <v>15</v>
          </cell>
          <cell r="CW714">
            <v>7</v>
          </cell>
          <cell r="CX714">
            <v>263</v>
          </cell>
          <cell r="CY714">
            <v>37.571428571428569</v>
          </cell>
          <cell r="CZ714">
            <v>39.07875185735513</v>
          </cell>
          <cell r="DA714">
            <v>7</v>
          </cell>
          <cell r="DB714">
            <v>3</v>
          </cell>
          <cell r="DC714">
            <v>70</v>
          </cell>
          <cell r="DD714">
            <v>1</v>
          </cell>
          <cell r="DE714">
            <v>21</v>
          </cell>
          <cell r="DF714">
            <v>5</v>
          </cell>
          <cell r="DG714">
            <v>1</v>
          </cell>
          <cell r="DH714">
            <v>10</v>
          </cell>
          <cell r="DI714">
            <v>100</v>
          </cell>
          <cell r="DJ714">
            <v>5</v>
          </cell>
          <cell r="DK714">
            <v>0</v>
          </cell>
          <cell r="DL714">
            <v>2</v>
          </cell>
          <cell r="DM714">
            <v>0</v>
          </cell>
          <cell r="DN714">
            <v>50</v>
          </cell>
          <cell r="DO714" t="str">
            <v>100</v>
          </cell>
          <cell r="DP714">
            <v>20</v>
          </cell>
          <cell r="DQ714" t="str">
            <v>100</v>
          </cell>
          <cell r="DR714">
            <v>35</v>
          </cell>
          <cell r="DS714">
            <v>100</v>
          </cell>
          <cell r="DT714">
            <v>32</v>
          </cell>
          <cell r="DU714">
            <v>33</v>
          </cell>
          <cell r="DV714"/>
          <cell r="DW714"/>
          <cell r="DX714" t="str">
            <v>Absent for Unplaced Meeting</v>
          </cell>
          <cell r="DY714"/>
          <cell r="DZ714"/>
          <cell r="EA714" t="str">
            <v>Placement</v>
          </cell>
          <cell r="EB714" t="str">
            <v>Higher Studies</v>
          </cell>
          <cell r="EC714"/>
          <cell r="ED714" t="str">
            <v>CAT-3</v>
          </cell>
          <cell r="EE714"/>
          <cell r="EF714"/>
          <cell r="EG714"/>
          <cell r="EH714"/>
          <cell r="EI714"/>
          <cell r="EJ714"/>
          <cell r="EK714"/>
          <cell r="EL714"/>
          <cell r="EM714"/>
          <cell r="EN714">
            <v>3</v>
          </cell>
          <cell r="EO714">
            <v>1</v>
          </cell>
          <cell r="EP714">
            <v>4</v>
          </cell>
          <cell r="EQ714">
            <v>8</v>
          </cell>
          <cell r="ER714">
            <v>53.333333333333336</v>
          </cell>
          <cell r="ES714" t="str">
            <v>Yes</v>
          </cell>
          <cell r="ET714" t="str">
            <v>https://drive.google.com/open?id=1CCw4RbyvQ0NTJLMlvRzX4LNMHcY967aP</v>
          </cell>
          <cell r="EU714" t="str">
            <v>IT + Core Companies</v>
          </cell>
          <cell r="EV714" t="str">
            <v>Yes</v>
          </cell>
          <cell r="EW714" t="str">
            <v>Yes</v>
          </cell>
          <cell r="EX714" t="str">
            <v>MIRA ROAD</v>
          </cell>
          <cell r="EY714" t="str">
            <v>AB</v>
          </cell>
          <cell r="EZ714" t="str">
            <v>Batch 2</v>
          </cell>
          <cell r="FA714" t="str">
            <v>18-ITB67-23</v>
          </cell>
          <cell r="FB714" t="str">
            <v>IT-B</v>
          </cell>
          <cell r="FC714">
            <v>67</v>
          </cell>
        </row>
        <row r="715">
          <cell r="C715" t="str">
            <v>20-ITB68-23</v>
          </cell>
          <cell r="D715">
            <v>68</v>
          </cell>
          <cell r="E715" t="str">
            <v>PANDYA JHANVI BIPIN GEETA</v>
          </cell>
          <cell r="F715" t="str">
            <v>20-ITB68-23</v>
          </cell>
          <cell r="G715" t="str">
            <v>Female</v>
          </cell>
          <cell r="H715">
            <v>36971</v>
          </cell>
          <cell r="I715">
            <v>8850260146</v>
          </cell>
          <cell r="J715" t="str">
            <v>9930736884</v>
          </cell>
          <cell r="K715" t="str">
            <v>jhanvipandya325@gmail.com</v>
          </cell>
          <cell r="L715" t="str">
            <v>1032200616@tcetmumbai.in</v>
          </cell>
          <cell r="M715" t="str">
            <v>325/6, Pandya Niwas, Road No.17, Jawahar Nagar, Goregaon West, Mumbai 400104</v>
          </cell>
          <cell r="N715" t="str">
            <v>Service</v>
          </cell>
          <cell r="O715" t="str">
            <v>Below  5 Lacs</v>
          </cell>
          <cell r="P715" t="str">
            <v>Normal</v>
          </cell>
          <cell r="Q715" t="str">
            <v>Open</v>
          </cell>
          <cell r="R715">
            <v>2019</v>
          </cell>
          <cell r="S715" t="str">
            <v>DSE</v>
          </cell>
          <cell r="T715" t="str">
            <v>NA</v>
          </cell>
          <cell r="U715" t="str">
            <v>DSE</v>
          </cell>
          <cell r="V715" t="str">
            <v>NA</v>
          </cell>
          <cell r="W715" t="str">
            <v>NA</v>
          </cell>
          <cell r="X715" t="str">
            <v>CAP-Minority</v>
          </cell>
          <cell r="Y715">
            <v>497</v>
          </cell>
          <cell r="Z715">
            <v>600</v>
          </cell>
          <cell r="AA715">
            <v>82.83</v>
          </cell>
          <cell r="AB715">
            <v>2016</v>
          </cell>
          <cell r="AC715" t="str">
            <v>Indian Certificate of Secondary Education</v>
          </cell>
          <cell r="AD715" t="str">
            <v xml:space="preserve">GES English Medium School </v>
          </cell>
          <cell r="AE715">
            <v>1403</v>
          </cell>
          <cell r="AF715">
            <v>1500</v>
          </cell>
          <cell r="AG715">
            <v>93.53</v>
          </cell>
          <cell r="AH715">
            <v>2020</v>
          </cell>
          <cell r="AI715" t="str">
            <v>Autonomous</v>
          </cell>
          <cell r="AJ715" t="str">
            <v>Shri Bhagubhai Mofatlal Polytechnic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 t="str">
            <v>o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247</v>
          </cell>
          <cell r="AW715">
            <v>25</v>
          </cell>
          <cell r="AX715">
            <v>9.8800000000000008</v>
          </cell>
          <cell r="AY715">
            <v>75</v>
          </cell>
          <cell r="AZ715">
            <v>284</v>
          </cell>
          <cell r="BA715">
            <v>29</v>
          </cell>
          <cell r="BB715">
            <v>9.7931034482758612</v>
          </cell>
          <cell r="BC715">
            <v>78</v>
          </cell>
          <cell r="BD715">
            <v>531</v>
          </cell>
          <cell r="BE715">
            <v>54</v>
          </cell>
          <cell r="BF715">
            <v>9.8333333333333339</v>
          </cell>
          <cell r="BG715">
            <v>223</v>
          </cell>
          <cell r="BH715">
            <v>24</v>
          </cell>
          <cell r="BI715">
            <v>9.2916666666666661</v>
          </cell>
          <cell r="BJ715">
            <v>76.5</v>
          </cell>
          <cell r="BK715">
            <v>280</v>
          </cell>
          <cell r="BL715">
            <v>29</v>
          </cell>
          <cell r="BM715">
            <v>9.6551724137931032</v>
          </cell>
          <cell r="BN715">
            <v>99</v>
          </cell>
          <cell r="BO715">
            <v>503</v>
          </cell>
          <cell r="BP715">
            <v>53</v>
          </cell>
          <cell r="BQ715">
            <v>9.4905660377358494</v>
          </cell>
          <cell r="BR715">
            <v>197</v>
          </cell>
          <cell r="BS715">
            <v>24</v>
          </cell>
          <cell r="BT715">
            <v>8.2083333333333339</v>
          </cell>
          <cell r="BU715">
            <v>82.125</v>
          </cell>
          <cell r="BV715">
            <v>197</v>
          </cell>
          <cell r="BW715">
            <v>24</v>
          </cell>
          <cell r="BX715">
            <v>8.2083333333333339</v>
          </cell>
          <cell r="BY715">
            <v>254</v>
          </cell>
          <cell r="BZ715">
            <v>26</v>
          </cell>
          <cell r="CA715">
            <v>9.7692307692307701</v>
          </cell>
          <cell r="CB715">
            <v>1485</v>
          </cell>
          <cell r="CC715">
            <v>157</v>
          </cell>
          <cell r="CD715">
            <v>9.4585987261146496</v>
          </cell>
          <cell r="CE715">
            <v>77</v>
          </cell>
          <cell r="CF715"/>
          <cell r="CG715"/>
          <cell r="CH715"/>
          <cell r="CI715"/>
          <cell r="CJ715"/>
          <cell r="CK715"/>
          <cell r="CL715"/>
          <cell r="CM715"/>
          <cell r="CN715">
            <v>14</v>
          </cell>
          <cell r="CO715">
            <v>60</v>
          </cell>
          <cell r="CP715">
            <v>22</v>
          </cell>
          <cell r="CQ715">
            <v>50</v>
          </cell>
          <cell r="CR715">
            <v>24</v>
          </cell>
          <cell r="CS715">
            <v>0</v>
          </cell>
          <cell r="CT715">
            <v>100</v>
          </cell>
          <cell r="CU715">
            <v>15</v>
          </cell>
          <cell r="CV715">
            <v>1</v>
          </cell>
          <cell r="CW715">
            <v>94</v>
          </cell>
          <cell r="CX715">
            <v>564</v>
          </cell>
          <cell r="CY715">
            <v>56.4</v>
          </cell>
          <cell r="CZ715">
            <v>83.803863298662705</v>
          </cell>
          <cell r="DA715">
            <v>10</v>
          </cell>
          <cell r="DB715">
            <v>0</v>
          </cell>
          <cell r="DC715">
            <v>100</v>
          </cell>
          <cell r="DD715">
            <v>22</v>
          </cell>
          <cell r="DE715">
            <v>0</v>
          </cell>
          <cell r="DF715">
            <v>100</v>
          </cell>
          <cell r="DG715">
            <v>10</v>
          </cell>
          <cell r="DH715">
            <v>100</v>
          </cell>
          <cell r="DI715" t="str">
            <v>Core Team</v>
          </cell>
          <cell r="DJ715" t="str">
            <v>Core Team</v>
          </cell>
          <cell r="DK715">
            <v>2</v>
          </cell>
          <cell r="DL715">
            <v>0</v>
          </cell>
          <cell r="DM715">
            <v>100</v>
          </cell>
          <cell r="DN715">
            <v>80</v>
          </cell>
          <cell r="DO715" t="str">
            <v>100</v>
          </cell>
          <cell r="DP715">
            <v>90</v>
          </cell>
          <cell r="DQ715" t="str">
            <v>100</v>
          </cell>
          <cell r="DR715">
            <v>85</v>
          </cell>
          <cell r="DS715">
            <v>100</v>
          </cell>
          <cell r="DT715">
            <v>82</v>
          </cell>
          <cell r="DU715">
            <v>100</v>
          </cell>
          <cell r="DV715" t="str">
            <v>J.P. Morgan (Int)</v>
          </cell>
          <cell r="DW715"/>
          <cell r="DX715"/>
          <cell r="DY715" t="str">
            <v>Placed</v>
          </cell>
          <cell r="DZ715">
            <v>17.75</v>
          </cell>
          <cell r="EA715" t="str">
            <v>Placement</v>
          </cell>
          <cell r="EB715" t="str">
            <v>Placement</v>
          </cell>
          <cell r="EC715"/>
          <cell r="ED715" t="str">
            <v>CAT-1</v>
          </cell>
          <cell r="EE715"/>
          <cell r="EF715"/>
          <cell r="EG715"/>
          <cell r="EH715"/>
          <cell r="EI715"/>
          <cell r="EJ715"/>
          <cell r="EK715"/>
          <cell r="EL715"/>
          <cell r="EM715"/>
          <cell r="EN715">
            <v>5</v>
          </cell>
          <cell r="EO715">
            <v>5</v>
          </cell>
          <cell r="EP715">
            <v>4</v>
          </cell>
          <cell r="EQ715">
            <v>14</v>
          </cell>
          <cell r="ER715">
            <v>93.333333333333329</v>
          </cell>
          <cell r="ES715" t="str">
            <v>Yes</v>
          </cell>
          <cell r="ET715" t="str">
            <v>https://drive.google.com/open?id=1zsW_sbWOee2wFU_YiPQ5sj_rUZ6GOWgF</v>
          </cell>
          <cell r="EU715" t="str">
            <v>IT + Core Companies</v>
          </cell>
          <cell r="EV715" t="str">
            <v>Yes</v>
          </cell>
          <cell r="EW715" t="str">
            <v>pay_HxhCy9Ehooq3oj</v>
          </cell>
          <cell r="EX715" t="str">
            <v>Mumbai</v>
          </cell>
          <cell r="EY715" t="str">
            <v>Present</v>
          </cell>
          <cell r="EZ715" t="str">
            <v>Golden Batch 1</v>
          </cell>
          <cell r="FA715" t="str">
            <v>20-ITB68-23</v>
          </cell>
          <cell r="FB715" t="str">
            <v>IT-B</v>
          </cell>
          <cell r="FC715">
            <v>68</v>
          </cell>
        </row>
        <row r="716">
          <cell r="C716" t="str">
            <v>20-ITB69-23</v>
          </cell>
          <cell r="D716">
            <v>69</v>
          </cell>
          <cell r="E716" t="str">
            <v>PRAJAPATI MEERA HEMAL JYOTI</v>
          </cell>
          <cell r="F716" t="str">
            <v>20-ITB69-23</v>
          </cell>
          <cell r="G716" t="str">
            <v>Female</v>
          </cell>
          <cell r="H716">
            <v>37041</v>
          </cell>
          <cell r="I716">
            <v>9821302507</v>
          </cell>
          <cell r="J716" t="str">
            <v xml:space="preserve">9821302507 </v>
          </cell>
          <cell r="K716" t="str">
            <v>meerajyotiprajapati@gmail.com</v>
          </cell>
          <cell r="L716" t="str">
            <v>1032200614@tcetmumbai.in</v>
          </cell>
          <cell r="M716" t="str">
            <v>D-1204, Clarton Apartment, Vasant Marvel Complex, Borivali East, Mumbai-400066</v>
          </cell>
          <cell r="N716" t="str">
            <v>Service</v>
          </cell>
          <cell r="O716" t="str">
            <v>5 Lacs to  10Lacs</v>
          </cell>
          <cell r="P716" t="str">
            <v>Normal</v>
          </cell>
          <cell r="Q716" t="str">
            <v>Open</v>
          </cell>
          <cell r="R716">
            <v>2019</v>
          </cell>
          <cell r="S716" t="str">
            <v>DSE</v>
          </cell>
          <cell r="T716" t="str">
            <v>NA</v>
          </cell>
          <cell r="U716" t="str">
            <v>DSE</v>
          </cell>
          <cell r="V716" t="str">
            <v>NA</v>
          </cell>
          <cell r="W716" t="str">
            <v>NA</v>
          </cell>
          <cell r="X716" t="str">
            <v>CAP-Minority</v>
          </cell>
          <cell r="Y716">
            <v>552</v>
          </cell>
          <cell r="Z716">
            <v>600</v>
          </cell>
          <cell r="AA716">
            <v>92</v>
          </cell>
          <cell r="AB716">
            <v>2017</v>
          </cell>
          <cell r="AC716" t="str">
            <v>Indian Certificate of Secondary Education</v>
          </cell>
          <cell r="AD716" t="str">
            <v xml:space="preserve">Children's Academy </v>
          </cell>
          <cell r="AE716">
            <v>1530</v>
          </cell>
          <cell r="AF716">
            <v>1600</v>
          </cell>
          <cell r="AG716">
            <v>95.63</v>
          </cell>
          <cell r="AH716">
            <v>2020</v>
          </cell>
          <cell r="AI716" t="str">
            <v>Maharashtra State Board of Technical Education</v>
          </cell>
          <cell r="AJ716" t="str">
            <v>Thakur Polytechnic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 t="str">
            <v>o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247</v>
          </cell>
          <cell r="AW716">
            <v>25</v>
          </cell>
          <cell r="AX716">
            <v>9.8800000000000008</v>
          </cell>
          <cell r="AY716">
            <v>80</v>
          </cell>
          <cell r="AZ716">
            <v>284</v>
          </cell>
          <cell r="BA716">
            <v>29</v>
          </cell>
          <cell r="BB716">
            <v>9.7931034482758612</v>
          </cell>
          <cell r="BC716">
            <v>79</v>
          </cell>
          <cell r="BD716">
            <v>531</v>
          </cell>
          <cell r="BE716">
            <v>54</v>
          </cell>
          <cell r="BF716">
            <v>9.8333333333333339</v>
          </cell>
          <cell r="BG716">
            <v>230</v>
          </cell>
          <cell r="BH716">
            <v>24</v>
          </cell>
          <cell r="BI716">
            <v>9.5833333333333339</v>
          </cell>
          <cell r="BJ716">
            <v>79.5</v>
          </cell>
          <cell r="BK716">
            <v>281</v>
          </cell>
          <cell r="BL716">
            <v>29</v>
          </cell>
          <cell r="BM716">
            <v>9.6896551724137936</v>
          </cell>
          <cell r="BN716">
            <v>99</v>
          </cell>
          <cell r="BO716">
            <v>511</v>
          </cell>
          <cell r="BP716">
            <v>53</v>
          </cell>
          <cell r="BQ716">
            <v>9.6415094339622645</v>
          </cell>
          <cell r="BR716">
            <v>222</v>
          </cell>
          <cell r="BS716">
            <v>24</v>
          </cell>
          <cell r="BT716">
            <v>9.25</v>
          </cell>
          <cell r="BU716">
            <v>84.375</v>
          </cell>
          <cell r="BV716">
            <v>222</v>
          </cell>
          <cell r="BW716">
            <v>24</v>
          </cell>
          <cell r="BX716">
            <v>9.25</v>
          </cell>
          <cell r="BY716">
            <v>251</v>
          </cell>
          <cell r="BZ716">
            <v>26</v>
          </cell>
          <cell r="CA716">
            <v>9.6538461538461533</v>
          </cell>
          <cell r="CB716">
            <v>1515</v>
          </cell>
          <cell r="CC716">
            <v>157</v>
          </cell>
          <cell r="CD716">
            <v>9.6496815286624198</v>
          </cell>
          <cell r="CE716">
            <v>80</v>
          </cell>
          <cell r="CF716"/>
          <cell r="CG716"/>
          <cell r="CH716"/>
          <cell r="CI716"/>
          <cell r="CJ716"/>
          <cell r="CK716"/>
          <cell r="CL716"/>
          <cell r="CM716"/>
          <cell r="CN716">
            <v>14</v>
          </cell>
          <cell r="CO716">
            <v>60</v>
          </cell>
          <cell r="CP716">
            <v>19</v>
          </cell>
          <cell r="CQ716">
            <v>50</v>
          </cell>
          <cell r="CR716">
            <v>24</v>
          </cell>
          <cell r="CS716">
            <v>0</v>
          </cell>
          <cell r="CT716">
            <v>100</v>
          </cell>
          <cell r="CU716">
            <v>12</v>
          </cell>
          <cell r="CV716">
            <v>4</v>
          </cell>
          <cell r="CW716">
            <v>75</v>
          </cell>
          <cell r="CX716">
            <v>507</v>
          </cell>
          <cell r="CY716">
            <v>56.333333333333336</v>
          </cell>
          <cell r="CZ716">
            <v>75.334323922734029</v>
          </cell>
          <cell r="DA716">
            <v>9</v>
          </cell>
          <cell r="DB716">
            <v>1</v>
          </cell>
          <cell r="DC716">
            <v>90</v>
          </cell>
          <cell r="DD716">
            <v>22</v>
          </cell>
          <cell r="DE716">
            <v>0</v>
          </cell>
          <cell r="DF716">
            <v>100</v>
          </cell>
          <cell r="DG716">
            <v>8</v>
          </cell>
          <cell r="DH716">
            <v>80</v>
          </cell>
          <cell r="DI716">
            <v>590</v>
          </cell>
          <cell r="DJ716">
            <v>30</v>
          </cell>
          <cell r="DK716">
            <v>2</v>
          </cell>
          <cell r="DL716">
            <v>0</v>
          </cell>
          <cell r="DM716">
            <v>100</v>
          </cell>
          <cell r="DN716">
            <v>80</v>
          </cell>
          <cell r="DO716" t="str">
            <v>100</v>
          </cell>
          <cell r="DP716">
            <v>80</v>
          </cell>
          <cell r="DQ716" t="str">
            <v>100</v>
          </cell>
          <cell r="DR716">
            <v>80</v>
          </cell>
          <cell r="DS716">
            <v>100</v>
          </cell>
          <cell r="DT716">
            <v>62</v>
          </cell>
          <cell r="DU716">
            <v>93</v>
          </cell>
          <cell r="DV716" t="str">
            <v>Accenture-(ASE)</v>
          </cell>
          <cell r="DW716"/>
          <cell r="DX716"/>
          <cell r="DY716" t="str">
            <v>Placed</v>
          </cell>
          <cell r="DZ716">
            <v>4.5</v>
          </cell>
          <cell r="EA716" t="str">
            <v>Placement</v>
          </cell>
          <cell r="EB716" t="str">
            <v>Placement</v>
          </cell>
          <cell r="EC716"/>
          <cell r="ED716" t="str">
            <v>CAT-1</v>
          </cell>
          <cell r="EE716"/>
          <cell r="EF716"/>
          <cell r="EG716"/>
          <cell r="EH716"/>
          <cell r="EI716"/>
          <cell r="EJ716"/>
          <cell r="EK716"/>
          <cell r="EL716"/>
          <cell r="EM716"/>
          <cell r="EN716">
            <v>5</v>
          </cell>
          <cell r="EO716">
            <v>5</v>
          </cell>
          <cell r="EP716">
            <v>4</v>
          </cell>
          <cell r="EQ716">
            <v>14</v>
          </cell>
          <cell r="ER716">
            <v>93.333333333333329</v>
          </cell>
          <cell r="ES716" t="str">
            <v>Yes</v>
          </cell>
          <cell r="ET716" t="str">
            <v>https://drive.google.com/open?id=1gKodkFT2LCG1wPkz0tQHTPeWl18MEKd-</v>
          </cell>
          <cell r="EU716" t="str">
            <v>IT + Core Companies</v>
          </cell>
          <cell r="EV716" t="str">
            <v>Yes</v>
          </cell>
          <cell r="EW716" t="str">
            <v>pay_HxeV8Lddo6DqJ0</v>
          </cell>
          <cell r="EX716"/>
          <cell r="EY716" t="str">
            <v>Present</v>
          </cell>
          <cell r="EZ716" t="str">
            <v>Batch 1</v>
          </cell>
          <cell r="FA716" t="str">
            <v>20-ITB69-23</v>
          </cell>
          <cell r="FB716" t="str">
            <v>IT-B</v>
          </cell>
          <cell r="FC716">
            <v>69</v>
          </cell>
        </row>
        <row r="717">
          <cell r="C717" t="str">
            <v>20-ITB70-23</v>
          </cell>
          <cell r="D717">
            <v>70</v>
          </cell>
          <cell r="E717" t="str">
            <v>SAYED AREESHA MOHAMMED</v>
          </cell>
          <cell r="F717" t="str">
            <v>20-ITB70-23</v>
          </cell>
          <cell r="G717" t="str">
            <v>Female</v>
          </cell>
          <cell r="H717">
            <v>37204</v>
          </cell>
          <cell r="I717">
            <v>8355816089</v>
          </cell>
          <cell r="J717" t="str">
            <v>8355816089</v>
          </cell>
          <cell r="K717" t="str">
            <v>areeshasayed09@gmail.com</v>
          </cell>
          <cell r="L717" t="str">
            <v>1032200619@tcetmumbai.in</v>
          </cell>
          <cell r="M717" t="str">
            <v>B-402, Vrindavan Complex, Hydri Chowk, Mira Road Pin-401107</v>
          </cell>
          <cell r="N717" t="str">
            <v>Any other</v>
          </cell>
          <cell r="O717" t="str">
            <v>Below  5 Lacs</v>
          </cell>
          <cell r="P717" t="str">
            <v>Normal</v>
          </cell>
          <cell r="Q717" t="str">
            <v>Open</v>
          </cell>
          <cell r="R717">
            <v>2019</v>
          </cell>
          <cell r="S717" t="str">
            <v>DSE</v>
          </cell>
          <cell r="T717" t="str">
            <v>NA</v>
          </cell>
          <cell r="U717" t="str">
            <v>DSE</v>
          </cell>
          <cell r="V717" t="str">
            <v>NA</v>
          </cell>
          <cell r="W717" t="str">
            <v>NA</v>
          </cell>
          <cell r="X717" t="str">
            <v>CAP-Minority</v>
          </cell>
          <cell r="Y717">
            <v>440</v>
          </cell>
          <cell r="Z717">
            <v>500</v>
          </cell>
          <cell r="AA717">
            <v>88</v>
          </cell>
          <cell r="AB717">
            <v>2017</v>
          </cell>
          <cell r="AC717" t="str">
            <v>MAHARASHTRA STATE BOARD OF SECONDARY AND HIGHER SECONDARY EDUCATION</v>
          </cell>
          <cell r="AD717" t="str">
            <v>N. H. English Academy</v>
          </cell>
          <cell r="AE717">
            <v>1517</v>
          </cell>
          <cell r="AF717">
            <v>1600</v>
          </cell>
          <cell r="AG717">
            <v>94.81</v>
          </cell>
          <cell r="AH717">
            <v>2020</v>
          </cell>
          <cell r="AI717" t="str">
            <v>Maharashtra State Board of Technical Education</v>
          </cell>
          <cell r="AJ717" t="str">
            <v>Thakur Polytechnic</v>
          </cell>
          <cell r="AK717">
            <v>0</v>
          </cell>
          <cell r="AL717">
            <v>0</v>
          </cell>
          <cell r="AM717">
            <v>0</v>
          </cell>
          <cell r="AN717">
            <v>0</v>
          </cell>
          <cell r="AO717">
            <v>0</v>
          </cell>
          <cell r="AP717">
            <v>0</v>
          </cell>
          <cell r="AQ717" t="str">
            <v>o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250</v>
          </cell>
          <cell r="AW717">
            <v>25</v>
          </cell>
          <cell r="AX717">
            <v>10</v>
          </cell>
          <cell r="AY717">
            <v>83</v>
          </cell>
          <cell r="AZ717">
            <v>289</v>
          </cell>
          <cell r="BA717">
            <v>29</v>
          </cell>
          <cell r="BB717">
            <v>9.9655172413793096</v>
          </cell>
          <cell r="BC717">
            <v>80</v>
          </cell>
          <cell r="BD717">
            <v>539</v>
          </cell>
          <cell r="BE717">
            <v>54</v>
          </cell>
          <cell r="BF717">
            <v>9.981481481481481</v>
          </cell>
          <cell r="BG717">
            <v>217</v>
          </cell>
          <cell r="BH717">
            <v>24</v>
          </cell>
          <cell r="BI717">
            <v>9.0416666666666661</v>
          </cell>
          <cell r="BJ717">
            <v>81.5</v>
          </cell>
          <cell r="BK717">
            <v>289</v>
          </cell>
          <cell r="BL717">
            <v>29</v>
          </cell>
          <cell r="BM717">
            <v>9.9655172413793096</v>
          </cell>
          <cell r="BN717">
            <v>100</v>
          </cell>
          <cell r="BO717">
            <v>506</v>
          </cell>
          <cell r="BP717">
            <v>53</v>
          </cell>
          <cell r="BQ717">
            <v>9.5471698113207548</v>
          </cell>
          <cell r="BR717">
            <v>214</v>
          </cell>
          <cell r="BS717">
            <v>24</v>
          </cell>
          <cell r="BT717">
            <v>8.9166666666666661</v>
          </cell>
          <cell r="BU717">
            <v>86.125</v>
          </cell>
          <cell r="BV717">
            <v>214</v>
          </cell>
          <cell r="BW717">
            <v>24</v>
          </cell>
          <cell r="BX717">
            <v>8.9166666666666661</v>
          </cell>
          <cell r="BY717">
            <v>248</v>
          </cell>
          <cell r="BZ717">
            <v>26</v>
          </cell>
          <cell r="CA717">
            <v>9.5384615384615383</v>
          </cell>
          <cell r="CB717">
            <v>1507</v>
          </cell>
          <cell r="CC717">
            <v>157</v>
          </cell>
          <cell r="CD717">
            <v>9.598726114649681</v>
          </cell>
          <cell r="CE717">
            <v>82</v>
          </cell>
          <cell r="CF717"/>
          <cell r="CG717"/>
          <cell r="CH717"/>
          <cell r="CI717"/>
          <cell r="CJ717"/>
          <cell r="CK717"/>
          <cell r="CL717"/>
          <cell r="CM717"/>
          <cell r="CN717">
            <v>16</v>
          </cell>
          <cell r="CO717">
            <v>60</v>
          </cell>
          <cell r="CP717">
            <v>26</v>
          </cell>
          <cell r="CQ717">
            <v>50</v>
          </cell>
          <cell r="CR717">
            <v>24</v>
          </cell>
          <cell r="CS717">
            <v>0</v>
          </cell>
          <cell r="CT717">
            <v>100</v>
          </cell>
          <cell r="CU717">
            <v>11</v>
          </cell>
          <cell r="CV717">
            <v>5</v>
          </cell>
          <cell r="CW717">
            <v>69</v>
          </cell>
          <cell r="CX717">
            <v>450</v>
          </cell>
          <cell r="CY717">
            <v>45</v>
          </cell>
          <cell r="CZ717">
            <v>66.864784546805339</v>
          </cell>
          <cell r="DA717">
            <v>10</v>
          </cell>
          <cell r="DB717">
            <v>0</v>
          </cell>
          <cell r="DC717">
            <v>100</v>
          </cell>
          <cell r="DD717">
            <v>16</v>
          </cell>
          <cell r="DE717">
            <v>6</v>
          </cell>
          <cell r="DF717">
            <v>73</v>
          </cell>
          <cell r="DG717">
            <v>9</v>
          </cell>
          <cell r="DH717">
            <v>90</v>
          </cell>
          <cell r="DI717">
            <v>524</v>
          </cell>
          <cell r="DJ717">
            <v>27</v>
          </cell>
          <cell r="DK717">
            <v>2</v>
          </cell>
          <cell r="DL717">
            <v>0</v>
          </cell>
          <cell r="DM717">
            <v>100</v>
          </cell>
          <cell r="DN717">
            <v>70</v>
          </cell>
          <cell r="DO717" t="str">
            <v>100</v>
          </cell>
          <cell r="DP717">
            <v>100</v>
          </cell>
          <cell r="DQ717" t="str">
            <v>100</v>
          </cell>
          <cell r="DR717">
            <v>85</v>
          </cell>
          <cell r="DS717">
            <v>100</v>
          </cell>
          <cell r="DT717">
            <v>55</v>
          </cell>
          <cell r="DU717">
            <v>91</v>
          </cell>
          <cell r="DV717" t="str">
            <v>Oracle</v>
          </cell>
          <cell r="DW717"/>
          <cell r="DX717"/>
          <cell r="DY717" t="str">
            <v>Placed</v>
          </cell>
          <cell r="DZ717">
            <v>8.8000000000000007</v>
          </cell>
          <cell r="EA717" t="str">
            <v>Placement</v>
          </cell>
          <cell r="EB717" t="str">
            <v>Placement</v>
          </cell>
          <cell r="EC717"/>
          <cell r="ED717" t="str">
            <v>CAT-1</v>
          </cell>
          <cell r="EE717"/>
          <cell r="EF717"/>
          <cell r="EG717"/>
          <cell r="EH717"/>
          <cell r="EI717"/>
          <cell r="EJ717"/>
          <cell r="EK717"/>
          <cell r="EL717"/>
          <cell r="EM717"/>
          <cell r="EN717">
            <v>5</v>
          </cell>
          <cell r="EO717">
            <v>5</v>
          </cell>
          <cell r="EP717">
            <v>5</v>
          </cell>
          <cell r="EQ717">
            <v>15</v>
          </cell>
          <cell r="ER717">
            <v>100</v>
          </cell>
          <cell r="ES717" t="str">
            <v>Yes</v>
          </cell>
          <cell r="ET717" t="str">
            <v>https://drive.google.com/open?id=15Hvd6NycBlwTSCt02zRzn9tZpx_bJqdE</v>
          </cell>
          <cell r="EU717" t="str">
            <v>IT + Core Companies</v>
          </cell>
          <cell r="EV717" t="str">
            <v>Yes</v>
          </cell>
          <cell r="EW717" t="str">
            <v>pay_Hw9TfhYzWIVSDX</v>
          </cell>
          <cell r="EX717"/>
          <cell r="EY717" t="str">
            <v>Present</v>
          </cell>
          <cell r="EZ717" t="str">
            <v>Golden Batch 2</v>
          </cell>
          <cell r="FA717" t="str">
            <v>20-ITB70-23</v>
          </cell>
          <cell r="FB717" t="str">
            <v>IT-B</v>
          </cell>
          <cell r="FC717">
            <v>70</v>
          </cell>
        </row>
        <row r="718">
          <cell r="C718" t="str">
            <v>20-ITB71-23</v>
          </cell>
          <cell r="D718">
            <v>71</v>
          </cell>
          <cell r="E718" t="str">
            <v>SINGH SEJAL AJAY SUDHA</v>
          </cell>
          <cell r="F718" t="str">
            <v>20-ITB71-23</v>
          </cell>
          <cell r="G718" t="str">
            <v>Female</v>
          </cell>
          <cell r="H718">
            <v>37078</v>
          </cell>
          <cell r="I718">
            <v>9834945332</v>
          </cell>
          <cell r="J718" t="str">
            <v>9834945332</v>
          </cell>
          <cell r="K718" t="str">
            <v>sejalsingh0607@gmail.com</v>
          </cell>
          <cell r="L718" t="str">
            <v>1032200617@tcetmumbai.in</v>
          </cell>
          <cell r="M718" t="str">
            <v>B-301, Peninsula Park, Near Dmart, Virar West, Pin- 401303</v>
          </cell>
          <cell r="N718" t="str">
            <v>Service</v>
          </cell>
          <cell r="O718" t="str">
            <v>5 Lacs to  10Lacs</v>
          </cell>
          <cell r="P718" t="str">
            <v>Normal</v>
          </cell>
          <cell r="Q718" t="str">
            <v>Open</v>
          </cell>
          <cell r="R718">
            <v>2019</v>
          </cell>
          <cell r="S718" t="str">
            <v>DSE</v>
          </cell>
          <cell r="T718" t="str">
            <v>NA</v>
          </cell>
          <cell r="U718" t="str">
            <v>DSE</v>
          </cell>
          <cell r="V718" t="str">
            <v>NA</v>
          </cell>
          <cell r="W718" t="str">
            <v>NA</v>
          </cell>
          <cell r="X718" t="str">
            <v>CAP-Minority</v>
          </cell>
          <cell r="Y718">
            <v>385</v>
          </cell>
          <cell r="Z718">
            <v>500</v>
          </cell>
          <cell r="AA718">
            <v>77</v>
          </cell>
          <cell r="AB718">
            <v>2017</v>
          </cell>
          <cell r="AC718" t="str">
            <v>MAHARASHTRA STATE BOARD OF SECONDARY AND HIGHER SECONDARY EDUCATION</v>
          </cell>
          <cell r="AD718" t="str">
            <v>St Xavier's High School</v>
          </cell>
          <cell r="AE718">
            <v>1634</v>
          </cell>
          <cell r="AF718">
            <v>1750</v>
          </cell>
          <cell r="AG718">
            <v>93.37</v>
          </cell>
          <cell r="AH718">
            <v>2020</v>
          </cell>
          <cell r="AI718" t="str">
            <v>Maharashtra State Board of Technical Education</v>
          </cell>
          <cell r="AJ718" t="str">
            <v>Bhausaheb Vartak Polytechnic</v>
          </cell>
          <cell r="AK718">
            <v>0</v>
          </cell>
          <cell r="AL718">
            <v>0</v>
          </cell>
          <cell r="AM718">
            <v>0</v>
          </cell>
          <cell r="AN718">
            <v>0</v>
          </cell>
          <cell r="AO718">
            <v>0</v>
          </cell>
          <cell r="AP718">
            <v>0</v>
          </cell>
          <cell r="AQ718" t="str">
            <v>o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244</v>
          </cell>
          <cell r="AW718">
            <v>25</v>
          </cell>
          <cell r="AX718">
            <v>9.76</v>
          </cell>
          <cell r="AY718">
            <v>84</v>
          </cell>
          <cell r="AZ718">
            <v>269</v>
          </cell>
          <cell r="BA718">
            <v>29</v>
          </cell>
          <cell r="BB718">
            <v>9.2758620689655178</v>
          </cell>
          <cell r="BC718">
            <v>81</v>
          </cell>
          <cell r="BD718">
            <v>513</v>
          </cell>
          <cell r="BE718">
            <v>54</v>
          </cell>
          <cell r="BF718">
            <v>9.5</v>
          </cell>
          <cell r="BG718">
            <v>200</v>
          </cell>
          <cell r="BH718">
            <v>24</v>
          </cell>
          <cell r="BI718">
            <v>8.3333333333333339</v>
          </cell>
          <cell r="BJ718">
            <v>82.5</v>
          </cell>
          <cell r="BK718">
            <v>252</v>
          </cell>
          <cell r="BL718">
            <v>29</v>
          </cell>
          <cell r="BM718">
            <v>8.6896551724137936</v>
          </cell>
          <cell r="BN718">
            <v>100</v>
          </cell>
          <cell r="BO718">
            <v>452</v>
          </cell>
          <cell r="BP718">
            <v>53</v>
          </cell>
          <cell r="BQ718">
            <v>8.5283018867924536</v>
          </cell>
          <cell r="BR718">
            <v>179</v>
          </cell>
          <cell r="BS718">
            <v>24</v>
          </cell>
          <cell r="BT718">
            <v>7.458333333333333</v>
          </cell>
          <cell r="BU718">
            <v>86.875</v>
          </cell>
          <cell r="BV718">
            <v>179</v>
          </cell>
          <cell r="BW718">
            <v>24</v>
          </cell>
          <cell r="BX718">
            <v>7.458333333333333</v>
          </cell>
          <cell r="BY718">
            <v>239</v>
          </cell>
          <cell r="BZ718">
            <v>26</v>
          </cell>
          <cell r="CA718">
            <v>9.1923076923076916</v>
          </cell>
          <cell r="CB718">
            <v>1383</v>
          </cell>
          <cell r="CC718">
            <v>157</v>
          </cell>
          <cell r="CD718">
            <v>8.8089171974522298</v>
          </cell>
          <cell r="CE718">
            <v>83</v>
          </cell>
          <cell r="CF718"/>
          <cell r="CG718"/>
          <cell r="CH718"/>
          <cell r="CI718"/>
          <cell r="CJ718"/>
          <cell r="CK718"/>
          <cell r="CL718"/>
          <cell r="CM718"/>
          <cell r="CN718">
            <v>13</v>
          </cell>
          <cell r="CO718">
            <v>60</v>
          </cell>
          <cell r="CP718">
            <v>15</v>
          </cell>
          <cell r="CQ718">
            <v>50</v>
          </cell>
          <cell r="CR718">
            <v>23</v>
          </cell>
          <cell r="CS718">
            <v>1</v>
          </cell>
          <cell r="CT718">
            <v>96</v>
          </cell>
          <cell r="CU718">
            <v>12</v>
          </cell>
          <cell r="CV718">
            <v>4</v>
          </cell>
          <cell r="CW718">
            <v>75</v>
          </cell>
          <cell r="CX718">
            <v>466</v>
          </cell>
          <cell r="CY718">
            <v>46.6</v>
          </cell>
          <cell r="CZ718">
            <v>69.242199108469535</v>
          </cell>
          <cell r="DA718">
            <v>10</v>
          </cell>
          <cell r="DB718">
            <v>0</v>
          </cell>
          <cell r="DC718">
            <v>100</v>
          </cell>
          <cell r="DD718">
            <v>22</v>
          </cell>
          <cell r="DE718">
            <v>0</v>
          </cell>
          <cell r="DF718">
            <v>100</v>
          </cell>
          <cell r="DG718">
            <v>10</v>
          </cell>
          <cell r="DH718">
            <v>100</v>
          </cell>
          <cell r="DI718">
            <v>940</v>
          </cell>
          <cell r="DJ718">
            <v>47</v>
          </cell>
          <cell r="DK718">
            <v>2</v>
          </cell>
          <cell r="DL718">
            <v>0</v>
          </cell>
          <cell r="DM718">
            <v>100</v>
          </cell>
          <cell r="DN718">
            <v>50</v>
          </cell>
          <cell r="DO718" t="str">
            <v>100</v>
          </cell>
          <cell r="DP718">
            <v>0</v>
          </cell>
          <cell r="DQ718">
            <v>0</v>
          </cell>
          <cell r="DR718">
            <v>25</v>
          </cell>
          <cell r="DS718">
            <v>50</v>
          </cell>
          <cell r="DT718">
            <v>56</v>
          </cell>
          <cell r="DU718">
            <v>89</v>
          </cell>
          <cell r="DV718" t="str">
            <v>Capgemini</v>
          </cell>
          <cell r="DW718"/>
          <cell r="DX718"/>
          <cell r="DY718" t="str">
            <v>Placed</v>
          </cell>
          <cell r="DZ718">
            <v>4.25</v>
          </cell>
          <cell r="EA718" t="str">
            <v>Placement</v>
          </cell>
          <cell r="EB718" t="str">
            <v>Placement</v>
          </cell>
          <cell r="EC718"/>
          <cell r="ED718" t="str">
            <v>CAT-1</v>
          </cell>
          <cell r="EE718"/>
          <cell r="EF718"/>
          <cell r="EG718"/>
          <cell r="EH718"/>
          <cell r="EI718"/>
          <cell r="EJ718"/>
          <cell r="EK718"/>
          <cell r="EL718"/>
          <cell r="EM718"/>
          <cell r="EN718">
            <v>5</v>
          </cell>
          <cell r="EO718">
            <v>5</v>
          </cell>
          <cell r="EP718">
            <v>5</v>
          </cell>
          <cell r="EQ718">
            <v>15</v>
          </cell>
          <cell r="ER718">
            <v>100</v>
          </cell>
          <cell r="ES718" t="str">
            <v>Yes</v>
          </cell>
          <cell r="ET718" t="str">
            <v>https://drive.google.com/open?id=1vpmwrOVQ8BlvMtmJvsI4CwDU2TvBuIKp</v>
          </cell>
          <cell r="EU718" t="str">
            <v>IT + Core Companies</v>
          </cell>
          <cell r="EV718" t="str">
            <v>Yes</v>
          </cell>
          <cell r="EW718" t="str">
            <v xml:space="preserve"> pay_Hx1SwZUsE6nRV7</v>
          </cell>
          <cell r="EX718"/>
          <cell r="EY718" t="str">
            <v>AB</v>
          </cell>
          <cell r="EZ718" t="str">
            <v>Batch 2</v>
          </cell>
          <cell r="FA718" t="str">
            <v>20-ITB71-23</v>
          </cell>
          <cell r="FB718" t="str">
            <v>IT-B</v>
          </cell>
          <cell r="FC718">
            <v>71</v>
          </cell>
        </row>
        <row r="719">
          <cell r="C719" t="str">
            <v>20-ITB72-23</v>
          </cell>
          <cell r="D719">
            <v>72</v>
          </cell>
          <cell r="E719" t="str">
            <v>SINGH SUMIT RAJESH</v>
          </cell>
          <cell r="F719" t="str">
            <v>20-ITB72-23</v>
          </cell>
          <cell r="G719" t="str">
            <v>Male</v>
          </cell>
          <cell r="H719">
            <v>37298</v>
          </cell>
          <cell r="I719">
            <v>8104005081</v>
          </cell>
          <cell r="J719"/>
          <cell r="K719" t="str">
            <v>tok2sumit@gmail.com</v>
          </cell>
          <cell r="L719" t="str">
            <v>1032200623@tcetmumbai.in</v>
          </cell>
          <cell r="M719" t="str">
            <v>27/303, Siddheshwas CHS, Old Golden Nest, Mira Road Thane-401107</v>
          </cell>
          <cell r="N719" t="str">
            <v>Service</v>
          </cell>
          <cell r="O719" t="str">
            <v>Below  5 Lacs</v>
          </cell>
          <cell r="P719" t="str">
            <v>Normal</v>
          </cell>
          <cell r="Q719" t="str">
            <v>Open</v>
          </cell>
          <cell r="R719">
            <v>2019</v>
          </cell>
          <cell r="S719" t="str">
            <v>DSE</v>
          </cell>
          <cell r="T719" t="str">
            <v>NA</v>
          </cell>
          <cell r="U719" t="str">
            <v>DSE</v>
          </cell>
          <cell r="V719" t="str">
            <v>NA</v>
          </cell>
          <cell r="W719" t="str">
            <v>NA</v>
          </cell>
          <cell r="X719" t="str">
            <v>CAP-Minority</v>
          </cell>
          <cell r="Y719">
            <v>408</v>
          </cell>
          <cell r="Z719">
            <v>500</v>
          </cell>
          <cell r="AA719">
            <v>81.599999999999994</v>
          </cell>
          <cell r="AB719">
            <v>2017</v>
          </cell>
          <cell r="AC719" t="str">
            <v>MAHARASHTRA STATE BOARD OF SECONDARY AND HIGHER SECONDARY EDUCATION</v>
          </cell>
          <cell r="AD719" t="str">
            <v>Queens marry high school</v>
          </cell>
          <cell r="AE719">
            <v>1468</v>
          </cell>
          <cell r="AF719">
            <v>1600</v>
          </cell>
          <cell r="AG719">
            <v>91.75</v>
          </cell>
          <cell r="AH719">
            <v>2020</v>
          </cell>
          <cell r="AI719" t="str">
            <v>Maharashtra State Board of Technical Education</v>
          </cell>
          <cell r="AJ719" t="str">
            <v>Thakur Polytechnic</v>
          </cell>
          <cell r="AK719">
            <v>0</v>
          </cell>
          <cell r="AL719">
            <v>0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 t="str">
            <v>o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249</v>
          </cell>
          <cell r="AW719">
            <v>25</v>
          </cell>
          <cell r="AX719">
            <v>9.9600000000000009</v>
          </cell>
          <cell r="AY719">
            <v>87</v>
          </cell>
          <cell r="AZ719">
            <v>278</v>
          </cell>
          <cell r="BA719">
            <v>29</v>
          </cell>
          <cell r="BB719">
            <v>9.5862068965517242</v>
          </cell>
          <cell r="BC719">
            <v>76</v>
          </cell>
          <cell r="BD719">
            <v>527</v>
          </cell>
          <cell r="BE719">
            <v>54</v>
          </cell>
          <cell r="BF719">
            <v>9.7592592592592595</v>
          </cell>
          <cell r="BG719">
            <v>208</v>
          </cell>
          <cell r="BH719">
            <v>24</v>
          </cell>
          <cell r="BI719">
            <v>8.6666666666666661</v>
          </cell>
          <cell r="BJ719">
            <v>81.5</v>
          </cell>
          <cell r="BK719">
            <v>280</v>
          </cell>
          <cell r="BL719">
            <v>29</v>
          </cell>
          <cell r="BM719">
            <v>9.6551724137931032</v>
          </cell>
          <cell r="BN719">
            <v>99</v>
          </cell>
          <cell r="BO719">
            <v>488</v>
          </cell>
          <cell r="BP719">
            <v>53</v>
          </cell>
          <cell r="BQ719">
            <v>9.2075471698113205</v>
          </cell>
          <cell r="BR719">
            <v>213</v>
          </cell>
          <cell r="BS719">
            <v>24</v>
          </cell>
          <cell r="BT719">
            <v>8.875</v>
          </cell>
          <cell r="BU719">
            <v>85.875</v>
          </cell>
          <cell r="BV719">
            <v>213</v>
          </cell>
          <cell r="BW719">
            <v>24</v>
          </cell>
          <cell r="BX719">
            <v>8.875</v>
          </cell>
          <cell r="BY719">
            <v>256</v>
          </cell>
          <cell r="BZ719">
            <v>26</v>
          </cell>
          <cell r="CA719">
            <v>9.8461538461538467</v>
          </cell>
          <cell r="CB719">
            <v>1484</v>
          </cell>
          <cell r="CC719">
            <v>157</v>
          </cell>
          <cell r="CD719">
            <v>9.4522292993630579</v>
          </cell>
          <cell r="CE719">
            <v>82</v>
          </cell>
          <cell r="CF719"/>
          <cell r="CG719"/>
          <cell r="CH719"/>
          <cell r="CI719"/>
          <cell r="CJ719"/>
          <cell r="CK719"/>
          <cell r="CL719"/>
          <cell r="CM719"/>
          <cell r="CN719">
            <v>10</v>
          </cell>
          <cell r="CO719">
            <v>60</v>
          </cell>
          <cell r="CP719">
            <v>20</v>
          </cell>
          <cell r="CQ719">
            <v>50</v>
          </cell>
          <cell r="CR719">
            <v>23</v>
          </cell>
          <cell r="CS719">
            <v>1</v>
          </cell>
          <cell r="CT719">
            <v>96</v>
          </cell>
          <cell r="CU719">
            <v>14</v>
          </cell>
          <cell r="CV719">
            <v>2</v>
          </cell>
          <cell r="CW719">
            <v>88</v>
          </cell>
          <cell r="CX719">
            <v>561</v>
          </cell>
          <cell r="CY719">
            <v>56.1</v>
          </cell>
          <cell r="CZ719">
            <v>83.358098068350671</v>
          </cell>
          <cell r="DA719">
            <v>10</v>
          </cell>
          <cell r="DB719">
            <v>0</v>
          </cell>
          <cell r="DC719">
            <v>100</v>
          </cell>
          <cell r="DD719">
            <v>12</v>
          </cell>
          <cell r="DE719">
            <v>10</v>
          </cell>
          <cell r="DF719">
            <v>55</v>
          </cell>
          <cell r="DG719">
            <v>10</v>
          </cell>
          <cell r="DH719">
            <v>100</v>
          </cell>
          <cell r="DI719">
            <v>140</v>
          </cell>
          <cell r="DJ719">
            <v>7</v>
          </cell>
          <cell r="DK719">
            <v>2</v>
          </cell>
          <cell r="DL719">
            <v>0</v>
          </cell>
          <cell r="DM719">
            <v>100</v>
          </cell>
          <cell r="DN719">
            <v>60</v>
          </cell>
          <cell r="DO719" t="str">
            <v>100</v>
          </cell>
          <cell r="DP719">
            <v>90</v>
          </cell>
          <cell r="DQ719" t="str">
            <v>100</v>
          </cell>
          <cell r="DR719">
            <v>75</v>
          </cell>
          <cell r="DS719">
            <v>100</v>
          </cell>
          <cell r="DT719">
            <v>51</v>
          </cell>
          <cell r="DU719">
            <v>92</v>
          </cell>
          <cell r="DV719" t="str">
            <v>IDFC/Jio Platform-Ignite</v>
          </cell>
          <cell r="DW719"/>
          <cell r="DX719"/>
          <cell r="DY719" t="str">
            <v>Placed</v>
          </cell>
          <cell r="DZ719" t="str">
            <v>10.20/6</v>
          </cell>
          <cell r="EA719" t="str">
            <v>Placement</v>
          </cell>
          <cell r="EB719" t="str">
            <v>Placement</v>
          </cell>
          <cell r="EC719"/>
          <cell r="ED719" t="str">
            <v>CAT-1</v>
          </cell>
          <cell r="EE719"/>
          <cell r="EF719"/>
          <cell r="EG719"/>
          <cell r="EH719"/>
          <cell r="EI719"/>
          <cell r="EJ719"/>
          <cell r="EK719"/>
          <cell r="EL719"/>
          <cell r="EM719"/>
          <cell r="EN719">
            <v>5</v>
          </cell>
          <cell r="EO719">
            <v>5</v>
          </cell>
          <cell r="EP719">
            <v>5</v>
          </cell>
          <cell r="EQ719">
            <v>15</v>
          </cell>
          <cell r="ER719">
            <v>100</v>
          </cell>
          <cell r="ES719" t="str">
            <v>Yes</v>
          </cell>
          <cell r="ET719" t="str">
            <v>https://drive.google.com/open?id=16_OMvZlUFMx6p863IPoQMflR8E-bF59n</v>
          </cell>
          <cell r="EU719" t="str">
            <v>IT + Core Companies</v>
          </cell>
          <cell r="EV719" t="str">
            <v>Yes</v>
          </cell>
          <cell r="EW719" t="str">
            <v>YES</v>
          </cell>
          <cell r="EX719"/>
          <cell r="EY719" t="str">
            <v>Present</v>
          </cell>
          <cell r="EZ719" t="str">
            <v>Batch 1</v>
          </cell>
          <cell r="FA719" t="str">
            <v>20-ITB72-23</v>
          </cell>
          <cell r="FB719" t="str">
            <v>IT-B</v>
          </cell>
          <cell r="FC719">
            <v>72</v>
          </cell>
        </row>
        <row r="720">
          <cell r="C720" t="str">
            <v>18-ITB73-22</v>
          </cell>
          <cell r="D720">
            <v>73</v>
          </cell>
          <cell r="E720" t="str">
            <v>SHAIKH ARSH ASIF RUKHSAR</v>
          </cell>
          <cell r="F720" t="str">
            <v>18-ITB21-22</v>
          </cell>
          <cell r="G720" t="str">
            <v>Male</v>
          </cell>
          <cell r="H720">
            <v>36781</v>
          </cell>
          <cell r="I720">
            <v>8779385449</v>
          </cell>
          <cell r="J720"/>
          <cell r="K720" t="str">
            <v>shaikhrukhsar657@gmail.com</v>
          </cell>
          <cell r="L720"/>
          <cell r="M720" t="str">
            <v>B-19/8, BEST, Sanman Society LTD., OPP. Fire Brigade,,Gajanan Maharaj RD., Goregaon (WEST),,MUMBAI-400104,FIRE BRIGADE,MUMBAI,400104</v>
          </cell>
          <cell r="N720" t="str">
            <v>Service</v>
          </cell>
          <cell r="O720" t="str">
            <v>Below  5 Lacs</v>
          </cell>
          <cell r="P720" t="str">
            <v>Normal</v>
          </cell>
          <cell r="Q720" t="str">
            <v>Open</v>
          </cell>
          <cell r="R720">
            <v>2018</v>
          </cell>
          <cell r="S720" t="str">
            <v>FE</v>
          </cell>
          <cell r="T720" t="str">
            <v>JEE(Main)-2018</v>
          </cell>
          <cell r="U720" t="str">
            <v>JEE-Main</v>
          </cell>
          <cell r="V720">
            <v>360</v>
          </cell>
          <cell r="W720">
            <v>100</v>
          </cell>
          <cell r="X720" t="str">
            <v>CAP</v>
          </cell>
          <cell r="Y720">
            <v>448</v>
          </cell>
          <cell r="Z720">
            <v>500</v>
          </cell>
          <cell r="AA720">
            <v>89.6</v>
          </cell>
          <cell r="AB720" t="str">
            <v>2016</v>
          </cell>
          <cell r="AC720" t="str">
            <v>MAHARASHTRA STATE BOARD OF SECONDARY AND HIGHER SECONDARY EDUCATION</v>
          </cell>
          <cell r="AD720" t="str">
            <v>DR. BABASAHEB AMBEDKAR MUN SECONDARY SCHOOL WORLI MUMBAI</v>
          </cell>
          <cell r="AE720">
            <v>527</v>
          </cell>
          <cell r="AF720">
            <v>650</v>
          </cell>
          <cell r="AG720">
            <v>81.08</v>
          </cell>
          <cell r="AH720" t="str">
            <v>2018</v>
          </cell>
          <cell r="AI720" t="str">
            <v>MAHARASHTRA STATE BOARD OF SECONDARY AND HIGHER SECONDARY EDUCATION</v>
          </cell>
          <cell r="AJ720" t="str">
            <v>BHAVANI SHANKAR ROAD JUNIOR COLLEGE OF SCIENCE</v>
          </cell>
          <cell r="AK720">
            <v>196</v>
          </cell>
          <cell r="AL720">
            <v>27</v>
          </cell>
          <cell r="AM720">
            <v>7.2592592592592595</v>
          </cell>
          <cell r="AN720">
            <v>72</v>
          </cell>
          <cell r="AO720">
            <v>187</v>
          </cell>
          <cell r="AP720">
            <v>27</v>
          </cell>
          <cell r="AQ720">
            <v>6.9259259259259256</v>
          </cell>
          <cell r="AR720">
            <v>72</v>
          </cell>
          <cell r="AS720">
            <v>383</v>
          </cell>
          <cell r="AT720">
            <v>54</v>
          </cell>
          <cell r="AU720">
            <v>7.0925925925925926</v>
          </cell>
          <cell r="AV720">
            <v>231</v>
          </cell>
          <cell r="AW720">
            <v>26</v>
          </cell>
          <cell r="AX720">
            <v>8.884615384615385</v>
          </cell>
          <cell r="AY720">
            <v>74</v>
          </cell>
          <cell r="AZ720">
            <v>229</v>
          </cell>
          <cell r="BA720">
            <v>28</v>
          </cell>
          <cell r="BB720">
            <v>8.1785714285714288</v>
          </cell>
          <cell r="BC720">
            <v>80</v>
          </cell>
          <cell r="BD720">
            <v>460</v>
          </cell>
          <cell r="BE720">
            <v>54</v>
          </cell>
          <cell r="BF720">
            <v>8.518518518518519</v>
          </cell>
          <cell r="BG720">
            <v>191</v>
          </cell>
          <cell r="BH720">
            <v>24</v>
          </cell>
          <cell r="BI720">
            <v>7.958333333333333</v>
          </cell>
          <cell r="BJ720">
            <v>74.5</v>
          </cell>
          <cell r="BK720">
            <v>251</v>
          </cell>
          <cell r="BL720">
            <v>29</v>
          </cell>
          <cell r="BM720">
            <v>8.6551724137931032</v>
          </cell>
          <cell r="BN720">
            <v>75</v>
          </cell>
          <cell r="BO720">
            <v>442</v>
          </cell>
          <cell r="BP720">
            <v>53</v>
          </cell>
          <cell r="BQ720">
            <v>8.3396226415094343</v>
          </cell>
          <cell r="BR720">
            <v>213</v>
          </cell>
          <cell r="BS720">
            <v>24</v>
          </cell>
          <cell r="BT720">
            <v>8.875</v>
          </cell>
          <cell r="BU720">
            <v>74.583333333333329</v>
          </cell>
          <cell r="BV720">
            <v>213</v>
          </cell>
          <cell r="BW720">
            <v>24</v>
          </cell>
          <cell r="BX720">
            <v>8.875</v>
          </cell>
          <cell r="BY720">
            <v>229</v>
          </cell>
          <cell r="BZ720">
            <v>26</v>
          </cell>
          <cell r="CA720">
            <v>8.8076923076923084</v>
          </cell>
          <cell r="CB720">
            <v>1727</v>
          </cell>
          <cell r="CC720">
            <v>211</v>
          </cell>
          <cell r="CD720">
            <v>8.1848341232227479</v>
          </cell>
          <cell r="CE720">
            <v>75</v>
          </cell>
          <cell r="CF720"/>
          <cell r="CG720"/>
          <cell r="CH720"/>
          <cell r="CI720"/>
          <cell r="CJ720"/>
          <cell r="CK720"/>
          <cell r="CL720"/>
          <cell r="CM720"/>
          <cell r="CN720"/>
          <cell r="CO720"/>
          <cell r="CP720"/>
          <cell r="CQ720"/>
          <cell r="CR720"/>
          <cell r="CS720"/>
          <cell r="CT720"/>
          <cell r="CU720"/>
          <cell r="CV720"/>
          <cell r="CW720"/>
          <cell r="CX720"/>
          <cell r="CY720"/>
          <cell r="CZ720"/>
          <cell r="DA720"/>
          <cell r="DB720"/>
          <cell r="DC720"/>
          <cell r="DD720"/>
          <cell r="DE720"/>
          <cell r="DF720"/>
          <cell r="DG720"/>
          <cell r="DH720"/>
          <cell r="DI720"/>
          <cell r="DJ720">
            <v>0</v>
          </cell>
          <cell r="DK720">
            <v>0</v>
          </cell>
          <cell r="DL720">
            <v>2</v>
          </cell>
          <cell r="DM720">
            <v>0</v>
          </cell>
          <cell r="DN720">
            <v>0</v>
          </cell>
          <cell r="DO720">
            <v>0</v>
          </cell>
          <cell r="DP720">
            <v>0</v>
          </cell>
          <cell r="DQ720">
            <v>0</v>
          </cell>
          <cell r="DR720">
            <v>0</v>
          </cell>
          <cell r="DS720">
            <v>0</v>
          </cell>
          <cell r="DT720">
            <v>0</v>
          </cell>
          <cell r="DU720">
            <v>0</v>
          </cell>
          <cell r="DV720"/>
          <cell r="DW720"/>
          <cell r="DX720"/>
          <cell r="DY720"/>
          <cell r="DZ720"/>
          <cell r="EA720" t="str">
            <v>Not Given</v>
          </cell>
          <cell r="EB720" t="str">
            <v>Not Given</v>
          </cell>
          <cell r="EC720"/>
          <cell r="ED720" t="str">
            <v>CAT-3</v>
          </cell>
          <cell r="EE720"/>
          <cell r="EF720"/>
          <cell r="EG720"/>
          <cell r="EH720"/>
          <cell r="EI720"/>
          <cell r="EJ720"/>
          <cell r="EK720"/>
          <cell r="EL720"/>
          <cell r="EM720"/>
          <cell r="EN720">
            <v>5</v>
          </cell>
          <cell r="EO720">
            <v>0</v>
          </cell>
          <cell r="EP720">
            <v>4</v>
          </cell>
          <cell r="EQ720">
            <v>9</v>
          </cell>
          <cell r="ER720">
            <v>60</v>
          </cell>
          <cell r="ES720"/>
          <cell r="ET720"/>
          <cell r="EU720"/>
          <cell r="EV720"/>
          <cell r="EW720"/>
          <cell r="EX720" t="str">
            <v>MUMBAI</v>
          </cell>
          <cell r="EY720"/>
          <cell r="EZ720"/>
          <cell r="FA720"/>
          <cell r="FB720"/>
          <cell r="FC720">
            <v>73</v>
          </cell>
        </row>
        <row r="721">
          <cell r="C721" t="str">
            <v>19-MECHA01-23</v>
          </cell>
          <cell r="D721">
            <v>1</v>
          </cell>
          <cell r="E721" t="str">
            <v>BANSODE ARYA MANGESH SACHITA</v>
          </cell>
          <cell r="F721" t="str">
            <v>19-MECHA01-23</v>
          </cell>
          <cell r="G721" t="str">
            <v>Female</v>
          </cell>
          <cell r="H721">
            <v>37068</v>
          </cell>
          <cell r="I721">
            <v>7738640465</v>
          </cell>
          <cell r="J721"/>
          <cell r="K721" t="str">
            <v>bansodearya26@gmail.com</v>
          </cell>
          <cell r="L721" t="str">
            <v>1032190393@tcetmumbai.in</v>
          </cell>
          <cell r="M721" t="str">
            <v>2-A/402 SARTHAK CHS MHADA COLONY,GEN. ARUNKUMAR VAIDYA MARG,NERLI,WAGHESHWARI TEMPLE,MUMBAI,400097</v>
          </cell>
          <cell r="N721" t="str">
            <v>Service</v>
          </cell>
          <cell r="O721" t="str">
            <v>Below  5 Lacs</v>
          </cell>
          <cell r="P721" t="str">
            <v>Normal</v>
          </cell>
          <cell r="Q721" t="str">
            <v>Open</v>
          </cell>
          <cell r="R721">
            <v>2019</v>
          </cell>
          <cell r="S721" t="str">
            <v>FE</v>
          </cell>
          <cell r="T721" t="str">
            <v>MHT-CET 2019</v>
          </cell>
          <cell r="U721" t="str">
            <v>MHT-CET</v>
          </cell>
          <cell r="V721">
            <v>200</v>
          </cell>
          <cell r="W721">
            <v>91.426199999999994</v>
          </cell>
          <cell r="X721" t="str">
            <v>LOPENS</v>
          </cell>
          <cell r="Y721">
            <v>467</v>
          </cell>
          <cell r="Z721">
            <v>500</v>
          </cell>
          <cell r="AA721">
            <v>93.4</v>
          </cell>
          <cell r="AB721">
            <v>2017</v>
          </cell>
          <cell r="AC721" t="str">
            <v>MAHARASHTRA STATE BOARD OF SECONDARY AND HIGHER SECONDARY EDUCATION</v>
          </cell>
          <cell r="AD721" t="str">
            <v>ST' XAVIER'S HIGH SCHOOL</v>
          </cell>
          <cell r="AE721">
            <v>498</v>
          </cell>
          <cell r="AF721">
            <v>650</v>
          </cell>
          <cell r="AG721">
            <v>76.62</v>
          </cell>
          <cell r="AH721">
            <v>2019</v>
          </cell>
          <cell r="AI721" t="str">
            <v>MAHARASHTRA STATE BOARD OF SECONDARY AND HIGHER SECONDARY EDUCATION</v>
          </cell>
          <cell r="AJ721" t="str">
            <v>NIRMALA MEMORIAL FOUNDATION COLLEGE OF COMMERCE AND SCIENCE</v>
          </cell>
          <cell r="AK721">
            <v>213</v>
          </cell>
          <cell r="AL721">
            <v>22</v>
          </cell>
          <cell r="AM721">
            <v>9.6818181818181817</v>
          </cell>
          <cell r="AN721">
            <v>77.467991169977935</v>
          </cell>
          <cell r="AO721">
            <v>260</v>
          </cell>
          <cell r="AP721">
            <v>26</v>
          </cell>
          <cell r="AQ721">
            <v>10</v>
          </cell>
          <cell r="AR721">
            <v>83.33</v>
          </cell>
          <cell r="AS721">
            <v>473</v>
          </cell>
          <cell r="AT721">
            <v>48</v>
          </cell>
          <cell r="AU721">
            <v>9.8541666666666661</v>
          </cell>
          <cell r="AV721">
            <v>237</v>
          </cell>
          <cell r="AW721">
            <v>25</v>
          </cell>
          <cell r="AX721">
            <v>9.48</v>
          </cell>
          <cell r="AY721">
            <v>96</v>
          </cell>
          <cell r="AZ721">
            <v>280</v>
          </cell>
          <cell r="BA721">
            <v>29</v>
          </cell>
          <cell r="BB721">
            <v>9.6551724137931032</v>
          </cell>
          <cell r="BC721">
            <v>98</v>
          </cell>
          <cell r="BD721">
            <v>517</v>
          </cell>
          <cell r="BE721">
            <v>54</v>
          </cell>
          <cell r="BF721">
            <v>9.5740740740740744</v>
          </cell>
          <cell r="BG721">
            <v>222</v>
          </cell>
          <cell r="BH721">
            <v>24</v>
          </cell>
          <cell r="BI721">
            <v>9.25</v>
          </cell>
          <cell r="BJ721">
            <v>100</v>
          </cell>
          <cell r="BK721">
            <v>276</v>
          </cell>
          <cell r="BL721">
            <v>29</v>
          </cell>
          <cell r="BM721">
            <v>9.5172413793103452</v>
          </cell>
          <cell r="BN721">
            <v>90.959598233995592</v>
          </cell>
          <cell r="BO721">
            <v>498</v>
          </cell>
          <cell r="BP721">
            <v>53</v>
          </cell>
          <cell r="BQ721">
            <v>9.3962264150943398</v>
          </cell>
          <cell r="BR721">
            <v>227</v>
          </cell>
          <cell r="BS721">
            <v>24</v>
          </cell>
          <cell r="BT721">
            <v>9.4583333333333339</v>
          </cell>
          <cell r="BU721">
            <v>90.959598233995578</v>
          </cell>
          <cell r="BV721">
            <v>227</v>
          </cell>
          <cell r="BW721">
            <v>24</v>
          </cell>
          <cell r="BX721">
            <v>9.4583333333333339</v>
          </cell>
          <cell r="BY721">
            <v>248</v>
          </cell>
          <cell r="BZ721">
            <v>26</v>
          </cell>
          <cell r="CA721">
            <v>9.5384615384615383</v>
          </cell>
          <cell r="CB721">
            <v>1963</v>
          </cell>
          <cell r="CC721">
            <v>205</v>
          </cell>
          <cell r="CD721">
            <v>9.5756097560975615</v>
          </cell>
          <cell r="CE721">
            <v>91</v>
          </cell>
          <cell r="CF721"/>
          <cell r="CG721"/>
          <cell r="CH721"/>
          <cell r="CI721"/>
          <cell r="CJ721"/>
          <cell r="CK721"/>
          <cell r="CL721"/>
          <cell r="CM721"/>
          <cell r="CN721"/>
          <cell r="CO721"/>
          <cell r="CP721"/>
          <cell r="CQ721"/>
          <cell r="CR721"/>
          <cell r="CS721"/>
          <cell r="CT721"/>
          <cell r="CU721"/>
          <cell r="CV721"/>
          <cell r="CW721"/>
          <cell r="CX721"/>
          <cell r="CY721"/>
          <cell r="CZ721"/>
          <cell r="DA721"/>
          <cell r="DB721"/>
          <cell r="DC721"/>
          <cell r="DD721"/>
          <cell r="DE721"/>
          <cell r="DF721"/>
          <cell r="DG721"/>
          <cell r="DH721"/>
          <cell r="DI721"/>
          <cell r="DJ721">
            <v>0</v>
          </cell>
          <cell r="DK721">
            <v>0</v>
          </cell>
          <cell r="DL721">
            <v>2</v>
          </cell>
          <cell r="DM721">
            <v>0</v>
          </cell>
          <cell r="DN721">
            <v>0</v>
          </cell>
          <cell r="DO721">
            <v>0</v>
          </cell>
          <cell r="DP721">
            <v>0</v>
          </cell>
          <cell r="DQ721">
            <v>0</v>
          </cell>
          <cell r="DR721">
            <v>0</v>
          </cell>
          <cell r="DS721">
            <v>0</v>
          </cell>
          <cell r="DT721">
            <v>0</v>
          </cell>
          <cell r="DU721">
            <v>0</v>
          </cell>
          <cell r="DV721"/>
          <cell r="DW721"/>
          <cell r="DX721"/>
          <cell r="DY721"/>
          <cell r="DZ721"/>
          <cell r="EA721" t="str">
            <v>Higher Studies</v>
          </cell>
          <cell r="EB721" t="str">
            <v>Higher Studies</v>
          </cell>
          <cell r="EC721"/>
          <cell r="ED721" t="str">
            <v>CAT-3</v>
          </cell>
          <cell r="EE721"/>
          <cell r="EF721"/>
          <cell r="EG721"/>
          <cell r="EH721"/>
          <cell r="EI721"/>
          <cell r="EJ721"/>
          <cell r="EK721"/>
          <cell r="EL721"/>
          <cell r="EM721"/>
          <cell r="EN721">
            <v>5</v>
          </cell>
          <cell r="EO721">
            <v>0</v>
          </cell>
          <cell r="EP721">
            <v>5</v>
          </cell>
          <cell r="EQ721">
            <v>10</v>
          </cell>
          <cell r="ER721">
            <v>66.666666666666657</v>
          </cell>
          <cell r="ES721" t="str">
            <v>Yes</v>
          </cell>
          <cell r="ET721" t="str">
            <v>https://drive.google.com/open?id=1UaahsY5ET6ClcM1BSZPdXY5Hun36KJDp</v>
          </cell>
          <cell r="EU721" t="str">
            <v>NA</v>
          </cell>
          <cell r="EV721" t="str">
            <v>No</v>
          </cell>
          <cell r="EW721"/>
          <cell r="EX721" t="str">
            <v>KOLHAPUR</v>
          </cell>
          <cell r="EY721" t="str">
            <v>Present</v>
          </cell>
          <cell r="EZ721"/>
          <cell r="FA721" t="str">
            <v>19-MECHA01-23</v>
          </cell>
          <cell r="FB721" t="str">
            <v>MECH-A</v>
          </cell>
          <cell r="FC721">
            <v>1</v>
          </cell>
        </row>
        <row r="722">
          <cell r="C722" t="str">
            <v>19-MECHA02-23</v>
          </cell>
          <cell r="D722">
            <v>2</v>
          </cell>
          <cell r="E722" t="str">
            <v>BATWALKAR ADVAIT GOPAL MRUDULA</v>
          </cell>
          <cell r="F722" t="str">
            <v>19-MECHA02-23</v>
          </cell>
          <cell r="G722" t="str">
            <v>Male</v>
          </cell>
          <cell r="H722">
            <v>37114</v>
          </cell>
          <cell r="I722">
            <v>9930451676</v>
          </cell>
          <cell r="J722"/>
          <cell r="K722" t="str">
            <v>adybat08@gmail.com</v>
          </cell>
          <cell r="L722" t="str">
            <v>1032190394@tcetmumbai.in</v>
          </cell>
          <cell r="M722" t="str">
            <v>B/101 THAKKAR AVENUE ,SHIV VALLABH ROAD, RAWALPADA,DAHISAR,298 BUS LAST STOP,MUMBAI,400068</v>
          </cell>
          <cell r="N722" t="str">
            <v>Service</v>
          </cell>
          <cell r="O722" t="str">
            <v>5 Lacs to  10Lacs</v>
          </cell>
          <cell r="P722" t="str">
            <v>Normal</v>
          </cell>
          <cell r="Q722" t="str">
            <v>Open</v>
          </cell>
          <cell r="R722">
            <v>2019</v>
          </cell>
          <cell r="S722" t="str">
            <v>FE</v>
          </cell>
          <cell r="T722" t="str">
            <v>MHT-CET 2019</v>
          </cell>
          <cell r="U722" t="str">
            <v>MHT-CET</v>
          </cell>
          <cell r="V722">
            <v>200</v>
          </cell>
          <cell r="W722">
            <v>29.8646466</v>
          </cell>
          <cell r="X722" t="str">
            <v>IL</v>
          </cell>
          <cell r="Y722">
            <v>430</v>
          </cell>
          <cell r="Z722">
            <v>500</v>
          </cell>
          <cell r="AA722">
            <v>86</v>
          </cell>
          <cell r="AB722">
            <v>2017</v>
          </cell>
          <cell r="AC722" t="str">
            <v>MAHARASHTRA STATE BOARD OF SECONDARY AND HIGHER SECONDARY EDUCATION</v>
          </cell>
          <cell r="AD722" t="str">
            <v>THAKUR VIDYA MANDIR HIGH SCHOOL</v>
          </cell>
          <cell r="AE722">
            <v>369</v>
          </cell>
          <cell r="AF722">
            <v>650</v>
          </cell>
          <cell r="AG722">
            <v>56.77</v>
          </cell>
          <cell r="AH722">
            <v>2019</v>
          </cell>
          <cell r="AI722" t="str">
            <v>MAHARASHTRA STATE BOARD OF SECONDARY AND HIGHER SECONDARY EDUCATION</v>
          </cell>
          <cell r="AJ722" t="str">
            <v>ST. ROCKS COLLEGE OF SCIENCE AND COMMERCE</v>
          </cell>
          <cell r="AK722">
            <v>195</v>
          </cell>
          <cell r="AL722">
            <v>22</v>
          </cell>
          <cell r="AM722">
            <v>8.8636363636363633</v>
          </cell>
          <cell r="AN722">
            <v>77.479028697571735</v>
          </cell>
          <cell r="AO722">
            <v>222</v>
          </cell>
          <cell r="AP722">
            <v>26</v>
          </cell>
          <cell r="AQ722">
            <v>8.5384615384615383</v>
          </cell>
          <cell r="AR722">
            <v>100</v>
          </cell>
          <cell r="AS722">
            <v>417</v>
          </cell>
          <cell r="AT722">
            <v>48</v>
          </cell>
          <cell r="AU722">
            <v>8.6875</v>
          </cell>
          <cell r="AV722">
            <v>237</v>
          </cell>
          <cell r="AW722">
            <v>25</v>
          </cell>
          <cell r="AX722">
            <v>9.48</v>
          </cell>
          <cell r="AY722">
            <v>95</v>
          </cell>
          <cell r="AZ722">
            <v>280</v>
          </cell>
          <cell r="BA722">
            <v>29</v>
          </cell>
          <cell r="BB722">
            <v>9.6551724137931032</v>
          </cell>
          <cell r="BC722">
            <v>96</v>
          </cell>
          <cell r="BD722">
            <v>517</v>
          </cell>
          <cell r="BE722">
            <v>54</v>
          </cell>
          <cell r="BF722">
            <v>9.5740740740740744</v>
          </cell>
          <cell r="BG722">
            <v>228</v>
          </cell>
          <cell r="BH722">
            <v>24</v>
          </cell>
          <cell r="BI722">
            <v>9.5</v>
          </cell>
          <cell r="BJ722">
            <v>100</v>
          </cell>
          <cell r="BK722">
            <v>253</v>
          </cell>
          <cell r="BL722">
            <v>29</v>
          </cell>
          <cell r="BM722">
            <v>8.7241379310344822</v>
          </cell>
          <cell r="BN722">
            <v>93.695805739514341</v>
          </cell>
          <cell r="BO722">
            <v>481</v>
          </cell>
          <cell r="BP722">
            <v>53</v>
          </cell>
          <cell r="BQ722">
            <v>9.0754716981132084</v>
          </cell>
          <cell r="BR722">
            <v>180</v>
          </cell>
          <cell r="BS722">
            <v>24</v>
          </cell>
          <cell r="BT722">
            <v>7.5</v>
          </cell>
          <cell r="BU722">
            <v>93.695805739514341</v>
          </cell>
          <cell r="BV722">
            <v>180</v>
          </cell>
          <cell r="BW722">
            <v>24</v>
          </cell>
          <cell r="BX722">
            <v>7.5</v>
          </cell>
          <cell r="BY722">
            <v>242</v>
          </cell>
          <cell r="BZ722">
            <v>26</v>
          </cell>
          <cell r="CA722">
            <v>9.3076923076923084</v>
          </cell>
          <cell r="CB722">
            <v>1837</v>
          </cell>
          <cell r="CC722">
            <v>205</v>
          </cell>
          <cell r="CD722">
            <v>8.9609756097560975</v>
          </cell>
          <cell r="CE722">
            <v>94</v>
          </cell>
          <cell r="CF722"/>
          <cell r="CG722"/>
          <cell r="CH722"/>
          <cell r="CI722"/>
          <cell r="CJ722"/>
          <cell r="CK722"/>
          <cell r="CL722"/>
          <cell r="CM722"/>
          <cell r="CN722"/>
          <cell r="CO722"/>
          <cell r="CP722"/>
          <cell r="CQ722"/>
          <cell r="CR722"/>
          <cell r="CS722"/>
          <cell r="CT722"/>
          <cell r="CU722"/>
          <cell r="CV722"/>
          <cell r="CW722"/>
          <cell r="CX722"/>
          <cell r="CY722"/>
          <cell r="CZ722"/>
          <cell r="DA722"/>
          <cell r="DB722"/>
          <cell r="DC722"/>
          <cell r="DD722"/>
          <cell r="DE722"/>
          <cell r="DF722"/>
          <cell r="DG722"/>
          <cell r="DH722"/>
          <cell r="DI722"/>
          <cell r="DJ722">
            <v>0</v>
          </cell>
          <cell r="DK722">
            <v>0</v>
          </cell>
          <cell r="DL722">
            <v>2</v>
          </cell>
          <cell r="DM722">
            <v>0</v>
          </cell>
          <cell r="DN722">
            <v>0</v>
          </cell>
          <cell r="DO722">
            <v>0</v>
          </cell>
          <cell r="DP722">
            <v>0</v>
          </cell>
          <cell r="DQ722">
            <v>0</v>
          </cell>
          <cell r="DR722">
            <v>0</v>
          </cell>
          <cell r="DS722">
            <v>0</v>
          </cell>
          <cell r="DT722">
            <v>0</v>
          </cell>
          <cell r="DU722">
            <v>0</v>
          </cell>
          <cell r="DV722"/>
          <cell r="DW722"/>
          <cell r="DX722"/>
          <cell r="DY722"/>
          <cell r="DZ722"/>
          <cell r="EA722" t="str">
            <v>Higher Studies</v>
          </cell>
          <cell r="EB722" t="str">
            <v>Higher Studies</v>
          </cell>
          <cell r="EC722"/>
          <cell r="ED722" t="str">
            <v>CAT-3</v>
          </cell>
          <cell r="EE722"/>
          <cell r="EF722"/>
          <cell r="EG722"/>
          <cell r="EH722"/>
          <cell r="EI722"/>
          <cell r="EJ722"/>
          <cell r="EK722"/>
          <cell r="EL722"/>
          <cell r="EM722"/>
          <cell r="EN722">
            <v>5</v>
          </cell>
          <cell r="EO722">
            <v>0</v>
          </cell>
          <cell r="EP722">
            <v>5</v>
          </cell>
          <cell r="EQ722">
            <v>10</v>
          </cell>
          <cell r="ER722">
            <v>66.666666666666657</v>
          </cell>
          <cell r="ES722" t="str">
            <v>Yes</v>
          </cell>
          <cell r="ET722" t="str">
            <v>https://drive.google.com/open?id=1cV5FMffrWIjx-5Lubi8hK-C3l9EsFCEE</v>
          </cell>
          <cell r="EU722" t="str">
            <v>NA</v>
          </cell>
          <cell r="EV722" t="str">
            <v>No</v>
          </cell>
          <cell r="EW722"/>
          <cell r="EX722" t="str">
            <v>MUMBAI</v>
          </cell>
          <cell r="EY722" t="str">
            <v>Present</v>
          </cell>
          <cell r="EZ722"/>
          <cell r="FA722" t="str">
            <v>19-MECHA02-23</v>
          </cell>
          <cell r="FB722" t="str">
            <v>MECH-A</v>
          </cell>
          <cell r="FC722">
            <v>2</v>
          </cell>
        </row>
        <row r="723">
          <cell r="C723" t="str">
            <v>19-MECHA03-23</v>
          </cell>
          <cell r="D723">
            <v>3</v>
          </cell>
          <cell r="E723" t="str">
            <v>BHANDARI BHARAT SINGH GAMBHIR SINGH KASTURA</v>
          </cell>
          <cell r="F723" t="str">
            <v>19-MECHA03-23</v>
          </cell>
          <cell r="G723" t="str">
            <v>Male</v>
          </cell>
          <cell r="H723">
            <v>36925</v>
          </cell>
          <cell r="I723">
            <v>9834902119</v>
          </cell>
          <cell r="J723"/>
          <cell r="K723" t="str">
            <v>bharatbhandari0302@gmail.com</v>
          </cell>
          <cell r="L723" t="str">
            <v>1032190748@tcetmumbai.in</v>
          </cell>
          <cell r="M723" t="str">
            <v>209,grinish vilaa,Vijay nagar,Ganpati mandir,Virar,401305</v>
          </cell>
          <cell r="N723" t="str">
            <v>Service</v>
          </cell>
          <cell r="O723" t="str">
            <v>Below  5 Lacs</v>
          </cell>
          <cell r="P723" t="str">
            <v>Normal</v>
          </cell>
          <cell r="Q723" t="str">
            <v>Open</v>
          </cell>
          <cell r="R723">
            <v>2019</v>
          </cell>
          <cell r="S723" t="str">
            <v>FE</v>
          </cell>
          <cell r="T723" t="str">
            <v>MHT-CET 2019</v>
          </cell>
          <cell r="U723" t="str">
            <v>MHT-CET</v>
          </cell>
          <cell r="V723">
            <v>200</v>
          </cell>
          <cell r="W723">
            <v>96.017612600000007</v>
          </cell>
          <cell r="X723" t="str">
            <v>TFWS</v>
          </cell>
          <cell r="Y723">
            <v>427</v>
          </cell>
          <cell r="Z723">
            <v>500</v>
          </cell>
          <cell r="AA723">
            <v>85.4</v>
          </cell>
          <cell r="AB723">
            <v>2017</v>
          </cell>
          <cell r="AC723" t="str">
            <v>CENTRAL BOARD OF SECONDARY EDUCATION</v>
          </cell>
          <cell r="AD723" t="str">
            <v>S.R.T VIDYA MANDIR</v>
          </cell>
          <cell r="AE723">
            <v>475</v>
          </cell>
          <cell r="AF723">
            <v>650</v>
          </cell>
          <cell r="AG723">
            <v>73.08</v>
          </cell>
          <cell r="AH723">
            <v>2019</v>
          </cell>
          <cell r="AI723" t="str">
            <v>CENTRAL BOARD OF SECONDARY EDUCATION</v>
          </cell>
          <cell r="AJ723" t="str">
            <v>UTKARAH VIDYALAYE</v>
          </cell>
          <cell r="AK723">
            <v>208</v>
          </cell>
          <cell r="AL723">
            <v>22</v>
          </cell>
          <cell r="AM723">
            <v>9.454545454545455</v>
          </cell>
          <cell r="AN723">
            <v>75</v>
          </cell>
          <cell r="AO723">
            <v>242</v>
          </cell>
          <cell r="AP723">
            <v>26</v>
          </cell>
          <cell r="AQ723">
            <v>9.3076923076923084</v>
          </cell>
          <cell r="AR723">
            <v>75</v>
          </cell>
          <cell r="AS723">
            <v>450</v>
          </cell>
          <cell r="AT723">
            <v>48</v>
          </cell>
          <cell r="AU723">
            <v>9.375</v>
          </cell>
          <cell r="AV723">
            <v>230</v>
          </cell>
          <cell r="AW723">
            <v>25</v>
          </cell>
          <cell r="AX723">
            <v>9.1999999999999993</v>
          </cell>
          <cell r="AY723">
            <v>75</v>
          </cell>
          <cell r="AZ723">
            <v>259</v>
          </cell>
          <cell r="BA723">
            <v>29</v>
          </cell>
          <cell r="BB723">
            <v>8.931034482758621</v>
          </cell>
          <cell r="BC723">
            <v>79</v>
          </cell>
          <cell r="BD723">
            <v>489</v>
          </cell>
          <cell r="BE723">
            <v>54</v>
          </cell>
          <cell r="BF723">
            <v>9.0555555555555554</v>
          </cell>
          <cell r="BG723">
            <v>205</v>
          </cell>
          <cell r="BH723">
            <v>24</v>
          </cell>
          <cell r="BI723">
            <v>8.5416666666666661</v>
          </cell>
          <cell r="BJ723">
            <v>89</v>
          </cell>
          <cell r="BK723">
            <v>255</v>
          </cell>
          <cell r="BL723">
            <v>29</v>
          </cell>
          <cell r="BM723">
            <v>8.7931034482758612</v>
          </cell>
          <cell r="BN723">
            <v>78.599999999999994</v>
          </cell>
          <cell r="BO723">
            <v>460</v>
          </cell>
          <cell r="BP723">
            <v>53</v>
          </cell>
          <cell r="BQ723">
            <v>8.6792452830188687</v>
          </cell>
          <cell r="BR723">
            <v>191</v>
          </cell>
          <cell r="BS723">
            <v>24</v>
          </cell>
          <cell r="BT723">
            <v>7.958333333333333</v>
          </cell>
          <cell r="BU723">
            <v>78.600000000000009</v>
          </cell>
          <cell r="BV723">
            <v>191</v>
          </cell>
          <cell r="BW723">
            <v>24</v>
          </cell>
          <cell r="BX723">
            <v>7.958333333333333</v>
          </cell>
          <cell r="BY723">
            <v>213</v>
          </cell>
          <cell r="BZ723">
            <v>26</v>
          </cell>
          <cell r="CA723">
            <v>8.1923076923076916</v>
          </cell>
          <cell r="CB723">
            <v>1803</v>
          </cell>
          <cell r="CC723">
            <v>205</v>
          </cell>
          <cell r="CD723">
            <v>8.795121951219512</v>
          </cell>
          <cell r="CE723">
            <v>79</v>
          </cell>
          <cell r="CF723"/>
          <cell r="CG723"/>
          <cell r="CH723"/>
          <cell r="CI723"/>
          <cell r="CJ723"/>
          <cell r="CK723"/>
          <cell r="CL723"/>
          <cell r="CM723"/>
          <cell r="CN723"/>
          <cell r="CO723"/>
          <cell r="CP723"/>
          <cell r="CQ723"/>
          <cell r="CR723"/>
          <cell r="CS723"/>
          <cell r="CT723"/>
          <cell r="CU723"/>
          <cell r="CV723"/>
          <cell r="CW723"/>
          <cell r="CX723"/>
          <cell r="CY723"/>
          <cell r="CZ723"/>
          <cell r="DA723"/>
          <cell r="DB723"/>
          <cell r="DC723"/>
          <cell r="DD723"/>
          <cell r="DE723"/>
          <cell r="DF723"/>
          <cell r="DG723"/>
          <cell r="DH723"/>
          <cell r="DI723"/>
          <cell r="DJ723">
            <v>0</v>
          </cell>
          <cell r="DK723">
            <v>0</v>
          </cell>
          <cell r="DL723">
            <v>2</v>
          </cell>
          <cell r="DM723">
            <v>0</v>
          </cell>
          <cell r="DN723">
            <v>0</v>
          </cell>
          <cell r="DO723">
            <v>0</v>
          </cell>
          <cell r="DP723">
            <v>0</v>
          </cell>
          <cell r="DQ723">
            <v>0</v>
          </cell>
          <cell r="DR723">
            <v>0</v>
          </cell>
          <cell r="DS723">
            <v>0</v>
          </cell>
          <cell r="DT723">
            <v>0</v>
          </cell>
          <cell r="DU723">
            <v>0</v>
          </cell>
          <cell r="DV723"/>
          <cell r="DW723"/>
          <cell r="DX723"/>
          <cell r="DY723"/>
          <cell r="DZ723"/>
          <cell r="EA723" t="str">
            <v>Placement</v>
          </cell>
          <cell r="EB723" t="str">
            <v>Placement</v>
          </cell>
          <cell r="EC723">
            <v>44903</v>
          </cell>
          <cell r="ED723" t="str">
            <v>CAT-3</v>
          </cell>
          <cell r="EE723"/>
          <cell r="EF723"/>
          <cell r="EG723"/>
          <cell r="EH723"/>
          <cell r="EI723"/>
          <cell r="EJ723"/>
          <cell r="EK723"/>
          <cell r="EL723"/>
          <cell r="EM723"/>
          <cell r="EN723">
            <v>5</v>
          </cell>
          <cell r="EO723">
            <v>0</v>
          </cell>
          <cell r="EP723">
            <v>4</v>
          </cell>
          <cell r="EQ723">
            <v>9</v>
          </cell>
          <cell r="ER723">
            <v>60</v>
          </cell>
          <cell r="ES723" t="str">
            <v>Yes</v>
          </cell>
          <cell r="ET723" t="str">
            <v>https://drive.google.com/open?id=1fZDV9qnzPCB31j1OB2n7a6jR1aFZ3HzN</v>
          </cell>
          <cell r="EU723" t="str">
            <v>IT + Core Companies</v>
          </cell>
          <cell r="EV723" t="str">
            <v>No</v>
          </cell>
          <cell r="EW723"/>
          <cell r="EX723" t="str">
            <v>Khatima</v>
          </cell>
          <cell r="EY723" t="str">
            <v>AB</v>
          </cell>
          <cell r="EZ723"/>
          <cell r="FA723" t="str">
            <v>19-MECHA03-23</v>
          </cell>
          <cell r="FB723" t="str">
            <v>MECH-A</v>
          </cell>
          <cell r="FC723">
            <v>3</v>
          </cell>
        </row>
        <row r="724">
          <cell r="C724" t="str">
            <v>19-MECHA04-23</v>
          </cell>
          <cell r="D724">
            <v>4</v>
          </cell>
          <cell r="E724" t="str">
            <v>SHETH DHRUVIN VIRENDRA DIPIKA</v>
          </cell>
          <cell r="F724" t="str">
            <v>19-MECHA04-23</v>
          </cell>
          <cell r="G724" t="str">
            <v>Male</v>
          </cell>
          <cell r="H724">
            <v>36940</v>
          </cell>
          <cell r="I724">
            <v>9967427817</v>
          </cell>
          <cell r="J724"/>
          <cell r="K724" t="str">
            <v>dsheth55@gmail.com</v>
          </cell>
          <cell r="L724" t="str">
            <v>1032190395@tcetmumbai.in</v>
          </cell>
          <cell r="M724" t="str">
            <v>B/101,SHREE MANGALAM CHS LTD,C.S.COMPLEX.ROAD.NO.5,,DAHISAR EAST,OPP CORPORATION BANK,MUMBAI,400068</v>
          </cell>
          <cell r="N724" t="str">
            <v>Self-employed</v>
          </cell>
          <cell r="O724" t="str">
            <v>Below  5 Lacs</v>
          </cell>
          <cell r="P724" t="str">
            <v>Normal</v>
          </cell>
          <cell r="Q724" t="str">
            <v>Open</v>
          </cell>
          <cell r="R724">
            <v>2019</v>
          </cell>
          <cell r="S724" t="str">
            <v>FE</v>
          </cell>
          <cell r="T724" t="str">
            <v>MHT-CET 2019</v>
          </cell>
          <cell r="U724" t="str">
            <v>MHT-CET</v>
          </cell>
          <cell r="V724">
            <v>200</v>
          </cell>
          <cell r="W724">
            <v>13.7290615</v>
          </cell>
          <cell r="X724" t="str">
            <v>ACAP</v>
          </cell>
          <cell r="Y724">
            <v>401</v>
          </cell>
          <cell r="Z724">
            <v>500</v>
          </cell>
          <cell r="AA724">
            <v>80.2</v>
          </cell>
          <cell r="AB724">
            <v>2017</v>
          </cell>
          <cell r="AC724" t="str">
            <v>MAHARASHTRA STATE BOARD OF SECONDARY AND HIGHER SECONDARY EDUCATION</v>
          </cell>
          <cell r="AD724" t="str">
            <v>RUSTOMJEE INTERNATIONAL SCHOOL</v>
          </cell>
          <cell r="AE724">
            <v>386</v>
          </cell>
          <cell r="AF724">
            <v>650</v>
          </cell>
          <cell r="AG724">
            <v>59.38</v>
          </cell>
          <cell r="AH724">
            <v>2019</v>
          </cell>
          <cell r="AI724" t="str">
            <v>MAHARASHTRA STATE BOARD OF SECONDARY AND HIGHER SECONDARY EDUCATION</v>
          </cell>
          <cell r="AJ724" t="str">
            <v>NIRMALA MEMORIAL FOUNDATION COLLEGE OF COMMERCE AND SCIENCE</v>
          </cell>
          <cell r="AK724">
            <v>171</v>
          </cell>
          <cell r="AL724">
            <v>22</v>
          </cell>
          <cell r="AM724">
            <v>7.7727272727272725</v>
          </cell>
          <cell r="AN724">
            <v>75</v>
          </cell>
          <cell r="AO724">
            <v>201</v>
          </cell>
          <cell r="AP724">
            <v>26</v>
          </cell>
          <cell r="AQ724">
            <v>7.7307692307692308</v>
          </cell>
          <cell r="AR724">
            <v>100</v>
          </cell>
          <cell r="AS724">
            <v>372</v>
          </cell>
          <cell r="AT724">
            <v>48</v>
          </cell>
          <cell r="AU724">
            <v>7.75</v>
          </cell>
          <cell r="AV724">
            <v>200</v>
          </cell>
          <cell r="AW724">
            <v>25</v>
          </cell>
          <cell r="AX724">
            <v>8</v>
          </cell>
          <cell r="AY724">
            <v>75</v>
          </cell>
          <cell r="AZ724">
            <v>270</v>
          </cell>
          <cell r="BA724">
            <v>29</v>
          </cell>
          <cell r="BB724">
            <v>9.3103448275862064</v>
          </cell>
          <cell r="BC724">
            <v>83</v>
          </cell>
          <cell r="BD724">
            <v>470</v>
          </cell>
          <cell r="BE724">
            <v>54</v>
          </cell>
          <cell r="BF724">
            <v>8.7037037037037042</v>
          </cell>
          <cell r="BG724">
            <v>221</v>
          </cell>
          <cell r="BH724">
            <v>24</v>
          </cell>
          <cell r="BI724">
            <v>9.2083333333333339</v>
          </cell>
          <cell r="BJ724">
            <v>97</v>
          </cell>
          <cell r="BK724">
            <v>243</v>
          </cell>
          <cell r="BL724">
            <v>29</v>
          </cell>
          <cell r="BM724">
            <v>8.3793103448275854</v>
          </cell>
          <cell r="BN724">
            <v>86</v>
          </cell>
          <cell r="BO724">
            <v>464</v>
          </cell>
          <cell r="BP724">
            <v>53</v>
          </cell>
          <cell r="BQ724">
            <v>8.7547169811320753</v>
          </cell>
          <cell r="BR724">
            <v>222</v>
          </cell>
          <cell r="BS724">
            <v>24</v>
          </cell>
          <cell r="BT724">
            <v>9.25</v>
          </cell>
          <cell r="BU724">
            <v>86</v>
          </cell>
          <cell r="BV724">
            <v>222</v>
          </cell>
          <cell r="BW724">
            <v>24</v>
          </cell>
          <cell r="BX724">
            <v>9.25</v>
          </cell>
          <cell r="BY724">
            <v>228</v>
          </cell>
          <cell r="BZ724">
            <v>26</v>
          </cell>
          <cell r="CA724">
            <v>8.7692307692307701</v>
          </cell>
          <cell r="CB724">
            <v>1756</v>
          </cell>
          <cell r="CC724">
            <v>205</v>
          </cell>
          <cell r="CD724">
            <v>8.5658536585365859</v>
          </cell>
          <cell r="CE724">
            <v>86</v>
          </cell>
          <cell r="CF724"/>
          <cell r="CG724"/>
          <cell r="CH724"/>
          <cell r="CI724"/>
          <cell r="CJ724"/>
          <cell r="CK724"/>
          <cell r="CL724"/>
          <cell r="CM724"/>
          <cell r="CN724"/>
          <cell r="CO724"/>
          <cell r="CP724"/>
          <cell r="CQ724"/>
          <cell r="CR724"/>
          <cell r="CS724"/>
          <cell r="CT724"/>
          <cell r="CU724"/>
          <cell r="CV724"/>
          <cell r="CW724"/>
          <cell r="CX724"/>
          <cell r="CY724"/>
          <cell r="CZ724"/>
          <cell r="DA724"/>
          <cell r="DB724"/>
          <cell r="DC724"/>
          <cell r="DD724"/>
          <cell r="DE724"/>
          <cell r="DF724"/>
          <cell r="DG724"/>
          <cell r="DH724"/>
          <cell r="DI724"/>
          <cell r="DJ724">
            <v>0</v>
          </cell>
          <cell r="DK724">
            <v>0</v>
          </cell>
          <cell r="DL724">
            <v>2</v>
          </cell>
          <cell r="DM724">
            <v>0</v>
          </cell>
          <cell r="DN724">
            <v>0</v>
          </cell>
          <cell r="DO724">
            <v>0</v>
          </cell>
          <cell r="DP724">
            <v>0</v>
          </cell>
          <cell r="DQ724">
            <v>0</v>
          </cell>
          <cell r="DR724">
            <v>0</v>
          </cell>
          <cell r="DS724">
            <v>0</v>
          </cell>
          <cell r="DT724">
            <v>0</v>
          </cell>
          <cell r="DU724">
            <v>0</v>
          </cell>
          <cell r="DV724"/>
          <cell r="DW724"/>
          <cell r="DX724"/>
          <cell r="DY724"/>
          <cell r="DZ724"/>
          <cell r="EA724" t="str">
            <v>Higher Studies</v>
          </cell>
          <cell r="EB724" t="str">
            <v>Higher Studies</v>
          </cell>
          <cell r="EC724"/>
          <cell r="ED724" t="str">
            <v>CAT-3</v>
          </cell>
          <cell r="EE724"/>
          <cell r="EF724"/>
          <cell r="EG724"/>
          <cell r="EH724"/>
          <cell r="EI724"/>
          <cell r="EJ724"/>
          <cell r="EK724"/>
          <cell r="EL724"/>
          <cell r="EM724"/>
          <cell r="EN724">
            <v>5</v>
          </cell>
          <cell r="EO724">
            <v>0</v>
          </cell>
          <cell r="EP724">
            <v>5</v>
          </cell>
          <cell r="EQ724">
            <v>10</v>
          </cell>
          <cell r="ER724">
            <v>66.666666666666657</v>
          </cell>
          <cell r="ES724" t="str">
            <v>Yes</v>
          </cell>
          <cell r="ET724" t="str">
            <v>https://drive.google.com/open?id=1W9P9LEYxTRs3DPiStCW6YWaumLozhWO7</v>
          </cell>
          <cell r="EU724" t="str">
            <v>NA</v>
          </cell>
          <cell r="EV724" t="str">
            <v>No</v>
          </cell>
          <cell r="EW724"/>
          <cell r="EX724" t="str">
            <v>MUMBAI</v>
          </cell>
          <cell r="EY724" t="str">
            <v>Present</v>
          </cell>
          <cell r="EZ724"/>
          <cell r="FA724" t="str">
            <v>19-MECHA04-23</v>
          </cell>
          <cell r="FB724" t="str">
            <v>MECH-A</v>
          </cell>
          <cell r="FC724">
            <v>4</v>
          </cell>
        </row>
        <row r="725">
          <cell r="C725" t="str">
            <v>19-MECHA05-23</v>
          </cell>
          <cell r="D725">
            <v>5</v>
          </cell>
          <cell r="E725" t="str">
            <v>BHEDA SNEH JIGNESH NITA</v>
          </cell>
          <cell r="F725" t="str">
            <v>19-MECHA05-23</v>
          </cell>
          <cell r="G725" t="str">
            <v>Male</v>
          </cell>
          <cell r="H725">
            <v>37219</v>
          </cell>
          <cell r="I725">
            <v>8850994287</v>
          </cell>
          <cell r="J725"/>
          <cell r="K725" t="str">
            <v>snehbheda@gmail.com</v>
          </cell>
          <cell r="L725" t="str">
            <v>1032190396@tcetmumbai.in</v>
          </cell>
          <cell r="M725" t="str">
            <v>6,Shubh Labh chs, 3 m.g. cross road,Kandivali West,Maharashtra,MUMBAI,400067</v>
          </cell>
          <cell r="N725" t="str">
            <v>Family Business</v>
          </cell>
          <cell r="O725" t="str">
            <v>Below  5 Lacs</v>
          </cell>
          <cell r="P725" t="str">
            <v>Normal</v>
          </cell>
          <cell r="Q725" t="str">
            <v>Open</v>
          </cell>
          <cell r="R725">
            <v>2019</v>
          </cell>
          <cell r="S725" t="str">
            <v>FE</v>
          </cell>
          <cell r="T725" t="str">
            <v>MHT-CET 2019</v>
          </cell>
          <cell r="U725" t="str">
            <v>MHT-CET</v>
          </cell>
          <cell r="V725">
            <v>200</v>
          </cell>
          <cell r="W725">
            <v>16.844579</v>
          </cell>
          <cell r="X725" t="str">
            <v>ACAP</v>
          </cell>
          <cell r="Y725">
            <v>353</v>
          </cell>
          <cell r="Z725">
            <v>500</v>
          </cell>
          <cell r="AA725">
            <v>70.599999999999994</v>
          </cell>
          <cell r="AB725">
            <v>2017</v>
          </cell>
          <cell r="AC725" t="str">
            <v>MAHARASHTRA STATE BOARD OF SECONDARY AND HIGHER SECONDARY EDUCATION</v>
          </cell>
          <cell r="AD725" t="str">
            <v>SWAMI VIVEKANANDA INTERNATIONAL SCHOOL</v>
          </cell>
          <cell r="AE725">
            <v>404</v>
          </cell>
          <cell r="AF725">
            <v>650</v>
          </cell>
          <cell r="AG725">
            <v>62.15</v>
          </cell>
          <cell r="AH725">
            <v>2019</v>
          </cell>
          <cell r="AI725" t="str">
            <v>MAHARASHTRA STATE BOARD OF SECONDARY AND HIGHER SECONDARY EDUCATION</v>
          </cell>
          <cell r="AJ725" t="str">
            <v>SHRI T P BHATIA JR. COLLEGE OF SCIENCE</v>
          </cell>
          <cell r="AK725">
            <v>159</v>
          </cell>
          <cell r="AL725">
            <v>22</v>
          </cell>
          <cell r="AM725">
            <v>7.2272727272727275</v>
          </cell>
          <cell r="AN725">
            <v>75</v>
          </cell>
          <cell r="AO725">
            <v>189</v>
          </cell>
          <cell r="AP725">
            <v>26</v>
          </cell>
          <cell r="AQ725">
            <v>7.2692307692307692</v>
          </cell>
          <cell r="AR725">
            <v>100</v>
          </cell>
          <cell r="AS725">
            <v>348</v>
          </cell>
          <cell r="AT725">
            <v>48</v>
          </cell>
          <cell r="AU725">
            <v>7.25</v>
          </cell>
          <cell r="AV725">
            <v>231</v>
          </cell>
          <cell r="AW725">
            <v>25</v>
          </cell>
          <cell r="AX725">
            <v>9.24</v>
          </cell>
          <cell r="AY725">
            <v>87</v>
          </cell>
          <cell r="AZ725">
            <v>271</v>
          </cell>
          <cell r="BA725">
            <v>29</v>
          </cell>
          <cell r="BB725">
            <v>9.3448275862068968</v>
          </cell>
          <cell r="BC725">
            <v>80</v>
          </cell>
          <cell r="BD725">
            <v>502</v>
          </cell>
          <cell r="BE725">
            <v>54</v>
          </cell>
          <cell r="BF725">
            <v>9.2962962962962958</v>
          </cell>
          <cell r="BG725">
            <v>210</v>
          </cell>
          <cell r="BH725">
            <v>24</v>
          </cell>
          <cell r="BI725">
            <v>8.75</v>
          </cell>
          <cell r="BJ725">
            <v>83.5</v>
          </cell>
          <cell r="BK725">
            <v>234</v>
          </cell>
          <cell r="BL725">
            <v>29</v>
          </cell>
          <cell r="BM725">
            <v>8.068965517241379</v>
          </cell>
          <cell r="BN725">
            <v>76.400000000000006</v>
          </cell>
          <cell r="BO725">
            <v>444</v>
          </cell>
          <cell r="BP725">
            <v>53</v>
          </cell>
          <cell r="BQ725">
            <v>8.3773584905660385</v>
          </cell>
          <cell r="BR725">
            <v>165</v>
          </cell>
          <cell r="BS725">
            <v>24</v>
          </cell>
          <cell r="BT725">
            <v>6.875</v>
          </cell>
          <cell r="BU725">
            <v>83.649999999999991</v>
          </cell>
          <cell r="BV725">
            <v>165</v>
          </cell>
          <cell r="BW725">
            <v>24</v>
          </cell>
          <cell r="BX725">
            <v>6.875</v>
          </cell>
          <cell r="BY725">
            <v>216</v>
          </cell>
          <cell r="BZ725">
            <v>26</v>
          </cell>
          <cell r="CA725">
            <v>8.3076923076923084</v>
          </cell>
          <cell r="CB725">
            <v>1675</v>
          </cell>
          <cell r="CC725">
            <v>205</v>
          </cell>
          <cell r="CD725">
            <v>8.1707317073170724</v>
          </cell>
          <cell r="CE725">
            <v>86</v>
          </cell>
          <cell r="CF725"/>
          <cell r="CG725"/>
          <cell r="CH725"/>
          <cell r="CI725"/>
          <cell r="CJ725"/>
          <cell r="CK725"/>
          <cell r="CL725"/>
          <cell r="CM725"/>
          <cell r="CN725"/>
          <cell r="CO725"/>
          <cell r="CP725"/>
          <cell r="CQ725"/>
          <cell r="CR725"/>
          <cell r="CS725"/>
          <cell r="CT725"/>
          <cell r="CU725"/>
          <cell r="CV725"/>
          <cell r="CW725"/>
          <cell r="CX725"/>
          <cell r="CY725"/>
          <cell r="CZ725"/>
          <cell r="DA725"/>
          <cell r="DB725"/>
          <cell r="DC725"/>
          <cell r="DD725"/>
          <cell r="DE725"/>
          <cell r="DF725"/>
          <cell r="DG725"/>
          <cell r="DH725"/>
          <cell r="DI725"/>
          <cell r="DJ725">
            <v>0</v>
          </cell>
          <cell r="DK725">
            <v>0</v>
          </cell>
          <cell r="DL725">
            <v>2</v>
          </cell>
          <cell r="DM725">
            <v>0</v>
          </cell>
          <cell r="DN725">
            <v>0</v>
          </cell>
          <cell r="DO725">
            <v>0</v>
          </cell>
          <cell r="DP725">
            <v>0</v>
          </cell>
          <cell r="DQ725">
            <v>0</v>
          </cell>
          <cell r="DR725">
            <v>0</v>
          </cell>
          <cell r="DS725">
            <v>0</v>
          </cell>
          <cell r="DT725">
            <v>0</v>
          </cell>
          <cell r="DU725">
            <v>0</v>
          </cell>
          <cell r="DV725" t="str">
            <v>Placement</v>
          </cell>
          <cell r="DW725"/>
          <cell r="DX725"/>
          <cell r="DY725"/>
          <cell r="DZ725" t="str">
            <v>Placement</v>
          </cell>
          <cell r="EA725" t="str">
            <v>Placement</v>
          </cell>
          <cell r="EB725" t="str">
            <v>Placement</v>
          </cell>
          <cell r="EC725">
            <v>45085</v>
          </cell>
          <cell r="ED725" t="str">
            <v>CAT-3</v>
          </cell>
          <cell r="EE725"/>
          <cell r="EF725"/>
          <cell r="EG725"/>
          <cell r="EH725"/>
          <cell r="EI725"/>
          <cell r="EJ725"/>
          <cell r="EK725"/>
          <cell r="EL725"/>
          <cell r="EM725"/>
          <cell r="EN725">
            <v>5</v>
          </cell>
          <cell r="EO725">
            <v>0</v>
          </cell>
          <cell r="EP725">
            <v>5</v>
          </cell>
          <cell r="EQ725">
            <v>10</v>
          </cell>
          <cell r="ER725">
            <v>66.666666666666657</v>
          </cell>
          <cell r="ES725" t="str">
            <v>Yes</v>
          </cell>
          <cell r="ET725" t="str">
            <v>https://drive.google.com/open?id=180Y2A_zIMU2v2qw8l43h13KjymtUNaT5</v>
          </cell>
          <cell r="EU725" t="str">
            <v>NA</v>
          </cell>
          <cell r="EV725" t="str">
            <v>No</v>
          </cell>
          <cell r="EW725"/>
          <cell r="EX725" t="str">
            <v>MUMBAI</v>
          </cell>
          <cell r="EY725" t="str">
            <v>Present</v>
          </cell>
          <cell r="EZ725"/>
          <cell r="FA725" t="str">
            <v>19-MECHA05-23</v>
          </cell>
          <cell r="FB725" t="str">
            <v>MECH-A</v>
          </cell>
          <cell r="FC725">
            <v>5</v>
          </cell>
        </row>
        <row r="726">
          <cell r="C726" t="str">
            <v>19-MECHA06-23</v>
          </cell>
          <cell r="D726">
            <v>6</v>
          </cell>
          <cell r="E726" t="str">
            <v>BHURKE SANIYA RAJENDRAKUMAR SAMPADA</v>
          </cell>
          <cell r="F726" t="str">
            <v>19-MECHA06-23</v>
          </cell>
          <cell r="G726" t="str">
            <v>Female</v>
          </cell>
          <cell r="H726">
            <v>37218</v>
          </cell>
          <cell r="I726">
            <v>8291078181</v>
          </cell>
          <cell r="J726"/>
          <cell r="K726" t="str">
            <v>bhurkesaniya9@gmail.com</v>
          </cell>
          <cell r="L726" t="str">
            <v>1032190397@tcetmumbai.in</v>
          </cell>
          <cell r="M726" t="str">
            <v>202, MATANGI KRUPA, SOMWAR BAZAR, ,OPP DATTA MANDIR, ,MALAD,OPP DATTA MANDIR,MUMBAI,400064</v>
          </cell>
          <cell r="N726" t="str">
            <v>Service</v>
          </cell>
          <cell r="O726" t="str">
            <v>5 Lacs to  10Lacs</v>
          </cell>
          <cell r="P726" t="str">
            <v>Normal</v>
          </cell>
          <cell r="Q726" t="str">
            <v>Open</v>
          </cell>
          <cell r="R726">
            <v>2019</v>
          </cell>
          <cell r="S726" t="str">
            <v>FE</v>
          </cell>
          <cell r="T726" t="str">
            <v>MHT-CET 2019</v>
          </cell>
          <cell r="U726" t="str">
            <v>MHT-CET</v>
          </cell>
          <cell r="V726">
            <v>200</v>
          </cell>
          <cell r="W726">
            <v>81.732726</v>
          </cell>
          <cell r="X726" t="str">
            <v>LOPENS</v>
          </cell>
          <cell r="Y726">
            <v>429</v>
          </cell>
          <cell r="Z726">
            <v>500</v>
          </cell>
          <cell r="AA726">
            <v>85.8</v>
          </cell>
          <cell r="AB726">
            <v>2017</v>
          </cell>
          <cell r="AC726" t="str">
            <v>MAHARASHTRA STATE BOARD OF SECONDARY AND HIGHER SECONDARY EDUCATION</v>
          </cell>
          <cell r="AD726" t="str">
            <v>DR. SARVEPALLI RADHAKRISHNAN VIDYALAYA</v>
          </cell>
          <cell r="AE726">
            <v>502</v>
          </cell>
          <cell r="AF726">
            <v>650</v>
          </cell>
          <cell r="AG726">
            <v>77.23</v>
          </cell>
          <cell r="AH726">
            <v>2019</v>
          </cell>
          <cell r="AI726" t="str">
            <v>MAHARASHTRA STATE BOARD OF SECONDARY AND HIGHER SECONDARY EDUCATION</v>
          </cell>
          <cell r="AJ726" t="str">
            <v>NIRMALA MEMORIAL FOUNDATION JUNIOR COLLEGE OF COMMERCE AND SCIENCE</v>
          </cell>
          <cell r="AK726">
            <v>215</v>
          </cell>
          <cell r="AL726">
            <v>22</v>
          </cell>
          <cell r="AM726">
            <v>9.7727272727272734</v>
          </cell>
          <cell r="AN726">
            <v>90.026490066225165</v>
          </cell>
          <cell r="AO726">
            <v>257</v>
          </cell>
          <cell r="AP726">
            <v>26</v>
          </cell>
          <cell r="AQ726">
            <v>9.884615384615385</v>
          </cell>
          <cell r="AR726">
            <v>75</v>
          </cell>
          <cell r="AS726">
            <v>472</v>
          </cell>
          <cell r="AT726">
            <v>48</v>
          </cell>
          <cell r="AU726">
            <v>9.8333333333333339</v>
          </cell>
          <cell r="AV726">
            <v>193</v>
          </cell>
          <cell r="AW726">
            <v>25</v>
          </cell>
          <cell r="AX726">
            <v>7.72</v>
          </cell>
          <cell r="AY726">
            <v>96</v>
          </cell>
          <cell r="AZ726">
            <v>256</v>
          </cell>
          <cell r="BA726">
            <v>29</v>
          </cell>
          <cell r="BB726">
            <v>8.8275862068965516</v>
          </cell>
          <cell r="BC726">
            <v>89</v>
          </cell>
          <cell r="BD726">
            <v>449</v>
          </cell>
          <cell r="BE726">
            <v>54</v>
          </cell>
          <cell r="BF726">
            <v>8.3148148148148149</v>
          </cell>
          <cell r="BG726">
            <v>225</v>
          </cell>
          <cell r="BH726">
            <v>24</v>
          </cell>
          <cell r="BI726">
            <v>9.375</v>
          </cell>
          <cell r="BJ726">
            <v>98</v>
          </cell>
          <cell r="BK726">
            <v>230</v>
          </cell>
          <cell r="BL726">
            <v>29</v>
          </cell>
          <cell r="BM726">
            <v>7.931034482758621</v>
          </cell>
          <cell r="BN726">
            <v>89.605298013245033</v>
          </cell>
          <cell r="BO726">
            <v>455</v>
          </cell>
          <cell r="BP726">
            <v>53</v>
          </cell>
          <cell r="BQ726">
            <v>8.584905660377359</v>
          </cell>
          <cell r="BR726">
            <v>183</v>
          </cell>
          <cell r="BS726">
            <v>24</v>
          </cell>
          <cell r="BT726">
            <v>7.625</v>
          </cell>
          <cell r="BU726">
            <v>89.605298013245033</v>
          </cell>
          <cell r="BV726">
            <v>183</v>
          </cell>
          <cell r="BW726">
            <v>24</v>
          </cell>
          <cell r="BX726">
            <v>7.625</v>
          </cell>
          <cell r="BY726">
            <v>228</v>
          </cell>
          <cell r="BZ726">
            <v>26</v>
          </cell>
          <cell r="CA726">
            <v>8.7692307692307701</v>
          </cell>
          <cell r="CB726">
            <v>1787</v>
          </cell>
          <cell r="CC726">
            <v>205</v>
          </cell>
          <cell r="CD726">
            <v>8.7170731707317071</v>
          </cell>
          <cell r="CE726">
            <v>90</v>
          </cell>
          <cell r="CF726"/>
          <cell r="CG726"/>
          <cell r="CH726"/>
          <cell r="CI726"/>
          <cell r="CJ726"/>
          <cell r="CK726"/>
          <cell r="CL726"/>
          <cell r="CM726"/>
          <cell r="CN726">
            <v>15</v>
          </cell>
          <cell r="CO726">
            <v>60</v>
          </cell>
          <cell r="CP726">
            <v>23</v>
          </cell>
          <cell r="CQ726">
            <v>50</v>
          </cell>
          <cell r="CR726">
            <v>21</v>
          </cell>
          <cell r="CS726">
            <v>3</v>
          </cell>
          <cell r="CT726">
            <v>88</v>
          </cell>
          <cell r="CU726">
            <v>7</v>
          </cell>
          <cell r="CV726">
            <v>9</v>
          </cell>
          <cell r="CW726">
            <v>44</v>
          </cell>
          <cell r="CX726">
            <v>290</v>
          </cell>
          <cell r="CY726">
            <v>32.222222222222221</v>
          </cell>
          <cell r="CZ726">
            <v>43.09063893016345</v>
          </cell>
          <cell r="DA726">
            <v>9</v>
          </cell>
          <cell r="DB726">
            <v>1</v>
          </cell>
          <cell r="DC726">
            <v>90</v>
          </cell>
          <cell r="DD726">
            <v>14</v>
          </cell>
          <cell r="DE726">
            <v>8</v>
          </cell>
          <cell r="DF726">
            <v>64</v>
          </cell>
          <cell r="DG726">
            <v>7</v>
          </cell>
          <cell r="DH726">
            <v>70</v>
          </cell>
          <cell r="DI726">
            <v>0</v>
          </cell>
          <cell r="DJ726">
            <v>0</v>
          </cell>
          <cell r="DK726">
            <v>2</v>
          </cell>
          <cell r="DL726">
            <v>0</v>
          </cell>
          <cell r="DM726">
            <v>100</v>
          </cell>
          <cell r="DN726">
            <v>0</v>
          </cell>
          <cell r="DO726" t="str">
            <v>0</v>
          </cell>
          <cell r="DP726">
            <v>0</v>
          </cell>
          <cell r="DQ726">
            <v>0</v>
          </cell>
          <cell r="DR726">
            <v>0</v>
          </cell>
          <cell r="DS726">
            <v>0</v>
          </cell>
          <cell r="DT726">
            <v>15</v>
          </cell>
          <cell r="DU726">
            <v>66</v>
          </cell>
          <cell r="DV726"/>
          <cell r="DW726"/>
          <cell r="DX726"/>
          <cell r="DY726"/>
          <cell r="DZ726"/>
          <cell r="EA726" t="str">
            <v>Higher Studies</v>
          </cell>
          <cell r="EB726" t="str">
            <v>Higher Studies</v>
          </cell>
          <cell r="EC726">
            <v>45181</v>
          </cell>
          <cell r="ED726" t="str">
            <v>CAT-1</v>
          </cell>
          <cell r="EE726"/>
          <cell r="EF726"/>
          <cell r="EG726"/>
          <cell r="EH726"/>
          <cell r="EI726"/>
          <cell r="EJ726"/>
          <cell r="EK726"/>
          <cell r="EL726"/>
          <cell r="EM726"/>
          <cell r="EN726">
            <v>5</v>
          </cell>
          <cell r="EO726">
            <v>3</v>
          </cell>
          <cell r="EP726">
            <v>5</v>
          </cell>
          <cell r="EQ726">
            <v>13</v>
          </cell>
          <cell r="ER726">
            <v>86.666666666666671</v>
          </cell>
          <cell r="ES726" t="str">
            <v>Yes</v>
          </cell>
          <cell r="ET726" t="str">
            <v>https://drive.google.com/open?id=1QVHFdh9Z6bBnjuT39Lombw2Oq5B5kwmi</v>
          </cell>
          <cell r="EU726" t="str">
            <v>IT + Core Companies</v>
          </cell>
          <cell r="EV726" t="str">
            <v>Yes</v>
          </cell>
          <cell r="EW726" t="str">
            <v>pay_HvRXXyQz2WxXKk</v>
          </cell>
          <cell r="EX726" t="str">
            <v>MUMBAI</v>
          </cell>
          <cell r="EY726" t="str">
            <v>Present</v>
          </cell>
          <cell r="EZ726" t="str">
            <v>Batch 4</v>
          </cell>
          <cell r="FA726" t="str">
            <v>19-MECHA06-23</v>
          </cell>
          <cell r="FB726" t="str">
            <v>MECH-A</v>
          </cell>
          <cell r="FC726">
            <v>6</v>
          </cell>
        </row>
        <row r="727">
          <cell r="C727" t="str">
            <v>19-MECHA07-23</v>
          </cell>
          <cell r="D727">
            <v>7</v>
          </cell>
          <cell r="E727" t="str">
            <v>CHATURVEDI SHAURYA DEEPAK RANJU</v>
          </cell>
          <cell r="F727" t="str">
            <v>19-MECHA07-23</v>
          </cell>
          <cell r="G727" t="str">
            <v>Male</v>
          </cell>
          <cell r="H727">
            <v>37359</v>
          </cell>
          <cell r="I727">
            <v>8652737711</v>
          </cell>
          <cell r="J727"/>
          <cell r="K727" t="str">
            <v>221shaurya@gmail.com</v>
          </cell>
          <cell r="L727" t="str">
            <v>1032190787@tcetmumbai.in</v>
          </cell>
          <cell r="M727" t="str">
            <v>101 B , Kent Enclave , ,Haridas Nagar,Mumbai ,400092</v>
          </cell>
          <cell r="N727" t="str">
            <v>Self-employed</v>
          </cell>
          <cell r="O727" t="str">
            <v>5 Lacs to  10Lacs</v>
          </cell>
          <cell r="P727" t="str">
            <v>Normal</v>
          </cell>
          <cell r="Q727" t="str">
            <v>Open</v>
          </cell>
          <cell r="R727">
            <v>2019</v>
          </cell>
          <cell r="S727" t="str">
            <v>FE</v>
          </cell>
          <cell r="T727" t="str">
            <v>MHT-CET 2019</v>
          </cell>
          <cell r="U727" t="str">
            <v>MHT-CET</v>
          </cell>
          <cell r="V727">
            <v>200</v>
          </cell>
          <cell r="W727">
            <v>26.5630092</v>
          </cell>
          <cell r="X727" t="str">
            <v>MI</v>
          </cell>
          <cell r="Y727">
            <v>518</v>
          </cell>
          <cell r="Z727">
            <v>600</v>
          </cell>
          <cell r="AA727">
            <v>86.33</v>
          </cell>
          <cell r="AB727">
            <v>2017</v>
          </cell>
          <cell r="AC727" t="str">
            <v>COUNCIL FOR THE INDIAN SCHOOL CERTIFICATE EXAMINATIONS</v>
          </cell>
          <cell r="AD727" t="str">
            <v>KAPOL VIDHYANIDHI INTERNATIONAL SCHOOL</v>
          </cell>
          <cell r="AE727">
            <v>404</v>
          </cell>
          <cell r="AF727">
            <v>650</v>
          </cell>
          <cell r="AG727">
            <v>62.15</v>
          </cell>
          <cell r="AH727">
            <v>2019</v>
          </cell>
          <cell r="AI727" t="str">
            <v>MAHARASHTRA STATE BOARD OF SECONDARY AND HIGHER SECONDARY EDUCATION</v>
          </cell>
          <cell r="AJ727" t="str">
            <v>THAKUR COLLEGE OF SCIENCE AND COMMERCE</v>
          </cell>
          <cell r="AK727">
            <v>169</v>
          </cell>
          <cell r="AL727">
            <v>22</v>
          </cell>
          <cell r="AM727">
            <v>7.6818181818181817</v>
          </cell>
          <cell r="AN727">
            <v>93.119205298013242</v>
          </cell>
          <cell r="AO727">
            <v>210.08</v>
          </cell>
          <cell r="AP727">
            <v>26</v>
          </cell>
          <cell r="AQ727">
            <v>8.08</v>
          </cell>
          <cell r="AR727">
            <v>75</v>
          </cell>
          <cell r="AS727">
            <v>379.08000000000004</v>
          </cell>
          <cell r="AT727">
            <v>48</v>
          </cell>
          <cell r="AU727">
            <v>7.8975000000000009</v>
          </cell>
          <cell r="AV727">
            <v>217</v>
          </cell>
          <cell r="AW727">
            <v>25</v>
          </cell>
          <cell r="AX727">
            <v>8.68</v>
          </cell>
          <cell r="AY727">
            <v>75</v>
          </cell>
          <cell r="AZ727">
            <v>271</v>
          </cell>
          <cell r="BA727">
            <v>29</v>
          </cell>
          <cell r="BB727">
            <v>9.3448275862068968</v>
          </cell>
          <cell r="BC727">
            <v>95</v>
          </cell>
          <cell r="BD727">
            <v>488</v>
          </cell>
          <cell r="BE727">
            <v>54</v>
          </cell>
          <cell r="BF727">
            <v>9.0370370370370363</v>
          </cell>
          <cell r="BG727">
            <v>227</v>
          </cell>
          <cell r="BH727">
            <v>24</v>
          </cell>
          <cell r="BI727">
            <v>9.4583333333333339</v>
          </cell>
          <cell r="BJ727">
            <v>98</v>
          </cell>
          <cell r="BK727">
            <v>263</v>
          </cell>
          <cell r="BL727">
            <v>29</v>
          </cell>
          <cell r="BM727">
            <v>9.068965517241379</v>
          </cell>
          <cell r="BN727">
            <v>87.223841059602648</v>
          </cell>
          <cell r="BO727">
            <v>490</v>
          </cell>
          <cell r="BP727">
            <v>53</v>
          </cell>
          <cell r="BQ727">
            <v>9.2452830188679247</v>
          </cell>
          <cell r="BR727">
            <v>195</v>
          </cell>
          <cell r="BS727">
            <v>24</v>
          </cell>
          <cell r="BT727">
            <v>8.125</v>
          </cell>
          <cell r="BU727">
            <v>87.223841059602648</v>
          </cell>
          <cell r="BV727">
            <v>195</v>
          </cell>
          <cell r="BW727">
            <v>24</v>
          </cell>
          <cell r="BX727">
            <v>8.125</v>
          </cell>
          <cell r="BY727">
            <v>216</v>
          </cell>
          <cell r="BZ727">
            <v>26</v>
          </cell>
          <cell r="CA727">
            <v>8.3076923076923084</v>
          </cell>
          <cell r="CB727">
            <v>1768.08</v>
          </cell>
          <cell r="CC727">
            <v>205</v>
          </cell>
          <cell r="CD727">
            <v>8.6247804878048768</v>
          </cell>
          <cell r="CE727">
            <v>88</v>
          </cell>
          <cell r="CF727"/>
          <cell r="CG727"/>
          <cell r="CH727"/>
          <cell r="CI727"/>
          <cell r="CJ727"/>
          <cell r="CK727"/>
          <cell r="CL727"/>
          <cell r="CM727"/>
          <cell r="CN727"/>
          <cell r="CO727"/>
          <cell r="CP727"/>
          <cell r="CQ727"/>
          <cell r="CR727"/>
          <cell r="CS727"/>
          <cell r="CT727"/>
          <cell r="CU727"/>
          <cell r="CV727"/>
          <cell r="CW727"/>
          <cell r="CX727"/>
          <cell r="CY727"/>
          <cell r="CZ727"/>
          <cell r="DA727"/>
          <cell r="DB727"/>
          <cell r="DC727"/>
          <cell r="DD727"/>
          <cell r="DE727"/>
          <cell r="DF727"/>
          <cell r="DG727"/>
          <cell r="DH727"/>
          <cell r="DI727"/>
          <cell r="DJ727">
            <v>0</v>
          </cell>
          <cell r="DK727">
            <v>0</v>
          </cell>
          <cell r="DL727">
            <v>2</v>
          </cell>
          <cell r="DM727">
            <v>0</v>
          </cell>
          <cell r="DN727">
            <v>0</v>
          </cell>
          <cell r="DO727">
            <v>0</v>
          </cell>
          <cell r="DP727">
            <v>0</v>
          </cell>
          <cell r="DQ727">
            <v>0</v>
          </cell>
          <cell r="DR727">
            <v>0</v>
          </cell>
          <cell r="DS727">
            <v>0</v>
          </cell>
          <cell r="DT727">
            <v>0</v>
          </cell>
          <cell r="DU727">
            <v>0</v>
          </cell>
          <cell r="DV727"/>
          <cell r="DW727"/>
          <cell r="DX727"/>
          <cell r="DY727"/>
          <cell r="DZ727"/>
          <cell r="EA727" t="str">
            <v>Higher Studies</v>
          </cell>
          <cell r="EB727" t="str">
            <v>Higher Studies</v>
          </cell>
          <cell r="EC727"/>
          <cell r="ED727" t="str">
            <v>CAT-3</v>
          </cell>
          <cell r="EE727"/>
          <cell r="EF727"/>
          <cell r="EG727"/>
          <cell r="EH727"/>
          <cell r="EI727"/>
          <cell r="EJ727"/>
          <cell r="EK727"/>
          <cell r="EL727"/>
          <cell r="EM727"/>
          <cell r="EN727">
            <v>5</v>
          </cell>
          <cell r="EO727">
            <v>0</v>
          </cell>
          <cell r="EP727">
            <v>5</v>
          </cell>
          <cell r="EQ727">
            <v>10</v>
          </cell>
          <cell r="ER727">
            <v>66.666666666666657</v>
          </cell>
          <cell r="ES727" t="str">
            <v>Yes</v>
          </cell>
          <cell r="ET727" t="str">
            <v>https://drive.google.com/open?id=1aMr85KSk9njpaFId9wRVhg0STUhg_CUJ</v>
          </cell>
          <cell r="EU727" t="str">
            <v>NA</v>
          </cell>
          <cell r="EV727" t="str">
            <v>No</v>
          </cell>
          <cell r="EW727"/>
          <cell r="EX727" t="str">
            <v>Mathura</v>
          </cell>
          <cell r="EY727" t="str">
            <v>AB</v>
          </cell>
          <cell r="EZ727"/>
          <cell r="FA727" t="str">
            <v>19-MECHA07-23</v>
          </cell>
          <cell r="FB727" t="str">
            <v>MECH-A</v>
          </cell>
          <cell r="FC727">
            <v>7</v>
          </cell>
        </row>
        <row r="728">
          <cell r="C728" t="str">
            <v>19-MECHA08-23</v>
          </cell>
          <cell r="D728">
            <v>8</v>
          </cell>
          <cell r="E728" t="str">
            <v>CHAUHAN NITESH BASHISHT GULAICHI</v>
          </cell>
          <cell r="F728" t="str">
            <v>19-MECHA08-23</v>
          </cell>
          <cell r="G728" t="str">
            <v>Male</v>
          </cell>
          <cell r="H728">
            <v>36875</v>
          </cell>
          <cell r="I728">
            <v>8459647321</v>
          </cell>
          <cell r="J728">
            <v>8087318465</v>
          </cell>
          <cell r="K728" t="str">
            <v>niteshchauhan274@gmail.com</v>
          </cell>
          <cell r="L728" t="str">
            <v>1032190398@tcetmumbai.in</v>
          </cell>
          <cell r="M728" t="str">
            <v>C-203,JEENAM ADIRAJ ASCENT,VASAI-NALLASOPARA LINK ROAD,ACHOLE VILLAGE,OPPOSITE DMART,NALLASOPARA,401209</v>
          </cell>
          <cell r="N728" t="str">
            <v>Service</v>
          </cell>
          <cell r="O728" t="str">
            <v>Below  5 Lacs</v>
          </cell>
          <cell r="P728" t="str">
            <v>Normal</v>
          </cell>
          <cell r="Q728" t="str">
            <v>Open</v>
          </cell>
          <cell r="R728">
            <v>2019</v>
          </cell>
          <cell r="S728" t="str">
            <v>FE</v>
          </cell>
          <cell r="T728" t="str">
            <v xml:space="preserve">JEE(Main)-2019 </v>
          </cell>
          <cell r="U728" t="str">
            <v>JEE-Main</v>
          </cell>
          <cell r="V728">
            <v>360</v>
          </cell>
          <cell r="W728">
            <v>40.725563600000001</v>
          </cell>
          <cell r="X728" t="str">
            <v>MI</v>
          </cell>
          <cell r="Y728"/>
          <cell r="Z728"/>
          <cell r="AA728">
            <v>68.400000000000006</v>
          </cell>
          <cell r="AB728">
            <v>2016</v>
          </cell>
          <cell r="AC728" t="str">
            <v>CENTRAL BOARD OF SECONDARY EDUCATION</v>
          </cell>
          <cell r="AD728" t="str">
            <v>RAHUL INTERNATIONAL SCHOOL</v>
          </cell>
          <cell r="AE728">
            <v>410</v>
          </cell>
          <cell r="AF728">
            <v>650</v>
          </cell>
          <cell r="AG728">
            <v>63.08</v>
          </cell>
          <cell r="AH728">
            <v>2019</v>
          </cell>
          <cell r="AI728" t="str">
            <v>MAHARASHTRA STATE BOARD OF SECONDARY AND HIGHER SECONDARY EDUCATION</v>
          </cell>
          <cell r="AJ728" t="str">
            <v>GNYANODAYA JUNIOR COLLEGE</v>
          </cell>
          <cell r="AK728">
            <v>201</v>
          </cell>
          <cell r="AL728">
            <v>22</v>
          </cell>
          <cell r="AM728">
            <v>9.1363636363636367</v>
          </cell>
          <cell r="AN728">
            <v>75</v>
          </cell>
          <cell r="AO728">
            <v>258</v>
          </cell>
          <cell r="AP728">
            <v>26</v>
          </cell>
          <cell r="AQ728">
            <v>9.9230769230769234</v>
          </cell>
          <cell r="AR728">
            <v>91.67</v>
          </cell>
          <cell r="AS728">
            <v>459</v>
          </cell>
          <cell r="AT728">
            <v>48</v>
          </cell>
          <cell r="AU728">
            <v>9.5625</v>
          </cell>
          <cell r="AV728">
            <v>231</v>
          </cell>
          <cell r="AW728">
            <v>25</v>
          </cell>
          <cell r="AX728">
            <v>9.24</v>
          </cell>
          <cell r="AY728">
            <v>98</v>
          </cell>
          <cell r="AZ728">
            <v>258</v>
          </cell>
          <cell r="BA728">
            <v>29</v>
          </cell>
          <cell r="BB728">
            <v>8.8965517241379306</v>
          </cell>
          <cell r="BC728">
            <v>99</v>
          </cell>
          <cell r="BD728">
            <v>489</v>
          </cell>
          <cell r="BE728">
            <v>54</v>
          </cell>
          <cell r="BF728">
            <v>9.0555555555555554</v>
          </cell>
          <cell r="BG728">
            <v>215</v>
          </cell>
          <cell r="BH728">
            <v>24</v>
          </cell>
          <cell r="BI728">
            <v>8.9583333333333339</v>
          </cell>
          <cell r="BJ728">
            <v>98</v>
          </cell>
          <cell r="BK728">
            <v>265</v>
          </cell>
          <cell r="BL728">
            <v>29</v>
          </cell>
          <cell r="BM728">
            <v>9.137931034482758</v>
          </cell>
          <cell r="BN728">
            <v>92.334000000000003</v>
          </cell>
          <cell r="BO728">
            <v>480</v>
          </cell>
          <cell r="BP728">
            <v>53</v>
          </cell>
          <cell r="BQ728">
            <v>9.0566037735849054</v>
          </cell>
          <cell r="BR728">
            <v>225</v>
          </cell>
          <cell r="BS728">
            <v>24</v>
          </cell>
          <cell r="BT728">
            <v>9.375</v>
          </cell>
          <cell r="BU728">
            <v>92.334000000000003</v>
          </cell>
          <cell r="BV728">
            <v>225</v>
          </cell>
          <cell r="BW728">
            <v>24</v>
          </cell>
          <cell r="BX728">
            <v>9.375</v>
          </cell>
          <cell r="BY728">
            <v>239</v>
          </cell>
          <cell r="BZ728">
            <v>26</v>
          </cell>
          <cell r="CA728">
            <v>9.1923076923076916</v>
          </cell>
          <cell r="CB728">
            <v>1892</v>
          </cell>
          <cell r="CC728">
            <v>205</v>
          </cell>
          <cell r="CD728">
            <v>9.2292682926829261</v>
          </cell>
          <cell r="CE728">
            <v>93</v>
          </cell>
          <cell r="CF728"/>
          <cell r="CG728"/>
          <cell r="CH728"/>
          <cell r="CI728"/>
          <cell r="CJ728"/>
          <cell r="CK728"/>
          <cell r="CL728"/>
          <cell r="CM728"/>
          <cell r="CN728"/>
          <cell r="CO728"/>
          <cell r="CP728"/>
          <cell r="CQ728"/>
          <cell r="CR728"/>
          <cell r="CS728"/>
          <cell r="CT728"/>
          <cell r="CU728"/>
          <cell r="CV728"/>
          <cell r="CW728"/>
          <cell r="CX728"/>
          <cell r="CY728"/>
          <cell r="CZ728"/>
          <cell r="DA728"/>
          <cell r="DB728"/>
          <cell r="DC728"/>
          <cell r="DD728"/>
          <cell r="DE728"/>
          <cell r="DF728"/>
          <cell r="DG728"/>
          <cell r="DH728"/>
          <cell r="DI728"/>
          <cell r="DJ728">
            <v>0</v>
          </cell>
          <cell r="DK728">
            <v>0</v>
          </cell>
          <cell r="DL728">
            <v>2</v>
          </cell>
          <cell r="DM728">
            <v>0</v>
          </cell>
          <cell r="DN728">
            <v>0</v>
          </cell>
          <cell r="DO728">
            <v>0</v>
          </cell>
          <cell r="DP728">
            <v>0</v>
          </cell>
          <cell r="DQ728">
            <v>0</v>
          </cell>
          <cell r="DR728">
            <v>0</v>
          </cell>
          <cell r="DS728">
            <v>0</v>
          </cell>
          <cell r="DT728">
            <v>0</v>
          </cell>
          <cell r="DU728">
            <v>0</v>
          </cell>
          <cell r="DV728"/>
          <cell r="DW728"/>
          <cell r="DX728"/>
          <cell r="DY728"/>
          <cell r="DZ728"/>
          <cell r="EA728" t="str">
            <v>Higher Studies</v>
          </cell>
          <cell r="EB728" t="str">
            <v>Higher Studies</v>
          </cell>
          <cell r="EC728"/>
          <cell r="ED728" t="str">
            <v>CAT-3</v>
          </cell>
          <cell r="EE728"/>
          <cell r="EF728"/>
          <cell r="EG728"/>
          <cell r="EH728"/>
          <cell r="EI728"/>
          <cell r="EJ728"/>
          <cell r="EK728"/>
          <cell r="EL728"/>
          <cell r="EM728"/>
          <cell r="EN728">
            <v>5</v>
          </cell>
          <cell r="EO728">
            <v>0</v>
          </cell>
          <cell r="EP728">
            <v>5</v>
          </cell>
          <cell r="EQ728">
            <v>10</v>
          </cell>
          <cell r="ER728">
            <v>66.666666666666657</v>
          </cell>
          <cell r="ES728" t="str">
            <v>Yes</v>
          </cell>
          <cell r="ET728" t="str">
            <v>https://drive.google.com/open?id=1JztagCtNi1kAGf78962GqI94UqJ4F_Y8</v>
          </cell>
          <cell r="EU728" t="str">
            <v>NA</v>
          </cell>
          <cell r="EV728" t="str">
            <v>No</v>
          </cell>
          <cell r="EW728"/>
          <cell r="EX728" t="str">
            <v>UTTAR PRADESH</v>
          </cell>
          <cell r="EY728" t="str">
            <v>Present</v>
          </cell>
          <cell r="EZ728"/>
          <cell r="FA728" t="str">
            <v>19-MECHA08-23</v>
          </cell>
          <cell r="FB728" t="str">
            <v>MECH-A</v>
          </cell>
          <cell r="FC728">
            <v>8</v>
          </cell>
        </row>
        <row r="729">
          <cell r="C729" t="str">
            <v>19-MECHA09-23</v>
          </cell>
          <cell r="D729">
            <v>9</v>
          </cell>
          <cell r="E729" t="str">
            <v>DALVI TEJAS SHASHANK NUTAN</v>
          </cell>
          <cell r="F729" t="str">
            <v>19-MECHA09-23</v>
          </cell>
          <cell r="G729" t="str">
            <v>Male</v>
          </cell>
          <cell r="H729">
            <v>37233</v>
          </cell>
          <cell r="I729">
            <v>7776054222</v>
          </cell>
          <cell r="J729"/>
          <cell r="K729" t="str">
            <v>tejasdalvi95@gmail.com</v>
          </cell>
          <cell r="L729" t="str">
            <v>1032190399@tcetmumbai.in</v>
          </cell>
          <cell r="M729" t="str">
            <v>G-7,vijay arpan, vijay paradise,Gokhiware, Vasai East, palghar,Gokhiware ,Near shankar temple ,VASAI,401208</v>
          </cell>
          <cell r="N729" t="str">
            <v>Service</v>
          </cell>
          <cell r="O729" t="str">
            <v>Below  5 Lacs</v>
          </cell>
          <cell r="P729" t="str">
            <v>Normal</v>
          </cell>
          <cell r="Q729" t="str">
            <v>Open</v>
          </cell>
          <cell r="R729">
            <v>2019</v>
          </cell>
          <cell r="S729" t="str">
            <v>FE</v>
          </cell>
          <cell r="T729" t="str">
            <v>MHT-CET 2019</v>
          </cell>
          <cell r="U729" t="str">
            <v>MHT-CET</v>
          </cell>
          <cell r="V729">
            <v>200</v>
          </cell>
          <cell r="W729">
            <v>96.649478900000005</v>
          </cell>
          <cell r="X729" t="str">
            <v>TFWS</v>
          </cell>
          <cell r="Y729">
            <v>434</v>
          </cell>
          <cell r="Z729">
            <v>500</v>
          </cell>
          <cell r="AA729">
            <v>86.8</v>
          </cell>
          <cell r="AB729">
            <v>2017</v>
          </cell>
          <cell r="AC729" t="str">
            <v>MAHARASHTRA STATE BOARD OF SECONDARY AND HIGHER SECONDARY EDUCATION</v>
          </cell>
          <cell r="AD729" t="str">
            <v>G.J.VARTAK VIDYALAYA</v>
          </cell>
          <cell r="AE729">
            <v>532</v>
          </cell>
          <cell r="AF729">
            <v>650</v>
          </cell>
          <cell r="AG729">
            <v>81.849999999999994</v>
          </cell>
          <cell r="AH729">
            <v>2019</v>
          </cell>
          <cell r="AI729" t="str">
            <v>MAHARASHTRA STATE BOARD OF SECONDARY AND HIGHER SECONDARY EDUCATION</v>
          </cell>
          <cell r="AJ729" t="str">
            <v>T.B. COLLEGE</v>
          </cell>
          <cell r="AK729">
            <v>217</v>
          </cell>
          <cell r="AL729">
            <v>22</v>
          </cell>
          <cell r="AM729">
            <v>9.8636363636363633</v>
          </cell>
          <cell r="AN729">
            <v>80.147902869757175</v>
          </cell>
          <cell r="AO729">
            <v>252</v>
          </cell>
          <cell r="AP729">
            <v>26</v>
          </cell>
          <cell r="AQ729">
            <v>9.6923076923076916</v>
          </cell>
          <cell r="AR729">
            <v>91.67</v>
          </cell>
          <cell r="AS729">
            <v>469</v>
          </cell>
          <cell r="AT729">
            <v>48</v>
          </cell>
          <cell r="AU729">
            <v>9.7708333333333339</v>
          </cell>
          <cell r="AV729">
            <v>237</v>
          </cell>
          <cell r="AW729">
            <v>25</v>
          </cell>
          <cell r="AX729">
            <v>9.48</v>
          </cell>
          <cell r="AY729">
            <v>97</v>
          </cell>
          <cell r="AZ729">
            <v>265</v>
          </cell>
          <cell r="BA729">
            <v>29</v>
          </cell>
          <cell r="BB729">
            <v>9.137931034482758</v>
          </cell>
          <cell r="BC729">
            <v>92</v>
          </cell>
          <cell r="BD729">
            <v>502</v>
          </cell>
          <cell r="BE729">
            <v>54</v>
          </cell>
          <cell r="BF729">
            <v>9.2962962962962958</v>
          </cell>
          <cell r="BG729">
            <v>215</v>
          </cell>
          <cell r="BH729">
            <v>24</v>
          </cell>
          <cell r="BI729">
            <v>8.9583333333333339</v>
          </cell>
          <cell r="BJ729">
            <v>96</v>
          </cell>
          <cell r="BK729">
            <v>248</v>
          </cell>
          <cell r="BL729">
            <v>29</v>
          </cell>
          <cell r="BM729">
            <v>8.5517241379310338</v>
          </cell>
          <cell r="BN729">
            <v>91.363580573951438</v>
          </cell>
          <cell r="BO729">
            <v>463</v>
          </cell>
          <cell r="BP729">
            <v>53</v>
          </cell>
          <cell r="BQ729">
            <v>8.7358490566037741</v>
          </cell>
          <cell r="BR729">
            <v>219</v>
          </cell>
          <cell r="BS729">
            <v>24</v>
          </cell>
          <cell r="BT729">
            <v>9.125</v>
          </cell>
          <cell r="BU729">
            <v>91.363580573951438</v>
          </cell>
          <cell r="BV729">
            <v>219</v>
          </cell>
          <cell r="BW729">
            <v>24</v>
          </cell>
          <cell r="BX729">
            <v>9.125</v>
          </cell>
          <cell r="BY729">
            <v>236</v>
          </cell>
          <cell r="BZ729">
            <v>26</v>
          </cell>
          <cell r="CA729">
            <v>9.0769230769230766</v>
          </cell>
          <cell r="CB729">
            <v>1889</v>
          </cell>
          <cell r="CC729">
            <v>205</v>
          </cell>
          <cell r="CD729">
            <v>9.2146341463414636</v>
          </cell>
          <cell r="CE729">
            <v>92</v>
          </cell>
          <cell r="CF729"/>
          <cell r="CG729"/>
          <cell r="CH729"/>
          <cell r="CI729"/>
          <cell r="CJ729"/>
          <cell r="CK729"/>
          <cell r="CL729"/>
          <cell r="CM729"/>
          <cell r="CN729">
            <v>24</v>
          </cell>
          <cell r="CO729">
            <v>60</v>
          </cell>
          <cell r="CP729">
            <v>30</v>
          </cell>
          <cell r="CQ729">
            <v>50</v>
          </cell>
          <cell r="CR729">
            <v>11</v>
          </cell>
          <cell r="CS729">
            <v>13</v>
          </cell>
          <cell r="CT729">
            <v>46</v>
          </cell>
          <cell r="CU729">
            <v>6</v>
          </cell>
          <cell r="CV729">
            <v>10</v>
          </cell>
          <cell r="CW729">
            <v>38</v>
          </cell>
          <cell r="CX729">
            <v>292</v>
          </cell>
          <cell r="CY729">
            <v>41.714285714285715</v>
          </cell>
          <cell r="CZ729">
            <v>43.387815750371473</v>
          </cell>
          <cell r="DA729">
            <v>7</v>
          </cell>
          <cell r="DB729">
            <v>3</v>
          </cell>
          <cell r="DC729">
            <v>70</v>
          </cell>
          <cell r="DD729">
            <v>14</v>
          </cell>
          <cell r="DE729">
            <v>8</v>
          </cell>
          <cell r="DF729">
            <v>64</v>
          </cell>
          <cell r="DG729">
            <v>1</v>
          </cell>
          <cell r="DH729">
            <v>10</v>
          </cell>
          <cell r="DI729">
            <v>0</v>
          </cell>
          <cell r="DJ729">
            <v>0</v>
          </cell>
          <cell r="DK729">
            <v>1</v>
          </cell>
          <cell r="DL729">
            <v>1</v>
          </cell>
          <cell r="DM729">
            <v>50</v>
          </cell>
          <cell r="DN729">
            <v>50</v>
          </cell>
          <cell r="DO729" t="str">
            <v>100</v>
          </cell>
          <cell r="DP729">
            <v>90</v>
          </cell>
          <cell r="DQ729" t="str">
            <v>100</v>
          </cell>
          <cell r="DR729">
            <v>70</v>
          </cell>
          <cell r="DS729">
            <v>100</v>
          </cell>
          <cell r="DT729">
            <v>32</v>
          </cell>
          <cell r="DU729">
            <v>54</v>
          </cell>
          <cell r="DV729" t="str">
            <v>Placement</v>
          </cell>
          <cell r="DW729"/>
          <cell r="DX729"/>
          <cell r="DY729"/>
          <cell r="DZ729" t="str">
            <v>Placement</v>
          </cell>
          <cell r="EA729" t="str">
            <v>Placement</v>
          </cell>
          <cell r="EB729" t="str">
            <v>Placement</v>
          </cell>
          <cell r="EC729"/>
          <cell r="ED729" t="str">
            <v>CAT-3</v>
          </cell>
          <cell r="EE729"/>
          <cell r="EF729"/>
          <cell r="EG729"/>
          <cell r="EH729"/>
          <cell r="EI729"/>
          <cell r="EJ729"/>
          <cell r="EK729"/>
          <cell r="EL729"/>
          <cell r="EM729"/>
          <cell r="EN729">
            <v>5</v>
          </cell>
          <cell r="EO729">
            <v>2</v>
          </cell>
          <cell r="EP729">
            <v>5</v>
          </cell>
          <cell r="EQ729">
            <v>12</v>
          </cell>
          <cell r="ER729">
            <v>80</v>
          </cell>
          <cell r="ES729" t="str">
            <v>Yes</v>
          </cell>
          <cell r="ET729" t="str">
            <v>https://drive.google.com/open?id=1mghGBM2eUExeUg_G882QNjd7tnmVkfHx</v>
          </cell>
          <cell r="EU729" t="str">
            <v>IT + Core Companies</v>
          </cell>
          <cell r="EV729" t="str">
            <v>Yes</v>
          </cell>
          <cell r="EW729">
            <v>126086997514</v>
          </cell>
          <cell r="EX729" t="str">
            <v>VASAI</v>
          </cell>
          <cell r="EY729" t="str">
            <v>AB</v>
          </cell>
          <cell r="EZ729" t="str">
            <v>Batch 3</v>
          </cell>
          <cell r="FA729" t="str">
            <v>19-MECHA09-23</v>
          </cell>
          <cell r="FB729" t="str">
            <v>MECH-A</v>
          </cell>
          <cell r="FC729">
            <v>9</v>
          </cell>
        </row>
        <row r="730">
          <cell r="C730" t="str">
            <v>19-MECHA10-23</v>
          </cell>
          <cell r="D730">
            <v>10</v>
          </cell>
          <cell r="E730" t="str">
            <v>DESHMUKH ATHARVA DEEPAK KIRAN</v>
          </cell>
          <cell r="F730" t="str">
            <v>19-MECHA10-23</v>
          </cell>
          <cell r="G730" t="str">
            <v>Male</v>
          </cell>
          <cell r="H730">
            <v>37120</v>
          </cell>
          <cell r="I730">
            <v>9096586685</v>
          </cell>
          <cell r="J730"/>
          <cell r="K730" t="str">
            <v>add17082001@gmail.com</v>
          </cell>
          <cell r="L730" t="str">
            <v>1032190400@tcetmumbai.in</v>
          </cell>
          <cell r="M730" t="str">
            <v>C 003, Suprabhat CHS LTD, Madhuvan Park,Tirupati Nagar Phase 1,Virar West,near Param Hospital,Virar,401303</v>
          </cell>
          <cell r="N730" t="str">
            <v>Service</v>
          </cell>
          <cell r="O730" t="str">
            <v>5 Lacs to  10Lacs</v>
          </cell>
          <cell r="P730" t="str">
            <v>Normal</v>
          </cell>
          <cell r="Q730" t="str">
            <v>Open</v>
          </cell>
          <cell r="R730">
            <v>2019</v>
          </cell>
          <cell r="S730" t="str">
            <v>FE</v>
          </cell>
          <cell r="T730" t="str">
            <v>MHT-CET 2019</v>
          </cell>
          <cell r="U730" t="str">
            <v>MHT-CET</v>
          </cell>
          <cell r="V730">
            <v>200</v>
          </cell>
          <cell r="W730">
            <v>92.950254599999994</v>
          </cell>
          <cell r="X730" t="str">
            <v>GOPENS</v>
          </cell>
          <cell r="Y730">
            <v>475</v>
          </cell>
          <cell r="Z730">
            <v>500</v>
          </cell>
          <cell r="AA730">
            <v>95</v>
          </cell>
          <cell r="AB730">
            <v>2017</v>
          </cell>
          <cell r="AC730" t="str">
            <v>MAHARASHTRA STATE BOARD OF SECONDARY AND HIGHER SECONDARY EDUCATION</v>
          </cell>
          <cell r="AD730" t="str">
            <v>LATE P. R. PATIL UTKARSHA MADHYAMIK VIDYALAYA AND JUNIOR COLLEGE</v>
          </cell>
          <cell r="AE730">
            <v>494</v>
          </cell>
          <cell r="AF730">
            <v>650</v>
          </cell>
          <cell r="AG730">
            <v>76</v>
          </cell>
          <cell r="AH730">
            <v>2019</v>
          </cell>
          <cell r="AI730" t="str">
            <v>MAHARASHTRA STATE BOARD OF SECONDARY AND HIGHER SECONDARY EDUCATION</v>
          </cell>
          <cell r="AJ730" t="str">
            <v>RIMS INTERNATIONAL SCHOOL AND JUNIOR COLLEGE</v>
          </cell>
          <cell r="AK730">
            <v>218</v>
          </cell>
          <cell r="AL730">
            <v>22</v>
          </cell>
          <cell r="AM730">
            <v>9.9090909090909083</v>
          </cell>
          <cell r="AN730">
            <v>82.132450331125824</v>
          </cell>
          <cell r="AO730">
            <v>235</v>
          </cell>
          <cell r="AP730">
            <v>26</v>
          </cell>
          <cell r="AQ730">
            <v>9.0384615384615383</v>
          </cell>
          <cell r="AR730">
            <v>100</v>
          </cell>
          <cell r="AS730">
            <v>453</v>
          </cell>
          <cell r="AT730">
            <v>48</v>
          </cell>
          <cell r="AU730">
            <v>9.4375</v>
          </cell>
          <cell r="AV730">
            <v>235</v>
          </cell>
          <cell r="AW730">
            <v>25</v>
          </cell>
          <cell r="AX730">
            <v>9.4</v>
          </cell>
          <cell r="AY730">
            <v>95</v>
          </cell>
          <cell r="AZ730">
            <v>259</v>
          </cell>
          <cell r="BA730">
            <v>29</v>
          </cell>
          <cell r="BB730">
            <v>8.931034482758621</v>
          </cell>
          <cell r="BC730">
            <v>92</v>
          </cell>
          <cell r="BD730">
            <v>494</v>
          </cell>
          <cell r="BE730">
            <v>54</v>
          </cell>
          <cell r="BF730">
            <v>9.1481481481481488</v>
          </cell>
          <cell r="BG730">
            <v>221</v>
          </cell>
          <cell r="BH730">
            <v>24</v>
          </cell>
          <cell r="BI730">
            <v>9.2083333333333339</v>
          </cell>
          <cell r="BJ730">
            <v>98</v>
          </cell>
          <cell r="BK730">
            <v>252</v>
          </cell>
          <cell r="BL730">
            <v>29</v>
          </cell>
          <cell r="BM730">
            <v>8.6896551724137936</v>
          </cell>
          <cell r="BN730">
            <v>93.42649006622517</v>
          </cell>
          <cell r="BO730">
            <v>473</v>
          </cell>
          <cell r="BP730">
            <v>53</v>
          </cell>
          <cell r="BQ730">
            <v>8.9245283018867916</v>
          </cell>
          <cell r="BR730">
            <v>194</v>
          </cell>
          <cell r="BS730">
            <v>24</v>
          </cell>
          <cell r="BT730">
            <v>8.0833333333333339</v>
          </cell>
          <cell r="BU730">
            <v>93.426490066225156</v>
          </cell>
          <cell r="BV730">
            <v>194</v>
          </cell>
          <cell r="BW730">
            <v>24</v>
          </cell>
          <cell r="BX730">
            <v>8.0833333333333339</v>
          </cell>
          <cell r="BY730">
            <v>215</v>
          </cell>
          <cell r="BZ730">
            <v>26</v>
          </cell>
          <cell r="CA730">
            <v>8.2692307692307701</v>
          </cell>
          <cell r="CB730">
            <v>1829</v>
          </cell>
          <cell r="CC730">
            <v>205</v>
          </cell>
          <cell r="CD730">
            <v>8.9219512195121951</v>
          </cell>
          <cell r="CE730">
            <v>94</v>
          </cell>
          <cell r="CF730"/>
          <cell r="CG730"/>
          <cell r="CH730"/>
          <cell r="CI730"/>
          <cell r="CJ730"/>
          <cell r="CK730"/>
          <cell r="CL730"/>
          <cell r="CM730"/>
          <cell r="CN730">
            <v>24</v>
          </cell>
          <cell r="CO730">
            <v>60</v>
          </cell>
          <cell r="CP730">
            <v>36</v>
          </cell>
          <cell r="CQ730">
            <v>50</v>
          </cell>
          <cell r="CR730">
            <v>9</v>
          </cell>
          <cell r="CS730">
            <v>15</v>
          </cell>
          <cell r="CT730">
            <v>38</v>
          </cell>
          <cell r="CU730">
            <v>5</v>
          </cell>
          <cell r="CV730">
            <v>11</v>
          </cell>
          <cell r="CW730">
            <v>32</v>
          </cell>
          <cell r="CX730">
            <v>448</v>
          </cell>
          <cell r="CY730">
            <v>44.8</v>
          </cell>
          <cell r="CZ730">
            <v>66.567607726597316</v>
          </cell>
          <cell r="DA730">
            <v>10</v>
          </cell>
          <cell r="DB730">
            <v>0</v>
          </cell>
          <cell r="DC730">
            <v>100</v>
          </cell>
          <cell r="DD730">
            <v>14</v>
          </cell>
          <cell r="DE730">
            <v>8</v>
          </cell>
          <cell r="DF730">
            <v>64</v>
          </cell>
          <cell r="DG730">
            <v>5</v>
          </cell>
          <cell r="DH730">
            <v>50</v>
          </cell>
          <cell r="DI730">
            <v>200</v>
          </cell>
          <cell r="DJ730">
            <v>10</v>
          </cell>
          <cell r="DK730">
            <v>0</v>
          </cell>
          <cell r="DL730">
            <v>2</v>
          </cell>
          <cell r="DM730">
            <v>0</v>
          </cell>
          <cell r="DN730">
            <v>0</v>
          </cell>
          <cell r="DO730" t="str">
            <v>0</v>
          </cell>
          <cell r="DP730">
            <v>0</v>
          </cell>
          <cell r="DQ730">
            <v>0</v>
          </cell>
          <cell r="DR730">
            <v>0</v>
          </cell>
          <cell r="DS730">
            <v>0</v>
          </cell>
          <cell r="DT730">
            <v>26</v>
          </cell>
          <cell r="DU730">
            <v>41</v>
          </cell>
          <cell r="DV730"/>
          <cell r="DW730"/>
          <cell r="DX730"/>
          <cell r="DY730"/>
          <cell r="DZ730"/>
          <cell r="EA730" t="str">
            <v>Higher Studies</v>
          </cell>
          <cell r="EB730" t="str">
            <v>Higher Studies</v>
          </cell>
          <cell r="EC730">
            <v>44746</v>
          </cell>
          <cell r="ED730" t="str">
            <v>CAT-3</v>
          </cell>
          <cell r="EE730"/>
          <cell r="EF730"/>
          <cell r="EG730"/>
          <cell r="EH730"/>
          <cell r="EI730"/>
          <cell r="EJ730"/>
          <cell r="EK730"/>
          <cell r="EL730"/>
          <cell r="EM730"/>
          <cell r="EN730">
            <v>5</v>
          </cell>
          <cell r="EO730">
            <v>1</v>
          </cell>
          <cell r="EP730">
            <v>5</v>
          </cell>
          <cell r="EQ730">
            <v>11</v>
          </cell>
          <cell r="ER730">
            <v>73.333333333333329</v>
          </cell>
          <cell r="ES730" t="str">
            <v>Yes</v>
          </cell>
          <cell r="ET730" t="str">
            <v>https://drive.google.com/open?id=1HyUZqUoMFhwsyVC-ShmEqIHH5y7nE5GF</v>
          </cell>
          <cell r="EU730" t="str">
            <v>IT + Core Companies</v>
          </cell>
          <cell r="EV730" t="str">
            <v>Yes</v>
          </cell>
          <cell r="EW730" t="str">
            <v>pay_HyYjFvJngTajUp</v>
          </cell>
          <cell r="EX730" t="str">
            <v>virar</v>
          </cell>
          <cell r="EY730" t="str">
            <v>Present</v>
          </cell>
          <cell r="EZ730" t="str">
            <v>Batch 3</v>
          </cell>
          <cell r="FA730" t="str">
            <v>19-MECHA10-23</v>
          </cell>
          <cell r="FB730" t="str">
            <v>MECH-A</v>
          </cell>
          <cell r="FC730">
            <v>10</v>
          </cell>
        </row>
        <row r="731">
          <cell r="C731" t="str">
            <v>19-MECHA11-23</v>
          </cell>
          <cell r="D731">
            <v>11</v>
          </cell>
          <cell r="E731" t="str">
            <v>DSOUZA ALDRIN REMY DAFNY</v>
          </cell>
          <cell r="F731" t="str">
            <v>19-MECHA11-23</v>
          </cell>
          <cell r="G731" t="str">
            <v>Male</v>
          </cell>
          <cell r="H731">
            <v>36977</v>
          </cell>
          <cell r="I731">
            <v>8433894430</v>
          </cell>
          <cell r="J731"/>
          <cell r="K731" t="str">
            <v>aldrindsouza27@gmail.com</v>
          </cell>
          <cell r="L731" t="str">
            <v>1032190401@tcetmumbai.in</v>
          </cell>
          <cell r="M731" t="str">
            <v>304, P-14, Nandanvan, sheetal nagar,Noopur Palace, Mira Road (E),Mumbai,401107</v>
          </cell>
          <cell r="N731" t="str">
            <v>Any other</v>
          </cell>
          <cell r="O731" t="str">
            <v>Below  5 Lacs</v>
          </cell>
          <cell r="P731" t="str">
            <v>Normal</v>
          </cell>
          <cell r="Q731" t="str">
            <v>Open</v>
          </cell>
          <cell r="R731">
            <v>2019</v>
          </cell>
          <cell r="S731" t="str">
            <v>FE</v>
          </cell>
          <cell r="T731" t="str">
            <v>MHT-CET 2019</v>
          </cell>
          <cell r="U731" t="str">
            <v>MHT-CET</v>
          </cell>
          <cell r="V731">
            <v>200</v>
          </cell>
          <cell r="W731">
            <v>97.422564699999995</v>
          </cell>
          <cell r="X731" t="str">
            <v>GOPENS</v>
          </cell>
          <cell r="Y731">
            <v>395</v>
          </cell>
          <cell r="Z731">
            <v>500</v>
          </cell>
          <cell r="AA731">
            <v>79</v>
          </cell>
          <cell r="AB731">
            <v>2017</v>
          </cell>
          <cell r="AC731" t="str">
            <v>MAHARASHTRA STATE BOARD OF SECONDARY AND HIGHER SECONDARY EDUCATION</v>
          </cell>
          <cell r="AD731" t="str">
            <v>HOLY CROSS CONVENT SCHOOL</v>
          </cell>
          <cell r="AE731">
            <v>441</v>
          </cell>
          <cell r="AF731">
            <v>650</v>
          </cell>
          <cell r="AG731">
            <v>67.849999999999994</v>
          </cell>
          <cell r="AH731">
            <v>2019</v>
          </cell>
          <cell r="AI731" t="str">
            <v>MAHARASHTRA STATE BOARD OF SECONDARY AND HIGHER SECONDARY EDUCATION</v>
          </cell>
          <cell r="AJ731" t="str">
            <v>ST. FRANCIS DASSISI HIGH SCHOOL AND JUNIOR COLLEGE</v>
          </cell>
          <cell r="AK731">
            <v>213</v>
          </cell>
          <cell r="AL731">
            <v>22</v>
          </cell>
          <cell r="AM731">
            <v>9.6818181818181817</v>
          </cell>
          <cell r="AN731">
            <v>75</v>
          </cell>
          <cell r="AO731">
            <v>250</v>
          </cell>
          <cell r="AP731">
            <v>26</v>
          </cell>
          <cell r="AQ731">
            <v>9.615384615384615</v>
          </cell>
          <cell r="AR731">
            <v>75</v>
          </cell>
          <cell r="AS731">
            <v>463</v>
          </cell>
          <cell r="AT731">
            <v>48</v>
          </cell>
          <cell r="AU731">
            <v>9.6458333333333339</v>
          </cell>
          <cell r="AV731">
            <v>226</v>
          </cell>
          <cell r="AW731">
            <v>25</v>
          </cell>
          <cell r="AX731">
            <v>9.0399999999999991</v>
          </cell>
          <cell r="AY731">
            <v>100</v>
          </cell>
          <cell r="AZ731">
            <v>253</v>
          </cell>
          <cell r="BA731">
            <v>29</v>
          </cell>
          <cell r="BB731">
            <v>8.7241379310344822</v>
          </cell>
          <cell r="BC731">
            <v>96</v>
          </cell>
          <cell r="BD731">
            <v>479</v>
          </cell>
          <cell r="BE731">
            <v>54</v>
          </cell>
          <cell r="BF731">
            <v>8.8703703703703702</v>
          </cell>
          <cell r="BG731">
            <v>228</v>
          </cell>
          <cell r="BH731">
            <v>24</v>
          </cell>
          <cell r="BI731">
            <v>9.5</v>
          </cell>
          <cell r="BJ731">
            <v>99</v>
          </cell>
          <cell r="BK731">
            <v>250</v>
          </cell>
          <cell r="BL731">
            <v>29</v>
          </cell>
          <cell r="BM731">
            <v>8.6206896551724146</v>
          </cell>
          <cell r="BN731">
            <v>89</v>
          </cell>
          <cell r="BO731">
            <v>478</v>
          </cell>
          <cell r="BP731">
            <v>53</v>
          </cell>
          <cell r="BQ731">
            <v>9.0188679245283012</v>
          </cell>
          <cell r="BR731">
            <v>170</v>
          </cell>
          <cell r="BS731">
            <v>24</v>
          </cell>
          <cell r="BT731">
            <v>7.083333333333333</v>
          </cell>
          <cell r="BU731">
            <v>89</v>
          </cell>
          <cell r="BV731">
            <v>170</v>
          </cell>
          <cell r="BW731">
            <v>24</v>
          </cell>
          <cell r="BX731">
            <v>7.083333333333333</v>
          </cell>
          <cell r="BY731">
            <v>215</v>
          </cell>
          <cell r="BZ731">
            <v>26</v>
          </cell>
          <cell r="CA731">
            <v>8.2692307692307701</v>
          </cell>
          <cell r="CB731">
            <v>1805</v>
          </cell>
          <cell r="CC731">
            <v>205</v>
          </cell>
          <cell r="CD731">
            <v>8.8048780487804876</v>
          </cell>
          <cell r="CE731">
            <v>89</v>
          </cell>
          <cell r="CF731"/>
          <cell r="CG731"/>
          <cell r="CH731"/>
          <cell r="CI731"/>
          <cell r="CJ731"/>
          <cell r="CK731"/>
          <cell r="CL731"/>
          <cell r="CM731"/>
          <cell r="CN731">
            <v>14</v>
          </cell>
          <cell r="CO731">
            <v>60</v>
          </cell>
          <cell r="CP731">
            <v>19</v>
          </cell>
          <cell r="CQ731">
            <v>50</v>
          </cell>
          <cell r="CR731">
            <v>24</v>
          </cell>
          <cell r="CS731">
            <v>0</v>
          </cell>
          <cell r="CT731">
            <v>100</v>
          </cell>
          <cell r="CU731">
            <v>16</v>
          </cell>
          <cell r="CV731">
            <v>0</v>
          </cell>
          <cell r="CW731">
            <v>100</v>
          </cell>
          <cell r="CX731">
            <v>388</v>
          </cell>
          <cell r="CY731">
            <v>43.111111111111114</v>
          </cell>
          <cell r="CZ731">
            <v>57.652303120356606</v>
          </cell>
          <cell r="DA731">
            <v>9</v>
          </cell>
          <cell r="DB731">
            <v>1</v>
          </cell>
          <cell r="DC731">
            <v>90</v>
          </cell>
          <cell r="DD731">
            <v>16</v>
          </cell>
          <cell r="DE731">
            <v>6</v>
          </cell>
          <cell r="DF731">
            <v>73</v>
          </cell>
          <cell r="DG731">
            <v>0</v>
          </cell>
          <cell r="DH731">
            <v>0</v>
          </cell>
          <cell r="DI731">
            <v>0</v>
          </cell>
          <cell r="DJ731">
            <v>0</v>
          </cell>
          <cell r="DK731">
            <v>2</v>
          </cell>
          <cell r="DL731">
            <v>0</v>
          </cell>
          <cell r="DM731">
            <v>100</v>
          </cell>
          <cell r="DN731">
            <v>0</v>
          </cell>
          <cell r="DO731" t="str">
            <v>0</v>
          </cell>
          <cell r="DP731">
            <v>0</v>
          </cell>
          <cell r="DQ731">
            <v>0</v>
          </cell>
          <cell r="DR731">
            <v>0</v>
          </cell>
          <cell r="DS731">
            <v>0</v>
          </cell>
          <cell r="DT731">
            <v>20</v>
          </cell>
          <cell r="DU731">
            <v>67</v>
          </cell>
          <cell r="DV731" t="str">
            <v>Micro Pneumatics Pvt.Ltd.</v>
          </cell>
          <cell r="DW731"/>
          <cell r="DX731"/>
          <cell r="DY731" t="str">
            <v>Placed</v>
          </cell>
          <cell r="DZ731">
            <v>3.6</v>
          </cell>
          <cell r="EA731" t="str">
            <v>Placement</v>
          </cell>
          <cell r="EB731" t="str">
            <v>Placement</v>
          </cell>
          <cell r="EC731"/>
          <cell r="ED731" t="str">
            <v>CAT-1</v>
          </cell>
          <cell r="EE731"/>
          <cell r="EF731"/>
          <cell r="EG731"/>
          <cell r="EH731"/>
          <cell r="EI731"/>
          <cell r="EJ731"/>
          <cell r="EK731"/>
          <cell r="EL731"/>
          <cell r="EM731"/>
          <cell r="EN731">
            <v>5</v>
          </cell>
          <cell r="EO731">
            <v>3</v>
          </cell>
          <cell r="EP731">
            <v>5</v>
          </cell>
          <cell r="EQ731">
            <v>13</v>
          </cell>
          <cell r="ER731">
            <v>86.666666666666671</v>
          </cell>
          <cell r="ES731" t="str">
            <v>Yes</v>
          </cell>
          <cell r="ET731" t="str">
            <v>https://drive.google.com/open?id=1pRDkcppyyypetg2R7I0PsQzj9pw0HaGU</v>
          </cell>
          <cell r="EU731" t="str">
            <v>Core Companies</v>
          </cell>
          <cell r="EV731" t="str">
            <v>Yes</v>
          </cell>
          <cell r="EW731">
            <v>125719708524</v>
          </cell>
          <cell r="EX731" t="str">
            <v>koteshwara</v>
          </cell>
          <cell r="EY731" t="str">
            <v>Present</v>
          </cell>
          <cell r="EZ731" t="str">
            <v>Batch 4</v>
          </cell>
          <cell r="FA731" t="str">
            <v>19-MECHA11-23</v>
          </cell>
          <cell r="FB731" t="str">
            <v>MECH-A</v>
          </cell>
          <cell r="FC731">
            <v>11</v>
          </cell>
        </row>
        <row r="732">
          <cell r="C732" t="str">
            <v>19-MECHA12-23</v>
          </cell>
          <cell r="D732">
            <v>12</v>
          </cell>
          <cell r="E732" t="str">
            <v>DUBEY KRISHNA RAJESH KUMAR SHASHIKALA</v>
          </cell>
          <cell r="F732" t="str">
            <v>19-MECHA12-23</v>
          </cell>
          <cell r="G732" t="str">
            <v>Male</v>
          </cell>
          <cell r="H732">
            <v>36762</v>
          </cell>
          <cell r="I732">
            <v>7039992590</v>
          </cell>
          <cell r="J732"/>
          <cell r="K732" t="str">
            <v>krishnadubeyaugust24@gmail.com</v>
          </cell>
          <cell r="L732" t="str">
            <v>1032190402@tcetmumbai.in</v>
          </cell>
          <cell r="M732" t="str">
            <v>Gali no-6 ,ganesh chwal, subhash ng-2,,Seepz, ICICI Bank, MIDC (rd), Andheri(E),ICICI bank,Mumbai ,400093</v>
          </cell>
          <cell r="N732" t="str">
            <v>Any other</v>
          </cell>
          <cell r="O732" t="str">
            <v>Below  5 Lacs</v>
          </cell>
          <cell r="P732" t="str">
            <v>Normal</v>
          </cell>
          <cell r="Q732" t="str">
            <v>Open</v>
          </cell>
          <cell r="R732">
            <v>2019</v>
          </cell>
          <cell r="S732" t="str">
            <v>FE</v>
          </cell>
          <cell r="T732" t="str">
            <v>MHT-CET 2019</v>
          </cell>
          <cell r="U732" t="str">
            <v>MHT-CET</v>
          </cell>
          <cell r="V732">
            <v>200</v>
          </cell>
          <cell r="W732">
            <v>32.3910257</v>
          </cell>
          <cell r="X732" t="str">
            <v>MI</v>
          </cell>
          <cell r="Y732">
            <v>421</v>
          </cell>
          <cell r="Z732">
            <v>500</v>
          </cell>
          <cell r="AA732">
            <v>84.2</v>
          </cell>
          <cell r="AB732">
            <v>2016</v>
          </cell>
          <cell r="AC732" t="str">
            <v>MAHARASHTRA STATE BOARD OF SECONDARY AND HIGHER SECONDARY EDUCATION</v>
          </cell>
          <cell r="AD732" t="str">
            <v>GURU NANAK MISSION HIGH SCHOOL</v>
          </cell>
          <cell r="AE732">
            <v>417</v>
          </cell>
          <cell r="AF732">
            <v>650</v>
          </cell>
          <cell r="AG732">
            <v>64.150000000000006</v>
          </cell>
          <cell r="AH732">
            <v>2018</v>
          </cell>
          <cell r="AI732" t="str">
            <v>MAHARASHTRA STATE BOARD OF SECONDARY AND HIGHER SECONDARY EDUCATION</v>
          </cell>
          <cell r="AJ732" t="str">
            <v>ISMAIL YUSUF COLLEGE OF ARTS SCIENCE AND COMMERCE</v>
          </cell>
          <cell r="AK732">
            <v>172</v>
          </cell>
          <cell r="AL732">
            <v>22</v>
          </cell>
          <cell r="AM732">
            <v>7.8181818181818183</v>
          </cell>
          <cell r="AN732">
            <v>75</v>
          </cell>
          <cell r="AO732">
            <v>188</v>
          </cell>
          <cell r="AP732">
            <v>26</v>
          </cell>
          <cell r="AQ732">
            <v>7.2307692307692308</v>
          </cell>
          <cell r="AR732">
            <v>100</v>
          </cell>
          <cell r="AS732">
            <v>360</v>
          </cell>
          <cell r="AT732">
            <v>48</v>
          </cell>
          <cell r="AU732">
            <v>7.5</v>
          </cell>
          <cell r="AV732">
            <v>202</v>
          </cell>
          <cell r="AW732">
            <v>25</v>
          </cell>
          <cell r="AX732">
            <v>8.08</v>
          </cell>
          <cell r="AY732">
            <v>79</v>
          </cell>
          <cell r="AZ732">
            <v>241</v>
          </cell>
          <cell r="BA732">
            <v>29</v>
          </cell>
          <cell r="BB732">
            <v>8.3103448275862064</v>
          </cell>
          <cell r="BC732">
            <v>89</v>
          </cell>
          <cell r="BD732">
            <v>443</v>
          </cell>
          <cell r="BE732">
            <v>54</v>
          </cell>
          <cell r="BF732">
            <v>8.2037037037037042</v>
          </cell>
          <cell r="BG732">
            <v>204</v>
          </cell>
          <cell r="BH732">
            <v>24</v>
          </cell>
          <cell r="BI732">
            <v>8.5</v>
          </cell>
          <cell r="BJ732">
            <v>98</v>
          </cell>
          <cell r="BK732">
            <v>219</v>
          </cell>
          <cell r="BL732">
            <v>29</v>
          </cell>
          <cell r="BM732">
            <v>7.5517241379310347</v>
          </cell>
          <cell r="BN732">
            <v>88.2</v>
          </cell>
          <cell r="BO732">
            <v>423</v>
          </cell>
          <cell r="BP732">
            <v>53</v>
          </cell>
          <cell r="BQ732">
            <v>7.9811320754716979</v>
          </cell>
          <cell r="BR732">
            <v>161</v>
          </cell>
          <cell r="BS732">
            <v>24</v>
          </cell>
          <cell r="BT732">
            <v>6.708333333333333</v>
          </cell>
          <cell r="BU732">
            <v>88.2</v>
          </cell>
          <cell r="BV732">
            <v>161</v>
          </cell>
          <cell r="BW732">
            <v>24</v>
          </cell>
          <cell r="BX732">
            <v>6.708333333333333</v>
          </cell>
          <cell r="BY732">
            <v>191</v>
          </cell>
          <cell r="BZ732">
            <v>26</v>
          </cell>
          <cell r="CA732">
            <v>7.3461538461538458</v>
          </cell>
          <cell r="CB732">
            <v>1578</v>
          </cell>
          <cell r="CC732">
            <v>205</v>
          </cell>
          <cell r="CD732">
            <v>7.6975609756097558</v>
          </cell>
          <cell r="CE732">
            <v>89</v>
          </cell>
          <cell r="CF732"/>
          <cell r="CG732"/>
          <cell r="CH732"/>
          <cell r="CI732"/>
          <cell r="CJ732"/>
          <cell r="CK732"/>
          <cell r="CL732"/>
          <cell r="CM732"/>
          <cell r="CN732"/>
          <cell r="CO732"/>
          <cell r="CP732"/>
          <cell r="CQ732"/>
          <cell r="CR732"/>
          <cell r="CS732"/>
          <cell r="CT732"/>
          <cell r="CU732"/>
          <cell r="CV732"/>
          <cell r="CW732"/>
          <cell r="CX732"/>
          <cell r="CY732"/>
          <cell r="CZ732"/>
          <cell r="DA732"/>
          <cell r="DB732"/>
          <cell r="DC732"/>
          <cell r="DD732"/>
          <cell r="DE732"/>
          <cell r="DF732"/>
          <cell r="DG732"/>
          <cell r="DH732"/>
          <cell r="DI732"/>
          <cell r="DJ732">
            <v>0</v>
          </cell>
          <cell r="DK732">
            <v>0</v>
          </cell>
          <cell r="DL732">
            <v>2</v>
          </cell>
          <cell r="DM732">
            <v>0</v>
          </cell>
          <cell r="DN732">
            <v>0</v>
          </cell>
          <cell r="DO732">
            <v>0</v>
          </cell>
          <cell r="DP732">
            <v>0</v>
          </cell>
          <cell r="DQ732">
            <v>0</v>
          </cell>
          <cell r="DR732">
            <v>0</v>
          </cell>
          <cell r="DS732">
            <v>0</v>
          </cell>
          <cell r="DT732">
            <v>0</v>
          </cell>
          <cell r="DU732">
            <v>0</v>
          </cell>
          <cell r="DV732"/>
          <cell r="DW732"/>
          <cell r="DX732"/>
          <cell r="DY732"/>
          <cell r="DZ732"/>
          <cell r="EA732" t="str">
            <v>Higher Studies</v>
          </cell>
          <cell r="EB732" t="str">
            <v>Higher Studies</v>
          </cell>
          <cell r="EC732"/>
          <cell r="ED732" t="str">
            <v>CAT-3</v>
          </cell>
          <cell r="EE732"/>
          <cell r="EF732"/>
          <cell r="EG732"/>
          <cell r="EH732"/>
          <cell r="EI732"/>
          <cell r="EJ732"/>
          <cell r="EK732"/>
          <cell r="EL732"/>
          <cell r="EM732"/>
          <cell r="EN732">
            <v>4</v>
          </cell>
          <cell r="EO732">
            <v>0</v>
          </cell>
          <cell r="EP732">
            <v>5</v>
          </cell>
          <cell r="EQ732">
            <v>9</v>
          </cell>
          <cell r="ER732">
            <v>60</v>
          </cell>
          <cell r="ES732" t="str">
            <v>Yes</v>
          </cell>
          <cell r="ET732" t="str">
            <v>https://drive.google.com/open?id=1h7KibveUEyV86kIlgXOa_VEjFeuZUNj_</v>
          </cell>
          <cell r="EU732" t="str">
            <v>NA</v>
          </cell>
          <cell r="EV732" t="str">
            <v>No</v>
          </cell>
          <cell r="EW732"/>
          <cell r="EX732" t="str">
            <v>Mumbai</v>
          </cell>
          <cell r="EY732" t="str">
            <v>Present</v>
          </cell>
          <cell r="EZ732"/>
          <cell r="FA732" t="str">
            <v>19-MECHA12-23</v>
          </cell>
          <cell r="FB732" t="str">
            <v>MECH-A</v>
          </cell>
          <cell r="FC732">
            <v>12</v>
          </cell>
        </row>
        <row r="733">
          <cell r="C733" t="str">
            <v>19-MECHA13-23</v>
          </cell>
          <cell r="D733">
            <v>13</v>
          </cell>
          <cell r="E733" t="str">
            <v>DUBEY RAHUL RAMMOHAN URMILA</v>
          </cell>
          <cell r="F733" t="str">
            <v>19-MECHA13-23</v>
          </cell>
          <cell r="G733" t="str">
            <v>Male</v>
          </cell>
          <cell r="H733">
            <v>36749</v>
          </cell>
          <cell r="I733">
            <v>9324116637</v>
          </cell>
          <cell r="J733"/>
          <cell r="K733" t="str">
            <v>rahuldubey11082000@gmail.com</v>
          </cell>
          <cell r="L733" t="str">
            <v>1032190403@tcetmumbai.in</v>
          </cell>
          <cell r="M733" t="str">
            <v>B/33,Bank of India building ,Krishna nagar Nancy colony,Borivali east,Nancy bus stop,MUMBAI(SUBURBAN),400066</v>
          </cell>
          <cell r="N733" t="str">
            <v>Service</v>
          </cell>
          <cell r="O733" t="str">
            <v>Below  5 Lacs</v>
          </cell>
          <cell r="P733" t="str">
            <v>Normal</v>
          </cell>
          <cell r="Q733" t="str">
            <v>Open</v>
          </cell>
          <cell r="R733">
            <v>2019</v>
          </cell>
          <cell r="S733" t="str">
            <v>FE</v>
          </cell>
          <cell r="T733" t="str">
            <v>MHT-CET 2019</v>
          </cell>
          <cell r="U733" t="str">
            <v>MHT-CET</v>
          </cell>
          <cell r="V733">
            <v>200</v>
          </cell>
          <cell r="W733">
            <v>97.489553400000005</v>
          </cell>
          <cell r="X733" t="str">
            <v>TFWS</v>
          </cell>
          <cell r="Y733">
            <v>458</v>
          </cell>
          <cell r="Z733">
            <v>500</v>
          </cell>
          <cell r="AA733">
            <v>91.6</v>
          </cell>
          <cell r="AB733">
            <v>2017</v>
          </cell>
          <cell r="AC733" t="str">
            <v>MAHARASHTRA STATE BOARD OF SECONDARY AND HIGHER SECONDARY EDUCATION</v>
          </cell>
          <cell r="AD733" t="str">
            <v>GURU NANAK ENGLISH HIGH SCHOOL</v>
          </cell>
          <cell r="AE733">
            <v>502</v>
          </cell>
          <cell r="AF733">
            <v>650</v>
          </cell>
          <cell r="AG733">
            <v>77.23</v>
          </cell>
          <cell r="AH733">
            <v>2019</v>
          </cell>
          <cell r="AI733" t="str">
            <v>MAHARASHTRA STATE BOARD OF SECONDARY AND HIGHER SECONDARY EDUCATION</v>
          </cell>
          <cell r="AJ733" t="str">
            <v>ACHARYA AMBALA V PATEL JUNIOR COLLEGE</v>
          </cell>
          <cell r="AK733">
            <v>209</v>
          </cell>
          <cell r="AL733">
            <v>22</v>
          </cell>
          <cell r="AM733">
            <v>9.5</v>
          </cell>
          <cell r="AN733">
            <v>92</v>
          </cell>
          <cell r="AO733">
            <v>246</v>
          </cell>
          <cell r="AP733">
            <v>26</v>
          </cell>
          <cell r="AQ733">
            <v>9.4615384615384617</v>
          </cell>
          <cell r="AR733">
            <v>100</v>
          </cell>
          <cell r="AS733">
            <v>455</v>
          </cell>
          <cell r="AT733">
            <v>48</v>
          </cell>
          <cell r="AU733">
            <v>9.4791666666666661</v>
          </cell>
          <cell r="AV733">
            <v>234</v>
          </cell>
          <cell r="AW733">
            <v>25</v>
          </cell>
          <cell r="AX733">
            <v>9.36</v>
          </cell>
          <cell r="AY733">
            <v>96</v>
          </cell>
          <cell r="AZ733">
            <v>260</v>
          </cell>
          <cell r="BA733">
            <v>29</v>
          </cell>
          <cell r="BB733">
            <v>8.9655172413793096</v>
          </cell>
          <cell r="BC733">
            <v>77</v>
          </cell>
          <cell r="BD733">
            <v>494</v>
          </cell>
          <cell r="BE733">
            <v>54</v>
          </cell>
          <cell r="BF733">
            <v>9.1481481481481488</v>
          </cell>
          <cell r="BG733">
            <v>219</v>
          </cell>
          <cell r="BH733">
            <v>24</v>
          </cell>
          <cell r="BI733">
            <v>9.125</v>
          </cell>
          <cell r="BJ733">
            <v>96</v>
          </cell>
          <cell r="BK733">
            <v>249</v>
          </cell>
          <cell r="BL733">
            <v>29</v>
          </cell>
          <cell r="BM733">
            <v>8.5862068965517242</v>
          </cell>
          <cell r="BN733">
            <v>92.2</v>
          </cell>
          <cell r="BO733">
            <v>468</v>
          </cell>
          <cell r="BP733">
            <v>53</v>
          </cell>
          <cell r="BQ733">
            <v>8.8301886792452837</v>
          </cell>
          <cell r="BR733">
            <v>228</v>
          </cell>
          <cell r="BS733">
            <v>24</v>
          </cell>
          <cell r="BT733">
            <v>9.5</v>
          </cell>
          <cell r="BU733">
            <v>92.2</v>
          </cell>
          <cell r="BV733">
            <v>228</v>
          </cell>
          <cell r="BW733">
            <v>24</v>
          </cell>
          <cell r="BX733">
            <v>9.5</v>
          </cell>
          <cell r="BY733">
            <v>212</v>
          </cell>
          <cell r="BZ733">
            <v>26</v>
          </cell>
          <cell r="CA733">
            <v>8.1538461538461533</v>
          </cell>
          <cell r="CB733">
            <v>1857</v>
          </cell>
          <cell r="CC733">
            <v>205</v>
          </cell>
          <cell r="CD733">
            <v>9.0585365853658537</v>
          </cell>
          <cell r="CE733">
            <v>93</v>
          </cell>
          <cell r="CF733"/>
          <cell r="CG733"/>
          <cell r="CH733"/>
          <cell r="CI733"/>
          <cell r="CJ733"/>
          <cell r="CK733"/>
          <cell r="CL733"/>
          <cell r="CM733"/>
          <cell r="CN733"/>
          <cell r="CO733"/>
          <cell r="CP733"/>
          <cell r="CQ733"/>
          <cell r="CR733"/>
          <cell r="CS733"/>
          <cell r="CT733"/>
          <cell r="CU733"/>
          <cell r="CV733"/>
          <cell r="CW733"/>
          <cell r="CX733"/>
          <cell r="CY733"/>
          <cell r="CZ733"/>
          <cell r="DA733"/>
          <cell r="DB733"/>
          <cell r="DC733"/>
          <cell r="DD733"/>
          <cell r="DE733"/>
          <cell r="DF733"/>
          <cell r="DG733"/>
          <cell r="DH733"/>
          <cell r="DI733"/>
          <cell r="DJ733">
            <v>0</v>
          </cell>
          <cell r="DK733">
            <v>0</v>
          </cell>
          <cell r="DL733">
            <v>2</v>
          </cell>
          <cell r="DM733">
            <v>0</v>
          </cell>
          <cell r="DN733">
            <v>0</v>
          </cell>
          <cell r="DO733">
            <v>0</v>
          </cell>
          <cell r="DP733">
            <v>0</v>
          </cell>
          <cell r="DQ733">
            <v>0</v>
          </cell>
          <cell r="DR733">
            <v>0</v>
          </cell>
          <cell r="DS733">
            <v>0</v>
          </cell>
          <cell r="DT733">
            <v>0</v>
          </cell>
          <cell r="DU733">
            <v>0</v>
          </cell>
          <cell r="DV733"/>
          <cell r="DW733"/>
          <cell r="DX733"/>
          <cell r="DY733"/>
          <cell r="DZ733"/>
          <cell r="EA733" t="str">
            <v>Higher Studies</v>
          </cell>
          <cell r="EB733" t="str">
            <v>Higher Studies</v>
          </cell>
          <cell r="EC733"/>
          <cell r="ED733" t="str">
            <v>CAT-3</v>
          </cell>
          <cell r="EE733"/>
          <cell r="EF733"/>
          <cell r="EG733"/>
          <cell r="EH733"/>
          <cell r="EI733"/>
          <cell r="EJ733"/>
          <cell r="EK733"/>
          <cell r="EL733"/>
          <cell r="EM733"/>
          <cell r="EN733">
            <v>5</v>
          </cell>
          <cell r="EO733">
            <v>0</v>
          </cell>
          <cell r="EP733">
            <v>5</v>
          </cell>
          <cell r="EQ733">
            <v>10</v>
          </cell>
          <cell r="ER733">
            <v>66.666666666666657</v>
          </cell>
          <cell r="ES733" t="str">
            <v>Yes</v>
          </cell>
          <cell r="ET733" t="str">
            <v>https://drive.google.com/open?id=1hpx1Gfjeh-sCTfY_A5p_t41j5WxgIhQY</v>
          </cell>
          <cell r="EU733" t="str">
            <v>NA</v>
          </cell>
          <cell r="EV733" t="str">
            <v>No</v>
          </cell>
          <cell r="EW733"/>
          <cell r="EX733" t="str">
            <v>Mumbai</v>
          </cell>
          <cell r="EY733" t="str">
            <v>Present</v>
          </cell>
          <cell r="EZ733"/>
          <cell r="FA733" t="str">
            <v>19-MECHA13-23</v>
          </cell>
          <cell r="FB733" t="str">
            <v>MECH-A</v>
          </cell>
          <cell r="FC733">
            <v>13</v>
          </cell>
        </row>
        <row r="734">
          <cell r="C734" t="str">
            <v>19-MECHA14-23</v>
          </cell>
          <cell r="D734">
            <v>14</v>
          </cell>
          <cell r="E734" t="str">
            <v>DUBEY SACHIN AJAY MADHU</v>
          </cell>
          <cell r="F734" t="str">
            <v>19-MECHA14-23</v>
          </cell>
          <cell r="G734" t="str">
            <v>Male</v>
          </cell>
          <cell r="H734">
            <v>37321</v>
          </cell>
          <cell r="I734">
            <v>9082278127</v>
          </cell>
          <cell r="J734"/>
          <cell r="K734" t="str">
            <v>sd9889718711@gmail.com</v>
          </cell>
          <cell r="L734" t="str">
            <v>1032190404@tcetmumbai.in</v>
          </cell>
          <cell r="M734" t="str">
            <v>Bansraj Singh chawl number 1/12,Pratap nagar,Jogeshwari east,Opposite aavishkar bldg,Mumbai,400060</v>
          </cell>
          <cell r="N734" t="str">
            <v>Service</v>
          </cell>
          <cell r="O734" t="str">
            <v>Below  5 Lacs</v>
          </cell>
          <cell r="P734" t="str">
            <v>Normal</v>
          </cell>
          <cell r="Q734" t="str">
            <v>Open</v>
          </cell>
          <cell r="R734">
            <v>2019</v>
          </cell>
          <cell r="S734" t="str">
            <v>FE</v>
          </cell>
          <cell r="T734" t="str">
            <v>MHT-CET 2019</v>
          </cell>
          <cell r="U734" t="str">
            <v>MHT-CET</v>
          </cell>
          <cell r="V734">
            <v>200</v>
          </cell>
          <cell r="W734">
            <v>34.612515700000003</v>
          </cell>
          <cell r="X734" t="str">
            <v>MI</v>
          </cell>
          <cell r="Y734">
            <v>397</v>
          </cell>
          <cell r="Z734">
            <v>500</v>
          </cell>
          <cell r="AA734">
            <v>79.400000000000006</v>
          </cell>
          <cell r="AB734">
            <v>2017</v>
          </cell>
          <cell r="AC734" t="str">
            <v>MAHARASHTRA STATE BOARD OF SECONDARY AND HIGHER SECONDARY EDUCATION</v>
          </cell>
          <cell r="AD734" t="str">
            <v>ST. MARY HIGH SCHOOL</v>
          </cell>
          <cell r="AE734">
            <v>383</v>
          </cell>
          <cell r="AF734">
            <v>650</v>
          </cell>
          <cell r="AG734">
            <v>58.92</v>
          </cell>
          <cell r="AH734">
            <v>2019</v>
          </cell>
          <cell r="AI734" t="str">
            <v>MAHARASHTRA STATE BOARD OF SECONDARY AND HIGHER SECONDARY EDUCATION</v>
          </cell>
          <cell r="AJ734" t="str">
            <v>RD NATIONAL COLLEGE</v>
          </cell>
          <cell r="AK734">
            <v>170</v>
          </cell>
          <cell r="AL734">
            <v>22</v>
          </cell>
          <cell r="AM734">
            <v>7.7272727272727275</v>
          </cell>
          <cell r="AN734">
            <v>83.240618101545252</v>
          </cell>
          <cell r="AO734">
            <v>205</v>
          </cell>
          <cell r="AP734">
            <v>26</v>
          </cell>
          <cell r="AQ734">
            <v>7.884615384615385</v>
          </cell>
          <cell r="AR734">
            <v>81</v>
          </cell>
          <cell r="AS734">
            <v>375</v>
          </cell>
          <cell r="AT734">
            <v>48</v>
          </cell>
          <cell r="AU734">
            <v>7.8125</v>
          </cell>
          <cell r="AV734">
            <v>230</v>
          </cell>
          <cell r="AW734">
            <v>25</v>
          </cell>
          <cell r="AX734">
            <v>9.1999999999999993</v>
          </cell>
          <cell r="AY734">
            <v>75</v>
          </cell>
          <cell r="AZ734">
            <v>266</v>
          </cell>
          <cell r="BA734">
            <v>29</v>
          </cell>
          <cell r="BB734">
            <v>9.1724137931034484</v>
          </cell>
          <cell r="BC734">
            <v>82</v>
          </cell>
          <cell r="BD734">
            <v>496</v>
          </cell>
          <cell r="BE734">
            <v>54</v>
          </cell>
          <cell r="BF734">
            <v>9.1851851851851851</v>
          </cell>
          <cell r="BG734">
            <v>216</v>
          </cell>
          <cell r="BH734">
            <v>24</v>
          </cell>
          <cell r="BI734">
            <v>9</v>
          </cell>
          <cell r="BJ734">
            <v>82</v>
          </cell>
          <cell r="BK734">
            <v>247</v>
          </cell>
          <cell r="BL734">
            <v>29</v>
          </cell>
          <cell r="BM734">
            <v>8.5172413793103452</v>
          </cell>
          <cell r="BN734">
            <v>73.448123620309048</v>
          </cell>
          <cell r="BO734">
            <v>463</v>
          </cell>
          <cell r="BP734">
            <v>53</v>
          </cell>
          <cell r="BQ734">
            <v>8.7358490566037741</v>
          </cell>
          <cell r="BR734">
            <v>167</v>
          </cell>
          <cell r="BS734">
            <v>24</v>
          </cell>
          <cell r="BT734">
            <v>6.958333333333333</v>
          </cell>
          <cell r="BU734">
            <v>79.448123620309048</v>
          </cell>
          <cell r="BV734">
            <v>167</v>
          </cell>
          <cell r="BW734">
            <v>24</v>
          </cell>
          <cell r="BX734">
            <v>6.958333333333333</v>
          </cell>
          <cell r="BY734">
            <v>216</v>
          </cell>
          <cell r="BZ734">
            <v>26</v>
          </cell>
          <cell r="CA734">
            <v>8.3076923076923084</v>
          </cell>
          <cell r="CB734">
            <v>1717</v>
          </cell>
          <cell r="CC734">
            <v>205</v>
          </cell>
          <cell r="CD734">
            <v>8.3756097560975604</v>
          </cell>
          <cell r="CE734">
            <v>81</v>
          </cell>
          <cell r="CF734"/>
          <cell r="CG734"/>
          <cell r="CH734"/>
          <cell r="CI734"/>
          <cell r="CJ734"/>
          <cell r="CK734"/>
          <cell r="CL734"/>
          <cell r="CM734"/>
          <cell r="CN734"/>
          <cell r="CO734"/>
          <cell r="CP734"/>
          <cell r="CQ734"/>
          <cell r="CR734"/>
          <cell r="CS734"/>
          <cell r="CT734"/>
          <cell r="CU734"/>
          <cell r="CV734"/>
          <cell r="CW734"/>
          <cell r="CX734"/>
          <cell r="CY734"/>
          <cell r="CZ734"/>
          <cell r="DA734"/>
          <cell r="DB734"/>
          <cell r="DC734"/>
          <cell r="DD734"/>
          <cell r="DE734"/>
          <cell r="DF734"/>
          <cell r="DG734"/>
          <cell r="DH734"/>
          <cell r="DI734"/>
          <cell r="DJ734">
            <v>0</v>
          </cell>
          <cell r="DK734">
            <v>0</v>
          </cell>
          <cell r="DL734">
            <v>2</v>
          </cell>
          <cell r="DM734">
            <v>0</v>
          </cell>
          <cell r="DN734">
            <v>0</v>
          </cell>
          <cell r="DO734">
            <v>0</v>
          </cell>
          <cell r="DP734">
            <v>0</v>
          </cell>
          <cell r="DQ734">
            <v>0</v>
          </cell>
          <cell r="DR734">
            <v>0</v>
          </cell>
          <cell r="DS734">
            <v>0</v>
          </cell>
          <cell r="DT734">
            <v>0</v>
          </cell>
          <cell r="DU734">
            <v>0</v>
          </cell>
          <cell r="DV734" t="str">
            <v>Placement</v>
          </cell>
          <cell r="DW734"/>
          <cell r="DX734" t="str">
            <v>Consent Fill/Absent for Unplaced Meeting</v>
          </cell>
          <cell r="DY734"/>
          <cell r="DZ734" t="str">
            <v>Placement</v>
          </cell>
          <cell r="EA734" t="str">
            <v>Placement</v>
          </cell>
          <cell r="EB734" t="str">
            <v>Placement</v>
          </cell>
          <cell r="EC734">
            <v>44746</v>
          </cell>
          <cell r="ED734" t="str">
            <v>CAT-3</v>
          </cell>
          <cell r="EE734"/>
          <cell r="EF734"/>
          <cell r="EG734"/>
          <cell r="EH734"/>
          <cell r="EI734"/>
          <cell r="EJ734"/>
          <cell r="EK734"/>
          <cell r="EL734"/>
          <cell r="EM734"/>
          <cell r="EN734">
            <v>5</v>
          </cell>
          <cell r="EO734">
            <v>0</v>
          </cell>
          <cell r="EP734">
            <v>5</v>
          </cell>
          <cell r="EQ734">
            <v>10</v>
          </cell>
          <cell r="ER734">
            <v>66.666666666666657</v>
          </cell>
          <cell r="ES734" t="str">
            <v>Yes</v>
          </cell>
          <cell r="ET734" t="str">
            <v>https://drive.google.com/open?id=10cePwslXG7qEQuDkHffEr2B5hKWrXJg3</v>
          </cell>
          <cell r="EU734" t="str">
            <v>Core Companies</v>
          </cell>
          <cell r="EV734" t="str">
            <v>No</v>
          </cell>
          <cell r="EW734"/>
          <cell r="EX734" t="str">
            <v>Banaras</v>
          </cell>
          <cell r="EY734" t="str">
            <v>AB</v>
          </cell>
          <cell r="EZ734"/>
          <cell r="FA734" t="str">
            <v>19-MECHA14-23</v>
          </cell>
          <cell r="FB734" t="str">
            <v>MECH-A</v>
          </cell>
          <cell r="FC734">
            <v>14</v>
          </cell>
        </row>
        <row r="735">
          <cell r="C735" t="str">
            <v>19-MECHA15-23</v>
          </cell>
          <cell r="D735">
            <v>15</v>
          </cell>
          <cell r="E735" t="str">
            <v>GADEKAR SHIVAM SHASHANK SHIVANI</v>
          </cell>
          <cell r="F735" t="str">
            <v>19-MECHA15-23</v>
          </cell>
          <cell r="G735" t="str">
            <v>Male</v>
          </cell>
          <cell r="H735">
            <v>37290</v>
          </cell>
          <cell r="I735">
            <v>7045707058</v>
          </cell>
          <cell r="J735"/>
          <cell r="K735" t="str">
            <v>sharmatgadekar@gmail.com</v>
          </cell>
          <cell r="L735" t="str">
            <v>1032190405@tcetmumbai.in</v>
          </cell>
          <cell r="M735" t="str">
            <v>D-15,Flat No. 6 , Seeba road,Dudhsagar CHS , Goregaon ( east),Near westin hotel,Mumbai,400063</v>
          </cell>
          <cell r="N735" t="str">
            <v>Self-employed</v>
          </cell>
          <cell r="O735" t="str">
            <v>20 Lacs &amp; above</v>
          </cell>
          <cell r="P735" t="str">
            <v>Normal</v>
          </cell>
          <cell r="Q735" t="str">
            <v>Open</v>
          </cell>
          <cell r="R735">
            <v>2019</v>
          </cell>
          <cell r="S735" t="str">
            <v>FE</v>
          </cell>
          <cell r="T735" t="str">
            <v>MHT-CET 2019</v>
          </cell>
          <cell r="U735" t="str">
            <v>MHT-CET</v>
          </cell>
          <cell r="V735">
            <v>200</v>
          </cell>
          <cell r="W735">
            <v>15.0025709</v>
          </cell>
          <cell r="X735" t="str">
            <v>ACAP</v>
          </cell>
          <cell r="Y735">
            <v>444</v>
          </cell>
          <cell r="Z735">
            <v>500</v>
          </cell>
          <cell r="AA735">
            <v>88.8</v>
          </cell>
          <cell r="AB735">
            <v>2017</v>
          </cell>
          <cell r="AC735" t="str">
            <v>MAHARASHTRA STATE BOARD OF SECONDARY AND HIGHER SECONDARY EDUCATION</v>
          </cell>
          <cell r="AD735" t="str">
            <v>ST. XAVIERS HIGH SCHOOL</v>
          </cell>
          <cell r="AE735">
            <v>468</v>
          </cell>
          <cell r="AF735">
            <v>650</v>
          </cell>
          <cell r="AG735">
            <v>72</v>
          </cell>
          <cell r="AH735">
            <v>2019</v>
          </cell>
          <cell r="AI735" t="str">
            <v>MAHARASHTRA STATE BOARD OF SECONDARY AND HIGHER SECONDARY EDUCATION</v>
          </cell>
          <cell r="AJ735" t="str">
            <v>RUSTOMJEE JUNIOR COLLEGE</v>
          </cell>
          <cell r="AK735">
            <v>160</v>
          </cell>
          <cell r="AL735">
            <v>22</v>
          </cell>
          <cell r="AM735">
            <v>7.2727272727272725</v>
          </cell>
          <cell r="AN735">
            <v>92.567328918322289</v>
          </cell>
          <cell r="AO735">
            <v>195</v>
          </cell>
          <cell r="AP735">
            <v>26</v>
          </cell>
          <cell r="AQ735">
            <v>7.5</v>
          </cell>
          <cell r="AR735">
            <v>100</v>
          </cell>
          <cell r="AS735">
            <v>355</v>
          </cell>
          <cell r="AT735">
            <v>48</v>
          </cell>
          <cell r="AU735">
            <v>7.395833333333333</v>
          </cell>
          <cell r="AV735">
            <v>223</v>
          </cell>
          <cell r="AW735">
            <v>25</v>
          </cell>
          <cell r="AX735">
            <v>8.92</v>
          </cell>
          <cell r="AY735">
            <v>90</v>
          </cell>
          <cell r="AZ735">
            <v>272</v>
          </cell>
          <cell r="BA735">
            <v>29</v>
          </cell>
          <cell r="BB735">
            <v>9.3793103448275854</v>
          </cell>
          <cell r="BC735">
            <v>84</v>
          </cell>
          <cell r="BD735">
            <v>495</v>
          </cell>
          <cell r="BE735">
            <v>54</v>
          </cell>
          <cell r="BF735">
            <v>9.1666666666666661</v>
          </cell>
          <cell r="BG735">
            <v>224</v>
          </cell>
          <cell r="BH735">
            <v>24</v>
          </cell>
          <cell r="BI735">
            <v>9.3333333333333339</v>
          </cell>
          <cell r="BJ735">
            <v>99</v>
          </cell>
          <cell r="BK735">
            <v>254</v>
          </cell>
          <cell r="BL735">
            <v>29</v>
          </cell>
          <cell r="BM735">
            <v>8.7586206896551726</v>
          </cell>
          <cell r="BN735">
            <v>93.113465783664452</v>
          </cell>
          <cell r="BO735">
            <v>478</v>
          </cell>
          <cell r="BP735">
            <v>53</v>
          </cell>
          <cell r="BQ735">
            <v>9.0188679245283012</v>
          </cell>
          <cell r="BR735">
            <v>174</v>
          </cell>
          <cell r="BS735">
            <v>24</v>
          </cell>
          <cell r="BT735">
            <v>7.25</v>
          </cell>
          <cell r="BU735">
            <v>93.113465783664466</v>
          </cell>
          <cell r="BV735">
            <v>174</v>
          </cell>
          <cell r="BW735">
            <v>24</v>
          </cell>
          <cell r="BX735">
            <v>7.25</v>
          </cell>
          <cell r="BY735">
            <v>215</v>
          </cell>
          <cell r="BZ735">
            <v>26</v>
          </cell>
          <cell r="CA735">
            <v>8.2692307692307701</v>
          </cell>
          <cell r="CB735">
            <v>1717</v>
          </cell>
          <cell r="CC735">
            <v>205</v>
          </cell>
          <cell r="CD735">
            <v>8.3756097560975604</v>
          </cell>
          <cell r="CE735">
            <v>94</v>
          </cell>
          <cell r="CF735"/>
          <cell r="CG735"/>
          <cell r="CH735"/>
          <cell r="CI735"/>
          <cell r="CJ735"/>
          <cell r="CK735"/>
          <cell r="CL735"/>
          <cell r="CM735"/>
          <cell r="CN735"/>
          <cell r="CO735"/>
          <cell r="CP735"/>
          <cell r="CQ735"/>
          <cell r="CR735"/>
          <cell r="CS735"/>
          <cell r="CT735"/>
          <cell r="CU735"/>
          <cell r="CV735"/>
          <cell r="CW735"/>
          <cell r="CX735"/>
          <cell r="CY735"/>
          <cell r="CZ735"/>
          <cell r="DA735"/>
          <cell r="DB735"/>
          <cell r="DC735"/>
          <cell r="DD735"/>
          <cell r="DE735"/>
          <cell r="DF735"/>
          <cell r="DG735"/>
          <cell r="DH735"/>
          <cell r="DI735"/>
          <cell r="DJ735">
            <v>0</v>
          </cell>
          <cell r="DK735">
            <v>0</v>
          </cell>
          <cell r="DL735">
            <v>2</v>
          </cell>
          <cell r="DM735">
            <v>0</v>
          </cell>
          <cell r="DN735">
            <v>0</v>
          </cell>
          <cell r="DO735">
            <v>0</v>
          </cell>
          <cell r="DP735">
            <v>0</v>
          </cell>
          <cell r="DQ735">
            <v>0</v>
          </cell>
          <cell r="DR735">
            <v>0</v>
          </cell>
          <cell r="DS735">
            <v>0</v>
          </cell>
          <cell r="DT735">
            <v>0</v>
          </cell>
          <cell r="DU735">
            <v>0</v>
          </cell>
          <cell r="DV735"/>
          <cell r="DW735"/>
          <cell r="DX735"/>
          <cell r="DY735"/>
          <cell r="DZ735"/>
          <cell r="EA735" t="str">
            <v>Higher Studies</v>
          </cell>
          <cell r="EB735" t="str">
            <v>Higher Studies</v>
          </cell>
          <cell r="EC735"/>
          <cell r="ED735" t="str">
            <v>CAT-3</v>
          </cell>
          <cell r="EE735"/>
          <cell r="EF735"/>
          <cell r="EG735"/>
          <cell r="EH735"/>
          <cell r="EI735"/>
          <cell r="EJ735"/>
          <cell r="EK735"/>
          <cell r="EL735"/>
          <cell r="EM735"/>
          <cell r="EN735">
            <v>5</v>
          </cell>
          <cell r="EO735">
            <v>0</v>
          </cell>
          <cell r="EP735">
            <v>5</v>
          </cell>
          <cell r="EQ735">
            <v>10</v>
          </cell>
          <cell r="ER735">
            <v>66.666666666666657</v>
          </cell>
          <cell r="ES735" t="str">
            <v>Yes</v>
          </cell>
          <cell r="ET735" t="str">
            <v>https://drive.google.com/open?id=1x0pznr9GLVG_j22kA11E2T5gRcgcx7ET</v>
          </cell>
          <cell r="EU735" t="str">
            <v>NA</v>
          </cell>
          <cell r="EV735" t="str">
            <v>No</v>
          </cell>
          <cell r="EW735"/>
          <cell r="EX735" t="str">
            <v>Mumbai</v>
          </cell>
          <cell r="EY735" t="str">
            <v>Present</v>
          </cell>
          <cell r="EZ735"/>
          <cell r="FA735" t="str">
            <v>19-MECHA15-23</v>
          </cell>
          <cell r="FB735" t="str">
            <v>MECH-A</v>
          </cell>
          <cell r="FC735">
            <v>15</v>
          </cell>
        </row>
        <row r="736">
          <cell r="C736" t="str">
            <v>19-MECHA16-23</v>
          </cell>
          <cell r="D736">
            <v>16</v>
          </cell>
          <cell r="E736" t="str">
            <v>GAIKWAD NISHANT NITIN MANISHA</v>
          </cell>
          <cell r="F736" t="str">
            <v>19-MECHA16-23</v>
          </cell>
          <cell r="G736" t="str">
            <v>Male</v>
          </cell>
          <cell r="H736">
            <v>37214</v>
          </cell>
          <cell r="I736">
            <v>8080191101</v>
          </cell>
          <cell r="J736">
            <v>9082335827</v>
          </cell>
          <cell r="K736" t="str">
            <v>n8080191101@gmail.com</v>
          </cell>
          <cell r="L736" t="str">
            <v>1032190406@tcetmumbai.in</v>
          </cell>
          <cell r="M736" t="str">
            <v>FLAT NO 905, SARVODAYA CHSL BLDG NO 11,KHERNAGAR,BANDRA EAST,NR PPF OFFICE,mumbai,400051</v>
          </cell>
          <cell r="N736" t="str">
            <v>Service</v>
          </cell>
          <cell r="O736" t="str">
            <v>Below  5 Lacs</v>
          </cell>
          <cell r="P736" t="str">
            <v>Normal</v>
          </cell>
          <cell r="Q736" t="str">
            <v>Open</v>
          </cell>
          <cell r="R736">
            <v>2019</v>
          </cell>
          <cell r="S736" t="str">
            <v>FE</v>
          </cell>
          <cell r="T736" t="str">
            <v>MHT-CET 2019</v>
          </cell>
          <cell r="U736" t="str">
            <v>MHT-CET</v>
          </cell>
          <cell r="V736">
            <v>200</v>
          </cell>
          <cell r="W736">
            <v>23.365294800000001</v>
          </cell>
          <cell r="X736" t="str">
            <v>IL</v>
          </cell>
          <cell r="Y736">
            <v>408</v>
          </cell>
          <cell r="Z736">
            <v>500</v>
          </cell>
          <cell r="AA736">
            <v>81.599999999999994</v>
          </cell>
          <cell r="AB736">
            <v>2017</v>
          </cell>
          <cell r="AC736" t="str">
            <v>MAHARASHTRA STATE BOARD OF SECONDARY AND HIGHER SECONDARY EDUCATION</v>
          </cell>
          <cell r="AD736" t="str">
            <v>MANIK VIDYA MANDIR</v>
          </cell>
          <cell r="AE736">
            <v>398</v>
          </cell>
          <cell r="AF736">
            <v>650</v>
          </cell>
          <cell r="AG736">
            <v>61.23</v>
          </cell>
          <cell r="AH736">
            <v>2019</v>
          </cell>
          <cell r="AI736" t="str">
            <v>MAHARASHTRA STATE BOARD OF SECONDARY AND HIGHER SECONDARY EDUCATION</v>
          </cell>
          <cell r="AJ736" t="str">
            <v>IES JUNIOR COLLEGE OF SCIENCE AND COMMERCE</v>
          </cell>
          <cell r="AK736">
            <v>181</v>
          </cell>
          <cell r="AL736">
            <v>22</v>
          </cell>
          <cell r="AM736">
            <v>8.2272727272727266</v>
          </cell>
          <cell r="AN736">
            <v>90.911699779249446</v>
          </cell>
          <cell r="AO736">
            <v>224</v>
          </cell>
          <cell r="AP736">
            <v>26</v>
          </cell>
          <cell r="AQ736">
            <v>8.615384615384615</v>
          </cell>
          <cell r="AR736">
            <v>100</v>
          </cell>
          <cell r="AS736">
            <v>405</v>
          </cell>
          <cell r="AT736">
            <v>48</v>
          </cell>
          <cell r="AU736">
            <v>8.4375</v>
          </cell>
          <cell r="AV736">
            <v>211</v>
          </cell>
          <cell r="AW736">
            <v>25</v>
          </cell>
          <cell r="AX736">
            <v>8.44</v>
          </cell>
          <cell r="AY736">
            <v>75</v>
          </cell>
          <cell r="AZ736">
            <v>238</v>
          </cell>
          <cell r="BA736">
            <v>29</v>
          </cell>
          <cell r="BB736">
            <v>8.2068965517241388</v>
          </cell>
          <cell r="BC736">
            <v>23</v>
          </cell>
          <cell r="BD736">
            <v>449</v>
          </cell>
          <cell r="BE736">
            <v>54</v>
          </cell>
          <cell r="BF736">
            <v>8.3148148148148149</v>
          </cell>
          <cell r="BG736">
            <v>201</v>
          </cell>
          <cell r="BH736">
            <v>24</v>
          </cell>
          <cell r="BI736">
            <v>8.375</v>
          </cell>
          <cell r="BJ736">
            <v>84</v>
          </cell>
          <cell r="BK736">
            <v>247</v>
          </cell>
          <cell r="BL736">
            <v>29</v>
          </cell>
          <cell r="BM736">
            <v>8.5172413793103452</v>
          </cell>
          <cell r="BN736">
            <v>74.582339955849889</v>
          </cell>
          <cell r="BO736">
            <v>448</v>
          </cell>
          <cell r="BP736">
            <v>53</v>
          </cell>
          <cell r="BQ736">
            <v>8.4528301886792452</v>
          </cell>
          <cell r="BR736">
            <v>173</v>
          </cell>
          <cell r="BS736">
            <v>24</v>
          </cell>
          <cell r="BT736">
            <v>7.208333333333333</v>
          </cell>
          <cell r="BU736">
            <v>74.582339955849889</v>
          </cell>
          <cell r="BV736">
            <v>173</v>
          </cell>
          <cell r="BW736">
            <v>24</v>
          </cell>
          <cell r="BX736">
            <v>7.208333333333333</v>
          </cell>
          <cell r="BY736">
            <v>204</v>
          </cell>
          <cell r="BZ736">
            <v>26</v>
          </cell>
          <cell r="CA736">
            <v>7.8461538461538458</v>
          </cell>
          <cell r="CB736">
            <v>1679</v>
          </cell>
          <cell r="CC736">
            <v>205</v>
          </cell>
          <cell r="CD736">
            <v>8.1902439024390237</v>
          </cell>
          <cell r="CE736">
            <v>75</v>
          </cell>
          <cell r="CF736"/>
          <cell r="CG736"/>
          <cell r="CH736"/>
          <cell r="CI736"/>
          <cell r="CJ736"/>
          <cell r="CK736"/>
          <cell r="CL736"/>
          <cell r="CM736"/>
          <cell r="CN736"/>
          <cell r="CO736"/>
          <cell r="CP736"/>
          <cell r="CQ736"/>
          <cell r="CR736"/>
          <cell r="CS736"/>
          <cell r="CT736"/>
          <cell r="CU736"/>
          <cell r="CV736"/>
          <cell r="CW736"/>
          <cell r="CX736"/>
          <cell r="CY736"/>
          <cell r="CZ736"/>
          <cell r="DA736"/>
          <cell r="DB736"/>
          <cell r="DC736"/>
          <cell r="DD736"/>
          <cell r="DE736"/>
          <cell r="DF736"/>
          <cell r="DG736"/>
          <cell r="DH736"/>
          <cell r="DI736"/>
          <cell r="DJ736">
            <v>0</v>
          </cell>
          <cell r="DK736">
            <v>0</v>
          </cell>
          <cell r="DL736">
            <v>2</v>
          </cell>
          <cell r="DM736">
            <v>0</v>
          </cell>
          <cell r="DN736">
            <v>0</v>
          </cell>
          <cell r="DO736">
            <v>0</v>
          </cell>
          <cell r="DP736">
            <v>0</v>
          </cell>
          <cell r="DQ736">
            <v>0</v>
          </cell>
          <cell r="DR736">
            <v>0</v>
          </cell>
          <cell r="DS736">
            <v>0</v>
          </cell>
          <cell r="DT736">
            <v>0</v>
          </cell>
          <cell r="DU736">
            <v>0</v>
          </cell>
          <cell r="DV736"/>
          <cell r="DW736"/>
          <cell r="DX736" t="str">
            <v>Absent for Unplaced Meeting</v>
          </cell>
          <cell r="DY736"/>
          <cell r="DZ736"/>
          <cell r="EA736" t="str">
            <v>Placement</v>
          </cell>
          <cell r="EB736" t="str">
            <v>Higher Studies</v>
          </cell>
          <cell r="EC736"/>
          <cell r="ED736" t="str">
            <v>CAT-3</v>
          </cell>
          <cell r="EE736"/>
          <cell r="EF736"/>
          <cell r="EG736"/>
          <cell r="EH736"/>
          <cell r="EI736"/>
          <cell r="EJ736"/>
          <cell r="EK736"/>
          <cell r="EL736"/>
          <cell r="EM736"/>
          <cell r="EN736">
            <v>5</v>
          </cell>
          <cell r="EO736">
            <v>0</v>
          </cell>
          <cell r="EP736">
            <v>4</v>
          </cell>
          <cell r="EQ736">
            <v>9</v>
          </cell>
          <cell r="ER736">
            <v>60</v>
          </cell>
          <cell r="ES736" t="str">
            <v>Yes</v>
          </cell>
          <cell r="ET736" t="str">
            <v>https://drive.google.com/open?id=1tgJH6PIwl_5GXOceqXtPoUh9g6uyJYoo</v>
          </cell>
          <cell r="EU736" t="str">
            <v>IT + Core Companies</v>
          </cell>
          <cell r="EV736" t="str">
            <v>Yes</v>
          </cell>
          <cell r="EW736"/>
          <cell r="EX736" t="str">
            <v>mumbai</v>
          </cell>
          <cell r="EY736" t="str">
            <v>AB</v>
          </cell>
          <cell r="EZ736"/>
          <cell r="FA736" t="str">
            <v>19-MECHA16-23</v>
          </cell>
          <cell r="FB736" t="str">
            <v>MECH-A</v>
          </cell>
          <cell r="FC736">
            <v>16</v>
          </cell>
        </row>
        <row r="737">
          <cell r="C737" t="str">
            <v>19-MECHA17-23</v>
          </cell>
          <cell r="D737">
            <v>17</v>
          </cell>
          <cell r="E737" t="str">
            <v>GAUTAM AMAN PANNALAL TARADEVI</v>
          </cell>
          <cell r="F737" t="str">
            <v>19-MECHA17-23</v>
          </cell>
          <cell r="G737" t="str">
            <v>Male</v>
          </cell>
          <cell r="H737">
            <v>36945</v>
          </cell>
          <cell r="I737">
            <v>8905231217</v>
          </cell>
          <cell r="J737"/>
          <cell r="K737" t="str">
            <v>Amang4716@gmail.com</v>
          </cell>
          <cell r="L737" t="str">
            <v>1032190407@tcetmumbai.in</v>
          </cell>
          <cell r="M737" t="str">
            <v>MS/RB/1 BLD 106/15,NEW CENTRAL  RAILWAY COLONY,KURLA EAST,MUMBAI,400024</v>
          </cell>
          <cell r="N737" t="str">
            <v>Service</v>
          </cell>
          <cell r="O737" t="str">
            <v>5 Lacs to  10Lacs</v>
          </cell>
          <cell r="P737" t="str">
            <v>Normal</v>
          </cell>
          <cell r="Q737" t="str">
            <v>Open</v>
          </cell>
          <cell r="R737">
            <v>2019</v>
          </cell>
          <cell r="S737" t="str">
            <v>FE</v>
          </cell>
          <cell r="T737" t="str">
            <v>MHT-CET 2019</v>
          </cell>
          <cell r="U737" t="str">
            <v>MHT-CET</v>
          </cell>
          <cell r="V737">
            <v>200</v>
          </cell>
          <cell r="W737">
            <v>53.630063100000001</v>
          </cell>
          <cell r="X737" t="str">
            <v>MI</v>
          </cell>
          <cell r="Y737">
            <v>457</v>
          </cell>
          <cell r="Z737">
            <v>500</v>
          </cell>
          <cell r="AA737">
            <v>91.4</v>
          </cell>
          <cell r="AB737">
            <v>2016</v>
          </cell>
          <cell r="AC737" t="str">
            <v>MAHARASHTRA STATE BOARD OF SECONDARY AND HIGHER SECONDARY EDUCATION</v>
          </cell>
          <cell r="AD737" t="str">
            <v>SWAMI VIVEKANAND HIGH SCHOOL</v>
          </cell>
          <cell r="AE737">
            <v>470</v>
          </cell>
          <cell r="AF737">
            <v>650</v>
          </cell>
          <cell r="AG737">
            <v>72.31</v>
          </cell>
          <cell r="AH737">
            <v>2018</v>
          </cell>
          <cell r="AI737" t="str">
            <v>MAHARASHTRA STATE BOARD OF SECONDARY AND HIGHER SECONDARY EDUCATION</v>
          </cell>
          <cell r="AJ737" t="str">
            <v>PACE JUNIOR SCIENCE COLLEGE</v>
          </cell>
          <cell r="AK737">
            <v>154</v>
          </cell>
          <cell r="AL737">
            <v>22</v>
          </cell>
          <cell r="AM737">
            <v>7</v>
          </cell>
          <cell r="AN737">
            <v>81.788079470198682</v>
          </cell>
          <cell r="AO737">
            <v>182</v>
          </cell>
          <cell r="AP737">
            <v>26</v>
          </cell>
          <cell r="AQ737">
            <v>7</v>
          </cell>
          <cell r="AR737">
            <v>100</v>
          </cell>
          <cell r="AS737">
            <v>336</v>
          </cell>
          <cell r="AT737">
            <v>48</v>
          </cell>
          <cell r="AU737">
            <v>7</v>
          </cell>
          <cell r="AV737">
            <v>219</v>
          </cell>
          <cell r="AW737">
            <v>25</v>
          </cell>
          <cell r="AX737">
            <v>8.76</v>
          </cell>
          <cell r="AY737">
            <v>85</v>
          </cell>
          <cell r="AZ737">
            <v>240</v>
          </cell>
          <cell r="BA737">
            <v>29</v>
          </cell>
          <cell r="BB737">
            <v>8.2758620689655178</v>
          </cell>
          <cell r="BC737">
            <v>76</v>
          </cell>
          <cell r="BD737">
            <v>459</v>
          </cell>
          <cell r="BE737">
            <v>54</v>
          </cell>
          <cell r="BF737">
            <v>8.5</v>
          </cell>
          <cell r="BG737">
            <v>219</v>
          </cell>
          <cell r="BH737">
            <v>24</v>
          </cell>
          <cell r="BI737">
            <v>9.125</v>
          </cell>
          <cell r="BJ737">
            <v>99</v>
          </cell>
          <cell r="BK737">
            <v>229</v>
          </cell>
          <cell r="BL737">
            <v>29</v>
          </cell>
          <cell r="BM737">
            <v>7.8965517241379306</v>
          </cell>
          <cell r="BN737">
            <v>88.357615894039739</v>
          </cell>
          <cell r="BO737">
            <v>448</v>
          </cell>
          <cell r="BP737">
            <v>53</v>
          </cell>
          <cell r="BQ737">
            <v>8.4528301886792452</v>
          </cell>
          <cell r="BR737">
            <v>178</v>
          </cell>
          <cell r="BS737">
            <v>24</v>
          </cell>
          <cell r="BT737">
            <v>7.416666666666667</v>
          </cell>
          <cell r="BU737">
            <v>88.357615894039739</v>
          </cell>
          <cell r="BV737">
            <v>178</v>
          </cell>
          <cell r="BW737">
            <v>24</v>
          </cell>
          <cell r="BX737">
            <v>7.416666666666667</v>
          </cell>
          <cell r="BY737">
            <v>216</v>
          </cell>
          <cell r="BZ737">
            <v>26</v>
          </cell>
          <cell r="CA737">
            <v>8.3076923076923084</v>
          </cell>
          <cell r="CB737">
            <v>1637</v>
          </cell>
          <cell r="CC737">
            <v>205</v>
          </cell>
          <cell r="CD737">
            <v>7.9853658536585366</v>
          </cell>
          <cell r="CE737">
            <v>89</v>
          </cell>
          <cell r="CF737"/>
          <cell r="CG737"/>
          <cell r="CH737"/>
          <cell r="CI737"/>
          <cell r="CJ737"/>
          <cell r="CK737"/>
          <cell r="CL737"/>
          <cell r="CM737"/>
          <cell r="CN737"/>
          <cell r="CO737"/>
          <cell r="CP737"/>
          <cell r="CQ737"/>
          <cell r="CR737">
            <v>10</v>
          </cell>
          <cell r="CS737">
            <v>14</v>
          </cell>
          <cell r="CT737">
            <v>42</v>
          </cell>
          <cell r="CU737">
            <v>9</v>
          </cell>
          <cell r="CV737">
            <v>7</v>
          </cell>
          <cell r="CW737">
            <v>57</v>
          </cell>
          <cell r="CX737">
            <v>8</v>
          </cell>
          <cell r="CY737">
            <v>4</v>
          </cell>
          <cell r="CZ737">
            <v>1.1887072808320951</v>
          </cell>
          <cell r="DA737">
            <v>2</v>
          </cell>
          <cell r="DB737">
            <v>8</v>
          </cell>
          <cell r="DC737">
            <v>20</v>
          </cell>
          <cell r="DD737">
            <v>7</v>
          </cell>
          <cell r="DE737">
            <v>15</v>
          </cell>
          <cell r="DF737">
            <v>32</v>
          </cell>
          <cell r="DG737">
            <v>0</v>
          </cell>
          <cell r="DH737">
            <v>0</v>
          </cell>
          <cell r="DI737">
            <v>0</v>
          </cell>
          <cell r="DJ737">
            <v>0</v>
          </cell>
          <cell r="DK737">
            <v>2</v>
          </cell>
          <cell r="DL737">
            <v>0</v>
          </cell>
          <cell r="DM737">
            <v>100</v>
          </cell>
          <cell r="DN737">
            <v>0</v>
          </cell>
          <cell r="DO737" t="str">
            <v>0</v>
          </cell>
          <cell r="DP737">
            <v>0</v>
          </cell>
          <cell r="DQ737">
            <v>0</v>
          </cell>
          <cell r="DR737">
            <v>0</v>
          </cell>
          <cell r="DS737">
            <v>0</v>
          </cell>
          <cell r="DT737">
            <v>1</v>
          </cell>
          <cell r="DU737">
            <v>36</v>
          </cell>
          <cell r="DV737" t="str">
            <v>Kalyan Jewellers(Enovate Lifestyles Private Ltd.)</v>
          </cell>
          <cell r="DW737"/>
          <cell r="DX737"/>
          <cell r="DY737" t="str">
            <v>Placed</v>
          </cell>
          <cell r="DZ737">
            <v>3</v>
          </cell>
          <cell r="EA737" t="str">
            <v>Placement</v>
          </cell>
          <cell r="EB737" t="str">
            <v>Placement</v>
          </cell>
          <cell r="EC737"/>
          <cell r="ED737" t="str">
            <v>CAT-3</v>
          </cell>
          <cell r="EE737"/>
          <cell r="EF737"/>
          <cell r="EG737"/>
          <cell r="EH737"/>
          <cell r="EI737"/>
          <cell r="EJ737"/>
          <cell r="EK737"/>
          <cell r="EL737"/>
          <cell r="EM737"/>
          <cell r="EN737">
            <v>4</v>
          </cell>
          <cell r="EO737">
            <v>1</v>
          </cell>
          <cell r="EP737">
            <v>5</v>
          </cell>
          <cell r="EQ737">
            <v>10</v>
          </cell>
          <cell r="ER737">
            <v>66.666666666666657</v>
          </cell>
          <cell r="ES737" t="str">
            <v>Yes</v>
          </cell>
          <cell r="ET737" t="str">
            <v>https://drive.google.com/open?id=1kZlA1CfeSbEI0Lf3GhDTcPHNMKOpNHzi</v>
          </cell>
          <cell r="EU737" t="str">
            <v>IT + Core Companies</v>
          </cell>
          <cell r="EV737" t="str">
            <v>No</v>
          </cell>
          <cell r="EW737"/>
          <cell r="EX737" t="str">
            <v>UTTAR PRADESH</v>
          </cell>
          <cell r="EY737" t="str">
            <v>Present</v>
          </cell>
          <cell r="EZ737" t="str">
            <v>Batch 4</v>
          </cell>
          <cell r="FA737" t="str">
            <v>19-MECHA17-23</v>
          </cell>
          <cell r="FB737" t="str">
            <v>MECH-A</v>
          </cell>
          <cell r="FC737">
            <v>17</v>
          </cell>
        </row>
        <row r="738">
          <cell r="C738" t="str">
            <v>19-MECHA18-23</v>
          </cell>
          <cell r="D738">
            <v>18</v>
          </cell>
          <cell r="E738" t="str">
            <v>GAWDE MUGDHESH MAHENDRA MEGHA</v>
          </cell>
          <cell r="F738" t="str">
            <v>19-MECHA18-23</v>
          </cell>
          <cell r="G738" t="str">
            <v>Male</v>
          </cell>
          <cell r="H738">
            <v>37241</v>
          </cell>
          <cell r="I738">
            <v>9987273187</v>
          </cell>
          <cell r="J738"/>
          <cell r="K738" t="str">
            <v>muggaw1612@gmail.com</v>
          </cell>
          <cell r="L738" t="str">
            <v>1032190408@tcetmumbai.in</v>
          </cell>
          <cell r="M738" t="str">
            <v>004,LOTUS BUILDING,SHIV SHAKTI SOCIETY,SANTOSHI MATA MANDIR KURAR VILLAGE,,MALAD EAST,MUMBAI,400097</v>
          </cell>
          <cell r="N738" t="str">
            <v>Self-employed</v>
          </cell>
          <cell r="O738" t="str">
            <v>Below  5 Lacs</v>
          </cell>
          <cell r="P738" t="str">
            <v>Normal</v>
          </cell>
          <cell r="Q738" t="str">
            <v>Open</v>
          </cell>
          <cell r="R738">
            <v>2019</v>
          </cell>
          <cell r="S738" t="str">
            <v>FE</v>
          </cell>
          <cell r="T738" t="str">
            <v>MHT-CET 2019</v>
          </cell>
          <cell r="U738" t="str">
            <v>MHT-CET</v>
          </cell>
          <cell r="V738">
            <v>200</v>
          </cell>
          <cell r="W738">
            <v>28.649073399999999</v>
          </cell>
          <cell r="X738" t="str">
            <v>IL</v>
          </cell>
          <cell r="Y738">
            <v>480</v>
          </cell>
          <cell r="Z738">
            <v>600</v>
          </cell>
          <cell r="AA738">
            <v>80</v>
          </cell>
          <cell r="AB738">
            <v>2017</v>
          </cell>
          <cell r="AC738" t="str">
            <v>COUNCIL FOR THE INDIAN SCHOOL CERTIFICATE EXAMINATIONS</v>
          </cell>
          <cell r="AD738" t="str">
            <v>GOKULDHAM HIGH SCHOOL AND JR COLLEGE</v>
          </cell>
          <cell r="AE738">
            <v>453</v>
          </cell>
          <cell r="AF738">
            <v>650</v>
          </cell>
          <cell r="AG738">
            <v>69.69</v>
          </cell>
          <cell r="AH738">
            <v>2019</v>
          </cell>
          <cell r="AI738" t="str">
            <v>MAHARASHTRA STATE BOARD OF SECONDARY AND HIGHER SECONDARY EDUCATION</v>
          </cell>
          <cell r="AJ738" t="str">
            <v>THAKUR VIDYAMANDIR HIGH SCHOOL AND JUNIOR COLLEGE</v>
          </cell>
          <cell r="AK738">
            <v>186</v>
          </cell>
          <cell r="AL738">
            <v>22</v>
          </cell>
          <cell r="AM738">
            <v>8.454545454545455</v>
          </cell>
          <cell r="AN738">
            <v>75</v>
          </cell>
          <cell r="AO738">
            <v>215</v>
          </cell>
          <cell r="AP738">
            <v>26</v>
          </cell>
          <cell r="AQ738">
            <v>8.2692307692307701</v>
          </cell>
          <cell r="AR738">
            <v>100</v>
          </cell>
          <cell r="AS738">
            <v>401</v>
          </cell>
          <cell r="AT738">
            <v>48</v>
          </cell>
          <cell r="AU738">
            <v>8.3541666666666661</v>
          </cell>
          <cell r="AV738">
            <v>244</v>
          </cell>
          <cell r="AW738">
            <v>25</v>
          </cell>
          <cell r="AX738">
            <v>9.76</v>
          </cell>
          <cell r="AY738">
            <v>98</v>
          </cell>
          <cell r="AZ738">
            <v>276</v>
          </cell>
          <cell r="BA738">
            <v>29</v>
          </cell>
          <cell r="BB738">
            <v>9.5172413793103452</v>
          </cell>
          <cell r="BC738">
            <v>97</v>
          </cell>
          <cell r="BD738">
            <v>520</v>
          </cell>
          <cell r="BE738">
            <v>54</v>
          </cell>
          <cell r="BF738">
            <v>9.6296296296296298</v>
          </cell>
          <cell r="BG738">
            <v>215</v>
          </cell>
          <cell r="BH738">
            <v>24</v>
          </cell>
          <cell r="BI738">
            <v>8.9583333333333339</v>
          </cell>
          <cell r="BJ738">
            <v>100</v>
          </cell>
          <cell r="BK738">
            <v>254</v>
          </cell>
          <cell r="BL738">
            <v>29</v>
          </cell>
          <cell r="BM738">
            <v>8.7586206896551726</v>
          </cell>
          <cell r="BN738">
            <v>94</v>
          </cell>
          <cell r="BO738">
            <v>469</v>
          </cell>
          <cell r="BP738">
            <v>53</v>
          </cell>
          <cell r="BQ738">
            <v>8.8490566037735849</v>
          </cell>
          <cell r="BR738">
            <v>234</v>
          </cell>
          <cell r="BS738">
            <v>24</v>
          </cell>
          <cell r="BT738">
            <v>9.75</v>
          </cell>
          <cell r="BU738">
            <v>94</v>
          </cell>
          <cell r="BV738">
            <v>234</v>
          </cell>
          <cell r="BW738">
            <v>24</v>
          </cell>
          <cell r="BX738">
            <v>9.75</v>
          </cell>
          <cell r="BY738">
            <v>257</v>
          </cell>
          <cell r="BZ738">
            <v>26</v>
          </cell>
          <cell r="CA738">
            <v>9.884615384615385</v>
          </cell>
          <cell r="CB738">
            <v>1881</v>
          </cell>
          <cell r="CC738">
            <v>205</v>
          </cell>
          <cell r="CD738">
            <v>9.1756097560975611</v>
          </cell>
          <cell r="CE738">
            <v>94</v>
          </cell>
          <cell r="CF738"/>
          <cell r="CG738"/>
          <cell r="CH738"/>
          <cell r="CI738"/>
          <cell r="CJ738"/>
          <cell r="CK738"/>
          <cell r="CL738"/>
          <cell r="CM738"/>
          <cell r="CN738">
            <v>21</v>
          </cell>
          <cell r="CO738">
            <v>60</v>
          </cell>
          <cell r="CP738">
            <v>45</v>
          </cell>
          <cell r="CQ738">
            <v>50</v>
          </cell>
          <cell r="CR738">
            <v>21</v>
          </cell>
          <cell r="CS738">
            <v>3</v>
          </cell>
          <cell r="CT738">
            <v>88</v>
          </cell>
          <cell r="CU738">
            <v>15</v>
          </cell>
          <cell r="CV738">
            <v>1</v>
          </cell>
          <cell r="CW738">
            <v>94</v>
          </cell>
          <cell r="CX738">
            <v>365</v>
          </cell>
          <cell r="CY738">
            <v>36.5</v>
          </cell>
          <cell r="CZ738">
            <v>54.234769687964338</v>
          </cell>
          <cell r="DA738">
            <v>10</v>
          </cell>
          <cell r="DB738">
            <v>0</v>
          </cell>
          <cell r="DC738">
            <v>100</v>
          </cell>
          <cell r="DD738">
            <v>20</v>
          </cell>
          <cell r="DE738">
            <v>2</v>
          </cell>
          <cell r="DF738">
            <v>91</v>
          </cell>
          <cell r="DG738">
            <v>10</v>
          </cell>
          <cell r="DH738">
            <v>100</v>
          </cell>
          <cell r="DI738">
            <v>100</v>
          </cell>
          <cell r="DJ738">
            <v>5</v>
          </cell>
          <cell r="DK738">
            <v>2</v>
          </cell>
          <cell r="DL738">
            <v>0</v>
          </cell>
          <cell r="DM738">
            <v>100</v>
          </cell>
          <cell r="DN738">
            <v>0</v>
          </cell>
          <cell r="DO738" t="str">
            <v>0</v>
          </cell>
          <cell r="DP738">
            <v>0</v>
          </cell>
          <cell r="DQ738">
            <v>0</v>
          </cell>
          <cell r="DR738">
            <v>0</v>
          </cell>
          <cell r="DS738">
            <v>0</v>
          </cell>
          <cell r="DT738">
            <v>20</v>
          </cell>
          <cell r="DU738">
            <v>82</v>
          </cell>
          <cell r="DV738"/>
          <cell r="DW738"/>
          <cell r="DX738" t="str">
            <v>Consent Fill/Absent for Unplaced Meeting</v>
          </cell>
          <cell r="DY738"/>
          <cell r="DZ738"/>
          <cell r="EA738" t="str">
            <v>Placement</v>
          </cell>
          <cell r="EB738" t="str">
            <v>Higher Studies</v>
          </cell>
          <cell r="EC738"/>
          <cell r="ED738" t="str">
            <v>CAT-1</v>
          </cell>
          <cell r="EE738"/>
          <cell r="EF738"/>
          <cell r="EG738"/>
          <cell r="EH738"/>
          <cell r="EI738"/>
          <cell r="EJ738"/>
          <cell r="EK738"/>
          <cell r="EL738"/>
          <cell r="EM738"/>
          <cell r="EN738">
            <v>5</v>
          </cell>
          <cell r="EO738">
            <v>5</v>
          </cell>
          <cell r="EP738">
            <v>5</v>
          </cell>
          <cell r="EQ738">
            <v>15</v>
          </cell>
          <cell r="ER738">
            <v>100</v>
          </cell>
          <cell r="ES738" t="str">
            <v>Yes</v>
          </cell>
          <cell r="ET738" t="str">
            <v>https://drive.google.com/open?id=1bmoJ30y-INyBzBHym_79c6W4YPdMomsO</v>
          </cell>
          <cell r="EU738" t="str">
            <v>IT + Core Companies</v>
          </cell>
          <cell r="EV738" t="str">
            <v>Yes</v>
          </cell>
          <cell r="EW738" t="str">
            <v>YES</v>
          </cell>
          <cell r="EX738" t="str">
            <v>MUMBAI</v>
          </cell>
          <cell r="EY738" t="str">
            <v>Present</v>
          </cell>
          <cell r="EZ738" t="str">
            <v>Batch 3</v>
          </cell>
          <cell r="FA738" t="str">
            <v>19-MECHA18-23</v>
          </cell>
          <cell r="FB738" t="str">
            <v>MECH-A</v>
          </cell>
          <cell r="FC738">
            <v>18</v>
          </cell>
        </row>
        <row r="739">
          <cell r="C739" t="str">
            <v>19-MECHA19-23</v>
          </cell>
          <cell r="D739">
            <v>19</v>
          </cell>
          <cell r="E739" t="str">
            <v>GHUGE BHAGYASHRI BALU SUNITA</v>
          </cell>
          <cell r="F739" t="str">
            <v>19-MECHA19-23</v>
          </cell>
          <cell r="G739" t="str">
            <v>Female</v>
          </cell>
          <cell r="H739">
            <v>36413</v>
          </cell>
          <cell r="I739">
            <v>8605915363</v>
          </cell>
          <cell r="J739"/>
          <cell r="K739" t="str">
            <v>bhagyashrighuge111@gmail.com</v>
          </cell>
          <cell r="L739" t="str">
            <v>1032190409@tcetmumbai.in</v>
          </cell>
          <cell r="M739" t="str">
            <v>Om sai niwas,Wagh vasti,Shirdi,Behind 1000 rooms,Shirdi,423109</v>
          </cell>
          <cell r="N739" t="str">
            <v>Any other</v>
          </cell>
          <cell r="O739" t="str">
            <v>Below  5 Lacs</v>
          </cell>
          <cell r="P739" t="str">
            <v>Normal</v>
          </cell>
          <cell r="Q739" t="str">
            <v>Open</v>
          </cell>
          <cell r="R739">
            <v>2019</v>
          </cell>
          <cell r="S739" t="str">
            <v>FE</v>
          </cell>
          <cell r="T739" t="str">
            <v>MHT-CET 2019</v>
          </cell>
          <cell r="U739" t="str">
            <v>MHT-CET</v>
          </cell>
          <cell r="V739">
            <v>200</v>
          </cell>
          <cell r="W739">
            <v>70.252674099999993</v>
          </cell>
          <cell r="X739" t="str">
            <v>LOPENS</v>
          </cell>
          <cell r="Y739">
            <v>456</v>
          </cell>
          <cell r="Z739">
            <v>500</v>
          </cell>
          <cell r="AA739">
            <v>91.2</v>
          </cell>
          <cell r="AB739">
            <v>2016</v>
          </cell>
          <cell r="AC739" t="str">
            <v>MAHARASHTRA STATE BOARD OF SECONDARY AND HIGHER SECONDARY EDUCATION</v>
          </cell>
          <cell r="AD739" t="str">
            <v>SHRI SAINATH MADHYAMIK VIDYALAYA SHIRDI</v>
          </cell>
          <cell r="AE739">
            <v>357</v>
          </cell>
          <cell r="AF739">
            <v>500</v>
          </cell>
          <cell r="AG739">
            <v>71.400000000000006</v>
          </cell>
          <cell r="AH739">
            <v>2018</v>
          </cell>
          <cell r="AI739" t="str">
            <v>CENTRAL BOARD OF SECONDARY EDUCATION</v>
          </cell>
          <cell r="AJ739" t="str">
            <v>VAGAD PACE GLOBAL SCHOOL</v>
          </cell>
          <cell r="AK739">
            <v>201</v>
          </cell>
          <cell r="AL739">
            <v>22</v>
          </cell>
          <cell r="AM739">
            <v>9.1363636363636367</v>
          </cell>
          <cell r="AN739">
            <v>76.571743929359812</v>
          </cell>
          <cell r="AO739">
            <v>233</v>
          </cell>
          <cell r="AP739">
            <v>26</v>
          </cell>
          <cell r="AQ739">
            <v>8.9615384615384617</v>
          </cell>
          <cell r="AR739">
            <v>83.33</v>
          </cell>
          <cell r="AS739">
            <v>434</v>
          </cell>
          <cell r="AT739">
            <v>48</v>
          </cell>
          <cell r="AU739">
            <v>9.0416666666666661</v>
          </cell>
          <cell r="AV739">
            <v>221</v>
          </cell>
          <cell r="AW739">
            <v>25</v>
          </cell>
          <cell r="AX739">
            <v>8.84</v>
          </cell>
          <cell r="AY739">
            <v>90</v>
          </cell>
          <cell r="AZ739">
            <v>277</v>
          </cell>
          <cell r="BA739">
            <v>29</v>
          </cell>
          <cell r="BB739">
            <v>9.5517241379310338</v>
          </cell>
          <cell r="BC739">
            <v>81</v>
          </cell>
          <cell r="BD739">
            <v>498</v>
          </cell>
          <cell r="BE739">
            <v>54</v>
          </cell>
          <cell r="BF739">
            <v>9.2222222222222214</v>
          </cell>
          <cell r="BG739">
            <v>218</v>
          </cell>
          <cell r="BH739">
            <v>24</v>
          </cell>
          <cell r="BI739">
            <v>9.0833333333333339</v>
          </cell>
          <cell r="BJ739">
            <v>85</v>
          </cell>
          <cell r="BK739">
            <v>245</v>
          </cell>
          <cell r="BL739">
            <v>29</v>
          </cell>
          <cell r="BM739">
            <v>8.4482758620689662</v>
          </cell>
          <cell r="BN739">
            <v>83.180348785871956</v>
          </cell>
          <cell r="BO739">
            <v>463</v>
          </cell>
          <cell r="BP739">
            <v>53</v>
          </cell>
          <cell r="BQ739">
            <v>8.7358490566037741</v>
          </cell>
          <cell r="BR739">
            <v>218</v>
          </cell>
          <cell r="BS739">
            <v>24</v>
          </cell>
          <cell r="BT739">
            <v>9.0833333333333339</v>
          </cell>
          <cell r="BU739">
            <v>83.180348785871956</v>
          </cell>
          <cell r="BV739">
            <v>218</v>
          </cell>
          <cell r="BW739">
            <v>24</v>
          </cell>
          <cell r="BX739">
            <v>9.0833333333333339</v>
          </cell>
          <cell r="BY739">
            <v>237</v>
          </cell>
          <cell r="BZ739">
            <v>26</v>
          </cell>
          <cell r="CA739">
            <v>9.115384615384615</v>
          </cell>
          <cell r="CB739">
            <v>1850</v>
          </cell>
          <cell r="CC739">
            <v>205</v>
          </cell>
          <cell r="CD739">
            <v>9.0243902439024382</v>
          </cell>
          <cell r="CE739">
            <v>84</v>
          </cell>
          <cell r="CF739"/>
          <cell r="CG739"/>
          <cell r="CH739"/>
          <cell r="CI739"/>
          <cell r="CJ739"/>
          <cell r="CK739"/>
          <cell r="CL739"/>
          <cell r="CM739"/>
          <cell r="CN739" t="str">
            <v>ABSENT</v>
          </cell>
          <cell r="CO739">
            <v>60</v>
          </cell>
          <cell r="CP739">
            <v>34</v>
          </cell>
          <cell r="CQ739">
            <v>50</v>
          </cell>
          <cell r="CR739">
            <v>19</v>
          </cell>
          <cell r="CS739">
            <v>5</v>
          </cell>
          <cell r="CT739">
            <v>80</v>
          </cell>
          <cell r="CU739">
            <v>9</v>
          </cell>
          <cell r="CV739">
            <v>7</v>
          </cell>
          <cell r="CW739">
            <v>57</v>
          </cell>
          <cell r="CX739">
            <v>353</v>
          </cell>
          <cell r="CY739">
            <v>39.222222222222221</v>
          </cell>
          <cell r="CZ739">
            <v>52.451708766716202</v>
          </cell>
          <cell r="DA739">
            <v>9</v>
          </cell>
          <cell r="DB739">
            <v>1</v>
          </cell>
          <cell r="DC739">
            <v>90</v>
          </cell>
          <cell r="DD739">
            <v>20</v>
          </cell>
          <cell r="DE739">
            <v>2</v>
          </cell>
          <cell r="DF739">
            <v>91</v>
          </cell>
          <cell r="DG739">
            <v>7</v>
          </cell>
          <cell r="DH739">
            <v>70</v>
          </cell>
          <cell r="DI739">
            <v>90</v>
          </cell>
          <cell r="DJ739">
            <v>5</v>
          </cell>
          <cell r="DK739">
            <v>0</v>
          </cell>
          <cell r="DL739">
            <v>2</v>
          </cell>
          <cell r="DM739">
            <v>0</v>
          </cell>
          <cell r="DN739">
            <v>0</v>
          </cell>
          <cell r="DO739" t="str">
            <v>0</v>
          </cell>
          <cell r="DP739">
            <v>0</v>
          </cell>
          <cell r="DQ739">
            <v>0</v>
          </cell>
          <cell r="DR739">
            <v>0</v>
          </cell>
          <cell r="DS739">
            <v>0</v>
          </cell>
          <cell r="DT739">
            <v>20</v>
          </cell>
          <cell r="DU739">
            <v>56</v>
          </cell>
          <cell r="DV739" t="str">
            <v>Kalyan Jewellers(Enovate Lifestyles Private Ltd.)</v>
          </cell>
          <cell r="DW739"/>
          <cell r="DX739"/>
          <cell r="DY739" t="str">
            <v>Placed</v>
          </cell>
          <cell r="DZ739">
            <v>3</v>
          </cell>
          <cell r="EA739" t="str">
            <v>Placement</v>
          </cell>
          <cell r="EB739" t="str">
            <v>Placement</v>
          </cell>
          <cell r="EC739"/>
          <cell r="ED739" t="str">
            <v>CAT-2</v>
          </cell>
          <cell r="EE739"/>
          <cell r="EF739"/>
          <cell r="EG739"/>
          <cell r="EH739"/>
          <cell r="EI739"/>
          <cell r="EJ739"/>
          <cell r="EK739"/>
          <cell r="EL739"/>
          <cell r="EM739"/>
          <cell r="EN739">
            <v>5</v>
          </cell>
          <cell r="EO739">
            <v>2</v>
          </cell>
          <cell r="EP739">
            <v>5</v>
          </cell>
          <cell r="EQ739">
            <v>12</v>
          </cell>
          <cell r="ER739">
            <v>80</v>
          </cell>
          <cell r="ES739" t="str">
            <v>Yes</v>
          </cell>
          <cell r="ET739" t="str">
            <v>https://drive.google.com/open?id=1ckp1d8j8gNSGJzkxahJr2nrpfxs5BGt3</v>
          </cell>
          <cell r="EU739" t="str">
            <v>IT + Core Companies</v>
          </cell>
          <cell r="EV739" t="str">
            <v>Yes</v>
          </cell>
          <cell r="EW739" t="str">
            <v>Transaction reference number T2109162109449943253106</v>
          </cell>
          <cell r="EX739" t="str">
            <v>Sinnar</v>
          </cell>
          <cell r="EY739" t="str">
            <v>AB</v>
          </cell>
          <cell r="EZ739" t="str">
            <v>Batch 3</v>
          </cell>
          <cell r="FA739" t="str">
            <v>19-MECHA19-23</v>
          </cell>
          <cell r="FB739" t="str">
            <v>MECH-A</v>
          </cell>
          <cell r="FC739">
            <v>19</v>
          </cell>
        </row>
        <row r="740">
          <cell r="C740" t="str">
            <v>19-MECHA20-23</v>
          </cell>
          <cell r="D740">
            <v>20</v>
          </cell>
          <cell r="E740" t="str">
            <v>GORE HARSH KIRTEEKUMAR KIMAYA</v>
          </cell>
          <cell r="F740" t="str">
            <v>19-MECHA20-23</v>
          </cell>
          <cell r="G740" t="str">
            <v>Male</v>
          </cell>
          <cell r="H740">
            <v>37393</v>
          </cell>
          <cell r="I740">
            <v>7028474608</v>
          </cell>
          <cell r="J740" t="str">
            <v>9767611532</v>
          </cell>
          <cell r="K740" t="str">
            <v>harshgore2002@gmail.com</v>
          </cell>
          <cell r="L740" t="str">
            <v>1032190410@tcetmumbai.in</v>
          </cell>
          <cell r="M740" t="str">
            <v>B-105, Ravi C H S L.,Mayekar Wadi, Virat Nagar,Virar,Near SYM English School,Virar West,401303</v>
          </cell>
          <cell r="N740" t="str">
            <v>Service</v>
          </cell>
          <cell r="O740" t="str">
            <v>5 Lacs to  10Lacs</v>
          </cell>
          <cell r="P740" t="str">
            <v>Normal</v>
          </cell>
          <cell r="Q740" t="str">
            <v>Open</v>
          </cell>
          <cell r="R740">
            <v>2019</v>
          </cell>
          <cell r="S740" t="str">
            <v>FE</v>
          </cell>
          <cell r="T740" t="str">
            <v>MHT-CET 2019</v>
          </cell>
          <cell r="U740" t="str">
            <v>MHT-CET</v>
          </cell>
          <cell r="V740">
            <v>200</v>
          </cell>
          <cell r="W740">
            <v>98.164147700000001</v>
          </cell>
          <cell r="X740" t="str">
            <v>TFWS</v>
          </cell>
          <cell r="Y740"/>
          <cell r="Z740"/>
          <cell r="AA740">
            <v>92.8</v>
          </cell>
          <cell r="AB740">
            <v>2017</v>
          </cell>
          <cell r="AC740" t="str">
            <v>CENTRAL BOARD OF SECONDARY EDUCATION</v>
          </cell>
          <cell r="AD740" t="str">
            <v>MULJIBHAI MEHTA INTERNATIONAL SCHOOL</v>
          </cell>
          <cell r="AE740">
            <v>506</v>
          </cell>
          <cell r="AF740">
            <v>650</v>
          </cell>
          <cell r="AG740">
            <v>77.849999999999994</v>
          </cell>
          <cell r="AH740">
            <v>2019</v>
          </cell>
          <cell r="AI740" t="str">
            <v>MAHARASHTRA STATE BOARD OF SECONDARY AND HIGHER SECONDARY EDUCATION</v>
          </cell>
          <cell r="AJ740" t="str">
            <v>ST. STANISLAUS JUNIOR COLLEGE</v>
          </cell>
          <cell r="AK740">
            <v>218</v>
          </cell>
          <cell r="AL740">
            <v>22</v>
          </cell>
          <cell r="AM740">
            <v>9.9090909090909083</v>
          </cell>
          <cell r="AN740">
            <v>75</v>
          </cell>
          <cell r="AO740">
            <v>259</v>
          </cell>
          <cell r="AP740">
            <v>26</v>
          </cell>
          <cell r="AQ740">
            <v>9.9615384615384617</v>
          </cell>
          <cell r="AR740">
            <v>91.67</v>
          </cell>
          <cell r="AS740">
            <v>477</v>
          </cell>
          <cell r="AT740">
            <v>48</v>
          </cell>
          <cell r="AU740">
            <v>9.9375</v>
          </cell>
          <cell r="AV740">
            <v>243</v>
          </cell>
          <cell r="AW740">
            <v>25</v>
          </cell>
          <cell r="AX740">
            <v>9.7200000000000006</v>
          </cell>
          <cell r="AY740">
            <v>97</v>
          </cell>
          <cell r="AZ740">
            <v>273</v>
          </cell>
          <cell r="BA740">
            <v>29</v>
          </cell>
          <cell r="BB740">
            <v>9.4137931034482758</v>
          </cell>
          <cell r="BC740">
            <v>93</v>
          </cell>
          <cell r="BD740">
            <v>516</v>
          </cell>
          <cell r="BE740">
            <v>54</v>
          </cell>
          <cell r="BF740">
            <v>9.5555555555555554</v>
          </cell>
          <cell r="BG740">
            <v>215</v>
          </cell>
          <cell r="BH740">
            <v>24</v>
          </cell>
          <cell r="BI740">
            <v>8.9583333333333339</v>
          </cell>
          <cell r="BJ740">
            <v>100</v>
          </cell>
          <cell r="BK740">
            <v>260</v>
          </cell>
          <cell r="BL740">
            <v>29</v>
          </cell>
          <cell r="BM740">
            <v>8.9655172413793096</v>
          </cell>
          <cell r="BN740">
            <v>91.334000000000003</v>
          </cell>
          <cell r="BO740">
            <v>475</v>
          </cell>
          <cell r="BP740">
            <v>53</v>
          </cell>
          <cell r="BQ740">
            <v>8.9622641509433958</v>
          </cell>
          <cell r="BR740">
            <v>207</v>
          </cell>
          <cell r="BS740">
            <v>24</v>
          </cell>
          <cell r="BT740">
            <v>8.625</v>
          </cell>
          <cell r="BU740">
            <v>91.334000000000003</v>
          </cell>
          <cell r="BV740">
            <v>207</v>
          </cell>
          <cell r="BW740">
            <v>24</v>
          </cell>
          <cell r="BX740">
            <v>8.625</v>
          </cell>
          <cell r="BY740">
            <v>230</v>
          </cell>
          <cell r="BZ740">
            <v>26</v>
          </cell>
          <cell r="CA740">
            <v>8.8461538461538467</v>
          </cell>
          <cell r="CB740">
            <v>1905</v>
          </cell>
          <cell r="CC740">
            <v>205</v>
          </cell>
          <cell r="CD740">
            <v>9.2926829268292686</v>
          </cell>
          <cell r="CE740">
            <v>92</v>
          </cell>
          <cell r="CF740"/>
          <cell r="CG740"/>
          <cell r="CH740"/>
          <cell r="CI740"/>
          <cell r="CJ740"/>
          <cell r="CK740"/>
          <cell r="CL740"/>
          <cell r="CM740"/>
          <cell r="CN740">
            <v>18</v>
          </cell>
          <cell r="CO740">
            <v>60</v>
          </cell>
          <cell r="CP740">
            <v>35</v>
          </cell>
          <cell r="CQ740">
            <v>50</v>
          </cell>
          <cell r="CR740">
            <v>13</v>
          </cell>
          <cell r="CS740">
            <v>11</v>
          </cell>
          <cell r="CT740">
            <v>55</v>
          </cell>
          <cell r="CU740">
            <v>13</v>
          </cell>
          <cell r="CV740">
            <v>3</v>
          </cell>
          <cell r="CW740">
            <v>82</v>
          </cell>
          <cell r="CX740">
            <v>468</v>
          </cell>
          <cell r="CY740">
            <v>52</v>
          </cell>
          <cell r="CZ740">
            <v>69.539375928677558</v>
          </cell>
          <cell r="DA740">
            <v>9</v>
          </cell>
          <cell r="DB740">
            <v>1</v>
          </cell>
          <cell r="DC740">
            <v>90</v>
          </cell>
          <cell r="DD740">
            <v>16</v>
          </cell>
          <cell r="DE740">
            <v>6</v>
          </cell>
          <cell r="DF740">
            <v>73</v>
          </cell>
          <cell r="DG740">
            <v>8</v>
          </cell>
          <cell r="DH740">
            <v>80</v>
          </cell>
          <cell r="DI740">
            <v>310</v>
          </cell>
          <cell r="DJ740">
            <v>16</v>
          </cell>
          <cell r="DK740">
            <v>0</v>
          </cell>
          <cell r="DL740">
            <v>2</v>
          </cell>
          <cell r="DM740">
            <v>0</v>
          </cell>
          <cell r="DN740">
            <v>0</v>
          </cell>
          <cell r="DO740" t="str">
            <v>0</v>
          </cell>
          <cell r="DP740">
            <v>0</v>
          </cell>
          <cell r="DQ740">
            <v>0</v>
          </cell>
          <cell r="DR740">
            <v>0</v>
          </cell>
          <cell r="DS740">
            <v>0</v>
          </cell>
          <cell r="DT740">
            <v>29</v>
          </cell>
          <cell r="DU740">
            <v>55</v>
          </cell>
          <cell r="DV740" t="str">
            <v>Schindler</v>
          </cell>
          <cell r="DW740"/>
          <cell r="DX740"/>
          <cell r="DY740" t="str">
            <v>Placed</v>
          </cell>
          <cell r="DZ740">
            <v>6.5</v>
          </cell>
          <cell r="EA740" t="str">
            <v>Placement</v>
          </cell>
          <cell r="EB740" t="str">
            <v>Placement</v>
          </cell>
          <cell r="EC740"/>
          <cell r="ED740" t="str">
            <v>CAT-3</v>
          </cell>
          <cell r="EE740"/>
          <cell r="EF740"/>
          <cell r="EG740"/>
          <cell r="EH740"/>
          <cell r="EI740"/>
          <cell r="EJ740"/>
          <cell r="EK740"/>
          <cell r="EL740"/>
          <cell r="EM740"/>
          <cell r="EN740">
            <v>5</v>
          </cell>
          <cell r="EO740">
            <v>2</v>
          </cell>
          <cell r="EP740">
            <v>5</v>
          </cell>
          <cell r="EQ740">
            <v>12</v>
          </cell>
          <cell r="ER740">
            <v>80</v>
          </cell>
          <cell r="ES740" t="str">
            <v>Yes</v>
          </cell>
          <cell r="ET740" t="str">
            <v>https://drive.google.com/open?id=1Ydh6s-aPlCPKKEzYHjJNV6LEYUV4zVBn</v>
          </cell>
          <cell r="EU740" t="str">
            <v>IT + Core Companies</v>
          </cell>
          <cell r="EV740" t="str">
            <v>Yes</v>
          </cell>
          <cell r="EW740" t="str">
            <v>pay_HyUEVLdkDvI0qX</v>
          </cell>
          <cell r="EX740" t="str">
            <v>Virar</v>
          </cell>
          <cell r="EY740" t="str">
            <v>AB</v>
          </cell>
          <cell r="EZ740" t="str">
            <v>Batch 3</v>
          </cell>
          <cell r="FA740" t="str">
            <v>19-MECHA20-23</v>
          </cell>
          <cell r="FB740" t="str">
            <v>MECH-A</v>
          </cell>
          <cell r="FC740">
            <v>20</v>
          </cell>
        </row>
        <row r="741">
          <cell r="C741" t="str">
            <v>19-MECHA21-23</v>
          </cell>
          <cell r="D741">
            <v>21</v>
          </cell>
          <cell r="E741" t="str">
            <v>GUPTA AAYUSH MAHENDRA SHAILA</v>
          </cell>
          <cell r="F741" t="str">
            <v>19-MECHA21-23</v>
          </cell>
          <cell r="G741" t="str">
            <v>Male</v>
          </cell>
          <cell r="H741">
            <v>37012</v>
          </cell>
          <cell r="I741">
            <v>7777011180</v>
          </cell>
          <cell r="J741"/>
          <cell r="K741" t="str">
            <v>roxaayush2001@gmail.com</v>
          </cell>
          <cell r="L741" t="str">
            <v>1032190411@tcetmumbai.in</v>
          </cell>
          <cell r="M741" t="str">
            <v>A/2/309/MINAL C.H.S/,SAKI VIHAR RD/CHANDIVALI/MINAL C.H.S/,TUNGA VILLAGE,NEAR JOHN BAKER BUS STOP,MUMBAI,400072</v>
          </cell>
          <cell r="N741" t="str">
            <v>Family Business</v>
          </cell>
          <cell r="O741" t="str">
            <v>Below  5 Lacs</v>
          </cell>
          <cell r="P741" t="str">
            <v>Normal</v>
          </cell>
          <cell r="Q741" t="str">
            <v>Open</v>
          </cell>
          <cell r="R741">
            <v>2019</v>
          </cell>
          <cell r="S741" t="str">
            <v>FE</v>
          </cell>
          <cell r="T741" t="str">
            <v>MHT-CET 2019</v>
          </cell>
          <cell r="U741" t="str">
            <v>MHT-CET</v>
          </cell>
          <cell r="V741">
            <v>200</v>
          </cell>
          <cell r="W741">
            <v>21.847729300000001</v>
          </cell>
          <cell r="X741" t="str">
            <v>MI</v>
          </cell>
          <cell r="Y741">
            <v>449</v>
          </cell>
          <cell r="Z741">
            <v>500</v>
          </cell>
          <cell r="AA741">
            <v>89.8</v>
          </cell>
          <cell r="AB741">
            <v>2017</v>
          </cell>
          <cell r="AC741" t="str">
            <v>MAHARASHTRA STATE BOARD OF SECONDARY AND HIGHER SECONDARY EDUCATION</v>
          </cell>
          <cell r="AD741" t="str">
            <v>S.M.SHETTY HIGH SCHOOL AND JUNIOR COLLEGE</v>
          </cell>
          <cell r="AE741">
            <v>452</v>
          </cell>
          <cell r="AF741">
            <v>650</v>
          </cell>
          <cell r="AG741">
            <v>69.540000000000006</v>
          </cell>
          <cell r="AH741">
            <v>2019</v>
          </cell>
          <cell r="AI741" t="str">
            <v>MAHARASHTRA STATE BOARD OF SECONDARY AND HIGHER SECONDARY EDUCATION</v>
          </cell>
          <cell r="AJ741" t="str">
            <v>S.M.SHETTY HIGH SCHOOL AND JUNIOR COLLEGE</v>
          </cell>
          <cell r="AK741">
            <v>167</v>
          </cell>
          <cell r="AL741">
            <v>22</v>
          </cell>
          <cell r="AM741">
            <v>7.5909090909090908</v>
          </cell>
          <cell r="AN741">
            <v>81.359823399558493</v>
          </cell>
          <cell r="AO741">
            <v>196</v>
          </cell>
          <cell r="AP741">
            <v>26</v>
          </cell>
          <cell r="AQ741">
            <v>7.5384615384615383</v>
          </cell>
          <cell r="AR741">
            <v>75</v>
          </cell>
          <cell r="AS741">
            <v>363</v>
          </cell>
          <cell r="AT741">
            <v>48</v>
          </cell>
          <cell r="AU741">
            <v>7.5625</v>
          </cell>
          <cell r="AV741">
            <v>242</v>
          </cell>
          <cell r="AW741">
            <v>25</v>
          </cell>
          <cell r="AX741">
            <v>9.68</v>
          </cell>
          <cell r="AY741">
            <v>81</v>
          </cell>
          <cell r="AZ741">
            <v>264</v>
          </cell>
          <cell r="BA741">
            <v>29</v>
          </cell>
          <cell r="BB741">
            <v>9.1034482758620694</v>
          </cell>
          <cell r="BC741">
            <v>57</v>
          </cell>
          <cell r="BD741">
            <v>506</v>
          </cell>
          <cell r="BE741">
            <v>54</v>
          </cell>
          <cell r="BF741">
            <v>9.3703703703703702</v>
          </cell>
          <cell r="BG741">
            <v>218</v>
          </cell>
          <cell r="BH741">
            <v>24</v>
          </cell>
          <cell r="BI741">
            <v>9.0833333333333339</v>
          </cell>
          <cell r="BJ741">
            <v>79</v>
          </cell>
          <cell r="BK741">
            <v>254</v>
          </cell>
          <cell r="BL741">
            <v>29</v>
          </cell>
          <cell r="BM741">
            <v>8.7586206896551726</v>
          </cell>
          <cell r="BN741">
            <v>74.671964679911696</v>
          </cell>
          <cell r="BO741">
            <v>472</v>
          </cell>
          <cell r="BP741">
            <v>53</v>
          </cell>
          <cell r="BQ741">
            <v>8.9056603773584904</v>
          </cell>
          <cell r="BR741">
            <v>210</v>
          </cell>
          <cell r="BS741">
            <v>24</v>
          </cell>
          <cell r="BT741">
            <v>8.75</v>
          </cell>
          <cell r="BU741">
            <v>74.671964679911696</v>
          </cell>
          <cell r="BV741">
            <v>210</v>
          </cell>
          <cell r="BW741">
            <v>24</v>
          </cell>
          <cell r="BX741">
            <v>8.75</v>
          </cell>
          <cell r="BY741">
            <v>252</v>
          </cell>
          <cell r="BZ741">
            <v>26</v>
          </cell>
          <cell r="CA741">
            <v>9.6923076923076916</v>
          </cell>
          <cell r="CB741">
            <v>1803</v>
          </cell>
          <cell r="CC741">
            <v>205</v>
          </cell>
          <cell r="CD741">
            <v>8.795121951219512</v>
          </cell>
          <cell r="CE741">
            <v>75</v>
          </cell>
          <cell r="CF741"/>
          <cell r="CG741"/>
          <cell r="CH741"/>
          <cell r="CI741"/>
          <cell r="CJ741"/>
          <cell r="CK741"/>
          <cell r="CL741"/>
          <cell r="CM741"/>
          <cell r="CN741"/>
          <cell r="CO741"/>
          <cell r="CP741"/>
          <cell r="CQ741"/>
          <cell r="CR741"/>
          <cell r="CS741"/>
          <cell r="CT741"/>
          <cell r="CU741"/>
          <cell r="CV741"/>
          <cell r="CW741"/>
          <cell r="CX741"/>
          <cell r="CY741"/>
          <cell r="CZ741"/>
          <cell r="DA741"/>
          <cell r="DB741"/>
          <cell r="DC741"/>
          <cell r="DD741"/>
          <cell r="DE741"/>
          <cell r="DF741"/>
          <cell r="DG741"/>
          <cell r="DH741"/>
          <cell r="DI741"/>
          <cell r="DJ741">
            <v>0</v>
          </cell>
          <cell r="DK741">
            <v>0</v>
          </cell>
          <cell r="DL741">
            <v>2</v>
          </cell>
          <cell r="DM741">
            <v>0</v>
          </cell>
          <cell r="DN741">
            <v>0</v>
          </cell>
          <cell r="DO741">
            <v>0</v>
          </cell>
          <cell r="DP741">
            <v>0</v>
          </cell>
          <cell r="DQ741">
            <v>0</v>
          </cell>
          <cell r="DR741">
            <v>0</v>
          </cell>
          <cell r="DS741">
            <v>0</v>
          </cell>
          <cell r="DT741">
            <v>0</v>
          </cell>
          <cell r="DU741">
            <v>0</v>
          </cell>
          <cell r="DV741"/>
          <cell r="DW741"/>
          <cell r="DX741" t="str">
            <v>Absent for Unplaced Meeting</v>
          </cell>
          <cell r="DY741"/>
          <cell r="DZ741"/>
          <cell r="EA741" t="str">
            <v>Higher Studies</v>
          </cell>
          <cell r="EB741" t="str">
            <v>Higher Studies</v>
          </cell>
          <cell r="EC741" t="str">
            <v>04/07/2022,08/06/2023</v>
          </cell>
          <cell r="ED741" t="str">
            <v>CAT-3</v>
          </cell>
          <cell r="EE741"/>
          <cell r="EF741"/>
          <cell r="EG741"/>
          <cell r="EH741"/>
          <cell r="EI741"/>
          <cell r="EJ741"/>
          <cell r="EK741"/>
          <cell r="EL741"/>
          <cell r="EM741"/>
          <cell r="EN741">
            <v>5</v>
          </cell>
          <cell r="EO741">
            <v>0</v>
          </cell>
          <cell r="EP741">
            <v>4</v>
          </cell>
          <cell r="EQ741">
            <v>9</v>
          </cell>
          <cell r="ER741">
            <v>60</v>
          </cell>
          <cell r="ES741" t="str">
            <v>Yes</v>
          </cell>
          <cell r="ET741" t="str">
            <v>https://drive.google.com/open?id=1PmTK8nKbwB8ZIh7RH_1SzKVQ9Hp6SQJY</v>
          </cell>
          <cell r="EU741" t="str">
            <v>NA</v>
          </cell>
          <cell r="EV741" t="str">
            <v>No</v>
          </cell>
          <cell r="EW741"/>
          <cell r="EX741" t="str">
            <v>MUMBAI</v>
          </cell>
          <cell r="EY741" t="str">
            <v>AB</v>
          </cell>
          <cell r="EZ741"/>
          <cell r="FA741" t="str">
            <v>19-MECHA21-23</v>
          </cell>
          <cell r="FB741" t="str">
            <v>MECH-A</v>
          </cell>
          <cell r="FC741">
            <v>21</v>
          </cell>
        </row>
        <row r="742">
          <cell r="C742" t="str">
            <v>19-MECHA22-23</v>
          </cell>
          <cell r="D742">
            <v>22</v>
          </cell>
          <cell r="E742" t="str">
            <v>GUPTA RISHI PHULCHAND JAUTRIDEVI</v>
          </cell>
          <cell r="F742" t="str">
            <v>19-MECHA22-23</v>
          </cell>
          <cell r="G742" t="str">
            <v>Male</v>
          </cell>
          <cell r="H742">
            <v>37048</v>
          </cell>
          <cell r="I742">
            <v>9867273116</v>
          </cell>
          <cell r="J742"/>
          <cell r="K742" t="str">
            <v>rishiguptarishi908@gmail.com</v>
          </cell>
          <cell r="L742" t="str">
            <v>1032190412@tcetmumbai.in</v>
          </cell>
          <cell r="M742" t="str">
            <v>D13,Hajiali welfare society, kranti nagar,Kandivali east,Akurli road,Mumbai,400101</v>
          </cell>
          <cell r="N742" t="str">
            <v>Self-employed</v>
          </cell>
          <cell r="O742" t="str">
            <v>Below  5 Lacs</v>
          </cell>
          <cell r="P742" t="str">
            <v>Normal</v>
          </cell>
          <cell r="Q742" t="str">
            <v>Open</v>
          </cell>
          <cell r="R742">
            <v>2019</v>
          </cell>
          <cell r="S742" t="str">
            <v>FE</v>
          </cell>
          <cell r="T742" t="str">
            <v>MHT-CET 2019</v>
          </cell>
          <cell r="U742" t="str">
            <v>MHT-CET</v>
          </cell>
          <cell r="V742">
            <v>200</v>
          </cell>
          <cell r="W742">
            <v>57.730133299999999</v>
          </cell>
          <cell r="X742" t="str">
            <v>MI</v>
          </cell>
          <cell r="Y742">
            <v>402</v>
          </cell>
          <cell r="Z742">
            <v>500</v>
          </cell>
          <cell r="AA742">
            <v>80.400000000000006</v>
          </cell>
          <cell r="AB742">
            <v>2016</v>
          </cell>
          <cell r="AC742" t="str">
            <v>MAHARASHTRA STATE BOARD OF SECONDARY AND HIGHER SECONDARY EDUCATION</v>
          </cell>
          <cell r="AD742" t="str">
            <v>ANUDATT VIDYALAYA SCHOOL</v>
          </cell>
          <cell r="AE742">
            <v>397</v>
          </cell>
          <cell r="AF742">
            <v>650</v>
          </cell>
          <cell r="AG742">
            <v>61.08</v>
          </cell>
          <cell r="AH742">
            <v>2019</v>
          </cell>
          <cell r="AI742" t="str">
            <v>MAHARASHTRA STATE BOARD OF SECONDARY AND HIGHER SECONDARY EDUCATION</v>
          </cell>
          <cell r="AJ742" t="str">
            <v>ANUDATT VIDYALAYA JUNIOR COLLEGE</v>
          </cell>
          <cell r="AK742">
            <v>157</v>
          </cell>
          <cell r="AL742">
            <v>22</v>
          </cell>
          <cell r="AM742">
            <v>7.1363636363636367</v>
          </cell>
          <cell r="AN742">
            <v>76.498896247240623</v>
          </cell>
          <cell r="AO742">
            <v>204</v>
          </cell>
          <cell r="AP742">
            <v>26</v>
          </cell>
          <cell r="AQ742">
            <v>7.8461538461538458</v>
          </cell>
          <cell r="AR742">
            <v>100</v>
          </cell>
          <cell r="AS742">
            <v>361</v>
          </cell>
          <cell r="AT742">
            <v>48</v>
          </cell>
          <cell r="AU742">
            <v>7.520833333333333</v>
          </cell>
          <cell r="AV742">
            <v>208</v>
          </cell>
          <cell r="AW742">
            <v>25</v>
          </cell>
          <cell r="AX742">
            <v>8.32</v>
          </cell>
          <cell r="AY742">
            <v>75</v>
          </cell>
          <cell r="AZ742">
            <v>253</v>
          </cell>
          <cell r="BA742">
            <v>29</v>
          </cell>
          <cell r="BB742">
            <v>8.7241379310344822</v>
          </cell>
          <cell r="BC742">
            <v>94</v>
          </cell>
          <cell r="BD742">
            <v>461</v>
          </cell>
          <cell r="BE742">
            <v>54</v>
          </cell>
          <cell r="BF742">
            <v>8.5370370370370363</v>
          </cell>
          <cell r="BG742">
            <v>227</v>
          </cell>
          <cell r="BH742">
            <v>24</v>
          </cell>
          <cell r="BI742">
            <v>9.4583333333333339</v>
          </cell>
          <cell r="BJ742">
            <v>99</v>
          </cell>
          <cell r="BK742">
            <v>231</v>
          </cell>
          <cell r="BL742">
            <v>29</v>
          </cell>
          <cell r="BM742">
            <v>7.9655172413793105</v>
          </cell>
          <cell r="BN742">
            <v>88.89977924944813</v>
          </cell>
          <cell r="BO742">
            <v>458</v>
          </cell>
          <cell r="BP742">
            <v>53</v>
          </cell>
          <cell r="BQ742">
            <v>8.6415094339622645</v>
          </cell>
          <cell r="BR742">
            <v>177</v>
          </cell>
          <cell r="BS742">
            <v>24</v>
          </cell>
          <cell r="BT742">
            <v>7.375</v>
          </cell>
          <cell r="BU742">
            <v>88.899779249448116</v>
          </cell>
          <cell r="BV742">
            <v>177</v>
          </cell>
          <cell r="BW742">
            <v>24</v>
          </cell>
          <cell r="BX742">
            <v>7.375</v>
          </cell>
          <cell r="BY742">
            <v>195</v>
          </cell>
          <cell r="BZ742">
            <v>26</v>
          </cell>
          <cell r="CA742">
            <v>7.5</v>
          </cell>
          <cell r="CB742">
            <v>1652</v>
          </cell>
          <cell r="CC742">
            <v>205</v>
          </cell>
          <cell r="CD742">
            <v>8.0585365853658537</v>
          </cell>
          <cell r="CE742">
            <v>89</v>
          </cell>
          <cell r="CF742"/>
          <cell r="CG742"/>
          <cell r="CH742"/>
          <cell r="CI742"/>
          <cell r="CJ742"/>
          <cell r="CK742"/>
          <cell r="CL742"/>
          <cell r="CM742"/>
          <cell r="CN742"/>
          <cell r="CO742"/>
          <cell r="CP742"/>
          <cell r="CQ742"/>
          <cell r="CR742"/>
          <cell r="CS742"/>
          <cell r="CT742"/>
          <cell r="CU742"/>
          <cell r="CV742"/>
          <cell r="CW742"/>
          <cell r="CX742"/>
          <cell r="CY742"/>
          <cell r="CZ742"/>
          <cell r="DA742"/>
          <cell r="DB742"/>
          <cell r="DC742"/>
          <cell r="DD742"/>
          <cell r="DE742"/>
          <cell r="DF742"/>
          <cell r="DG742"/>
          <cell r="DH742"/>
          <cell r="DI742"/>
          <cell r="DJ742">
            <v>0</v>
          </cell>
          <cell r="DK742">
            <v>0</v>
          </cell>
          <cell r="DL742">
            <v>2</v>
          </cell>
          <cell r="DM742">
            <v>0</v>
          </cell>
          <cell r="DN742">
            <v>0</v>
          </cell>
          <cell r="DO742">
            <v>0</v>
          </cell>
          <cell r="DP742">
            <v>0</v>
          </cell>
          <cell r="DQ742">
            <v>0</v>
          </cell>
          <cell r="DR742">
            <v>0</v>
          </cell>
          <cell r="DS742">
            <v>0</v>
          </cell>
          <cell r="DT742">
            <v>0</v>
          </cell>
          <cell r="DU742">
            <v>0</v>
          </cell>
          <cell r="DV742"/>
          <cell r="DW742"/>
          <cell r="DX742" t="str">
            <v>Consent Fill/Absent for Unplaced Meeting</v>
          </cell>
          <cell r="DY742"/>
          <cell r="DZ742"/>
          <cell r="EA742" t="str">
            <v>Placement</v>
          </cell>
          <cell r="EB742" t="str">
            <v>Placement</v>
          </cell>
          <cell r="EC742">
            <v>44746</v>
          </cell>
          <cell r="ED742" t="str">
            <v>CAT-3</v>
          </cell>
          <cell r="EE742"/>
          <cell r="EF742"/>
          <cell r="EG742"/>
          <cell r="EH742"/>
          <cell r="EI742"/>
          <cell r="EJ742"/>
          <cell r="EK742"/>
          <cell r="EL742"/>
          <cell r="EM742"/>
          <cell r="EN742">
            <v>5</v>
          </cell>
          <cell r="EO742">
            <v>0</v>
          </cell>
          <cell r="EP742">
            <v>5</v>
          </cell>
          <cell r="EQ742">
            <v>10</v>
          </cell>
          <cell r="ER742">
            <v>66.666666666666657</v>
          </cell>
          <cell r="ES742" t="str">
            <v>Yes</v>
          </cell>
          <cell r="ET742" t="str">
            <v>https://drive.google.com/open?id=1L0F9oGsIvITVc5UKLHopylAfZDIPkj76</v>
          </cell>
          <cell r="EU742" t="str">
            <v>NA</v>
          </cell>
          <cell r="EV742" t="str">
            <v>No</v>
          </cell>
          <cell r="EW742"/>
          <cell r="EX742" t="str">
            <v>-</v>
          </cell>
          <cell r="EY742" t="str">
            <v>AB</v>
          </cell>
          <cell r="EZ742"/>
          <cell r="FA742" t="str">
            <v>19-MECHA22-23</v>
          </cell>
          <cell r="FB742" t="str">
            <v>MECH-A</v>
          </cell>
          <cell r="FC742">
            <v>22</v>
          </cell>
        </row>
        <row r="743">
          <cell r="C743" t="str">
            <v>19-MECHA23-23</v>
          </cell>
          <cell r="D743">
            <v>23</v>
          </cell>
          <cell r="E743" t="str">
            <v>GUPTA SAURABH MAHABEER RAMA</v>
          </cell>
          <cell r="F743" t="str">
            <v>19-MECHA23-23</v>
          </cell>
          <cell r="G743" t="str">
            <v>Male</v>
          </cell>
          <cell r="H743">
            <v>37110</v>
          </cell>
          <cell r="I743">
            <v>9987587998</v>
          </cell>
          <cell r="J743"/>
          <cell r="K743" t="str">
            <v>sgupta220704@gmail.com</v>
          </cell>
          <cell r="L743" t="str">
            <v>1032190413@tcetmumbai.in</v>
          </cell>
          <cell r="M743" t="str">
            <v>A/201, SHANTINATH TOWER,SHANTI PARK, MIRA ROAD EAST,THANE,NEAR HAPPY HOME COMPLEX,MUMBAI,401107</v>
          </cell>
          <cell r="N743" t="str">
            <v>Service</v>
          </cell>
          <cell r="O743" t="str">
            <v>Below  5 Lacs</v>
          </cell>
          <cell r="P743" t="str">
            <v>Normal</v>
          </cell>
          <cell r="Q743" t="str">
            <v>Open</v>
          </cell>
          <cell r="R743">
            <v>2019</v>
          </cell>
          <cell r="S743" t="str">
            <v>FE</v>
          </cell>
          <cell r="T743" t="str">
            <v>MHT-CET 2019</v>
          </cell>
          <cell r="U743" t="str">
            <v>MHT-CET</v>
          </cell>
          <cell r="V743">
            <v>200</v>
          </cell>
          <cell r="W743">
            <v>71.366496999999995</v>
          </cell>
          <cell r="X743" t="str">
            <v>MI</v>
          </cell>
          <cell r="Y743">
            <v>465</v>
          </cell>
          <cell r="Z743">
            <v>500</v>
          </cell>
          <cell r="AA743">
            <v>93</v>
          </cell>
          <cell r="AB743">
            <v>2017</v>
          </cell>
          <cell r="AC743" t="str">
            <v>MAHARASHTRA STATE BOARD OF SECONDARY AND HIGHER SECONDARY EDUCATION</v>
          </cell>
          <cell r="AD743" t="str">
            <v>COSMOPOLITAN HIGH SCHOOL</v>
          </cell>
          <cell r="AE743">
            <v>465</v>
          </cell>
          <cell r="AF743">
            <v>650</v>
          </cell>
          <cell r="AG743">
            <v>71.540000000000006</v>
          </cell>
          <cell r="AH743">
            <v>2019</v>
          </cell>
          <cell r="AI743" t="str">
            <v>MAHARASHTRA STATE BOARD OF SECONDARY AND HIGHER SECONDARY EDUCATION</v>
          </cell>
          <cell r="AJ743" t="str">
            <v>N M F JUNIOR COLLEGE OF COMM. SMT. SHANTIDEVI SHUKLA JUNIOR COLLEGE OF SCIENCE</v>
          </cell>
          <cell r="AK743">
            <v>220</v>
          </cell>
          <cell r="AL743">
            <v>22</v>
          </cell>
          <cell r="AM743">
            <v>10</v>
          </cell>
          <cell r="AN743">
            <v>85.916114790286983</v>
          </cell>
          <cell r="AO743">
            <v>259</v>
          </cell>
          <cell r="AP743">
            <v>26</v>
          </cell>
          <cell r="AQ743">
            <v>9.9615384615384617</v>
          </cell>
          <cell r="AR743">
            <v>75</v>
          </cell>
          <cell r="AS743">
            <v>479</v>
          </cell>
          <cell r="AT743">
            <v>48</v>
          </cell>
          <cell r="AU743">
            <v>9.9791666666666661</v>
          </cell>
          <cell r="AV743">
            <v>247</v>
          </cell>
          <cell r="AW743">
            <v>25</v>
          </cell>
          <cell r="AX743">
            <v>9.8800000000000008</v>
          </cell>
          <cell r="AY743">
            <v>100</v>
          </cell>
          <cell r="AZ743">
            <v>276</v>
          </cell>
          <cell r="BA743">
            <v>29</v>
          </cell>
          <cell r="BB743">
            <v>9.5172413793103452</v>
          </cell>
          <cell r="BC743">
            <v>98</v>
          </cell>
          <cell r="BD743">
            <v>523</v>
          </cell>
          <cell r="BE743">
            <v>54</v>
          </cell>
          <cell r="BF743">
            <v>9.6851851851851851</v>
          </cell>
          <cell r="BG743">
            <v>233</v>
          </cell>
          <cell r="BH743">
            <v>24</v>
          </cell>
          <cell r="BI743">
            <v>9.7083333333333339</v>
          </cell>
          <cell r="BJ743">
            <v>100</v>
          </cell>
          <cell r="BK743">
            <v>278</v>
          </cell>
          <cell r="BL743">
            <v>29</v>
          </cell>
          <cell r="BM743">
            <v>9.5862068965517242</v>
          </cell>
          <cell r="BN743">
            <v>91.783222958057394</v>
          </cell>
          <cell r="BO743">
            <v>511</v>
          </cell>
          <cell r="BP743">
            <v>53</v>
          </cell>
          <cell r="BQ743">
            <v>9.6415094339622645</v>
          </cell>
          <cell r="BR743">
            <v>234</v>
          </cell>
          <cell r="BS743">
            <v>24</v>
          </cell>
          <cell r="BT743">
            <v>9.75</v>
          </cell>
          <cell r="BU743">
            <v>91.783222958057408</v>
          </cell>
          <cell r="BV743">
            <v>234</v>
          </cell>
          <cell r="BW743">
            <v>24</v>
          </cell>
          <cell r="BX743">
            <v>9.75</v>
          </cell>
          <cell r="BY743">
            <v>248</v>
          </cell>
          <cell r="BZ743">
            <v>26</v>
          </cell>
          <cell r="CA743">
            <v>9.5384615384615383</v>
          </cell>
          <cell r="CB743">
            <v>1995</v>
          </cell>
          <cell r="CC743">
            <v>205</v>
          </cell>
          <cell r="CD743">
            <v>9.7317073170731714</v>
          </cell>
          <cell r="CE743">
            <v>92</v>
          </cell>
          <cell r="CF743"/>
          <cell r="CG743"/>
          <cell r="CH743"/>
          <cell r="CI743"/>
          <cell r="CJ743"/>
          <cell r="CK743"/>
          <cell r="CL743"/>
          <cell r="CM743"/>
          <cell r="CN743">
            <v>29</v>
          </cell>
          <cell r="CO743">
            <v>60</v>
          </cell>
          <cell r="CP743">
            <v>39</v>
          </cell>
          <cell r="CQ743">
            <v>50</v>
          </cell>
          <cell r="CR743">
            <v>21</v>
          </cell>
          <cell r="CS743">
            <v>3</v>
          </cell>
          <cell r="CT743">
            <v>88</v>
          </cell>
          <cell r="CU743">
            <v>14</v>
          </cell>
          <cell r="CV743">
            <v>2</v>
          </cell>
          <cell r="CW743">
            <v>88</v>
          </cell>
          <cell r="CX743">
            <v>545</v>
          </cell>
          <cell r="CY743">
            <v>60.555555555555557</v>
          </cell>
          <cell r="CZ743">
            <v>80.980683506686475</v>
          </cell>
          <cell r="DA743">
            <v>9</v>
          </cell>
          <cell r="DB743">
            <v>1</v>
          </cell>
          <cell r="DC743">
            <v>90</v>
          </cell>
          <cell r="DD743">
            <v>20</v>
          </cell>
          <cell r="DE743">
            <v>2</v>
          </cell>
          <cell r="DF743">
            <v>91</v>
          </cell>
          <cell r="DG743">
            <v>8</v>
          </cell>
          <cell r="DH743">
            <v>80</v>
          </cell>
          <cell r="DI743">
            <v>323</v>
          </cell>
          <cell r="DJ743">
            <v>17</v>
          </cell>
          <cell r="DK743">
            <v>2</v>
          </cell>
          <cell r="DL743">
            <v>0</v>
          </cell>
          <cell r="DM743">
            <v>100</v>
          </cell>
          <cell r="DN743">
            <v>0</v>
          </cell>
          <cell r="DO743" t="str">
            <v>0</v>
          </cell>
          <cell r="DP743">
            <v>0</v>
          </cell>
          <cell r="DQ743">
            <v>0</v>
          </cell>
          <cell r="DR743">
            <v>0</v>
          </cell>
          <cell r="DS743">
            <v>0</v>
          </cell>
          <cell r="DT743">
            <v>33</v>
          </cell>
          <cell r="DU743">
            <v>77</v>
          </cell>
          <cell r="DV743" t="str">
            <v>Arihant Industries Ltd.</v>
          </cell>
          <cell r="DW743"/>
          <cell r="DX743"/>
          <cell r="DY743" t="str">
            <v>Placed</v>
          </cell>
          <cell r="DZ743"/>
          <cell r="EA743" t="str">
            <v>Placement</v>
          </cell>
          <cell r="EB743" t="str">
            <v>Placement</v>
          </cell>
          <cell r="EC743"/>
          <cell r="ED743" t="str">
            <v>CAT-1</v>
          </cell>
          <cell r="EE743"/>
          <cell r="EF743"/>
          <cell r="EG743"/>
          <cell r="EH743"/>
          <cell r="EI743"/>
          <cell r="EJ743"/>
          <cell r="EK743"/>
          <cell r="EL743"/>
          <cell r="EM743"/>
          <cell r="EN743">
            <v>5</v>
          </cell>
          <cell r="EO743">
            <v>4</v>
          </cell>
          <cell r="EP743">
            <v>5</v>
          </cell>
          <cell r="EQ743">
            <v>14</v>
          </cell>
          <cell r="ER743">
            <v>93.333333333333329</v>
          </cell>
          <cell r="ES743" t="str">
            <v>Yes</v>
          </cell>
          <cell r="ET743" t="str">
            <v>https://drive.google.com/open?id=1LfmFEGwfcuRoAVFtC3Bx0bxk8t_WRKkP</v>
          </cell>
          <cell r="EU743" t="str">
            <v>IT + Core Companies</v>
          </cell>
          <cell r="EV743" t="str">
            <v>Yes</v>
          </cell>
          <cell r="EW743" t="str">
            <v>pay_HyUAuCiaQd4V7i</v>
          </cell>
          <cell r="EX743" t="str">
            <v>BHAYANDER</v>
          </cell>
          <cell r="EY743" t="str">
            <v>Present</v>
          </cell>
          <cell r="EZ743" t="str">
            <v>Batch 3</v>
          </cell>
          <cell r="FA743" t="str">
            <v>19-MECHA23-23</v>
          </cell>
          <cell r="FB743" t="str">
            <v>MECH-A</v>
          </cell>
          <cell r="FC743">
            <v>23</v>
          </cell>
        </row>
        <row r="744">
          <cell r="C744" t="str">
            <v>19-MECHA24-23</v>
          </cell>
          <cell r="D744">
            <v>24</v>
          </cell>
          <cell r="E744" t="str">
            <v>GUPTA SURYANSH YOGESH VENU</v>
          </cell>
          <cell r="F744" t="str">
            <v>19-MECHA24-23</v>
          </cell>
          <cell r="G744" t="str">
            <v>Male</v>
          </cell>
          <cell r="H744">
            <v>37192</v>
          </cell>
          <cell r="I744">
            <v>7767852811</v>
          </cell>
          <cell r="J744"/>
          <cell r="K744" t="str">
            <v>vibhu2810@gmail.com</v>
          </cell>
          <cell r="L744" t="str">
            <v>1032190414@tcetmumbai.in</v>
          </cell>
          <cell r="M744" t="str">
            <v>A/4 b-wing  flat no. 9 vishal apt.,Pd nagar ,Boisar,Near hotel panchami,Boisar,401504</v>
          </cell>
          <cell r="N744" t="str">
            <v>Service</v>
          </cell>
          <cell r="O744" t="str">
            <v>Below  5 Lacs</v>
          </cell>
          <cell r="P744" t="str">
            <v>Normal</v>
          </cell>
          <cell r="Q744" t="str">
            <v>Open</v>
          </cell>
          <cell r="R744">
            <v>2019</v>
          </cell>
          <cell r="S744" t="str">
            <v>FE</v>
          </cell>
          <cell r="T744" t="str">
            <v>MHT-CET 2019</v>
          </cell>
          <cell r="U744" t="str">
            <v>MHT-CET</v>
          </cell>
          <cell r="V744">
            <v>200</v>
          </cell>
          <cell r="W744">
            <v>10.796405099999999</v>
          </cell>
          <cell r="X744" t="str">
            <v>ACAP</v>
          </cell>
          <cell r="Y744">
            <v>535</v>
          </cell>
          <cell r="Z744">
            <v>600</v>
          </cell>
          <cell r="AA744">
            <v>89.17</v>
          </cell>
          <cell r="AB744">
            <v>2017</v>
          </cell>
          <cell r="AC744" t="str">
            <v>-</v>
          </cell>
          <cell r="AD744" t="str">
            <v>CHINMAYA VIDYALAYA TARAPUR</v>
          </cell>
          <cell r="AE744">
            <v>311</v>
          </cell>
          <cell r="AF744">
            <v>500</v>
          </cell>
          <cell r="AG744">
            <v>62.2</v>
          </cell>
          <cell r="AH744">
            <v>2019</v>
          </cell>
          <cell r="AI744" t="str">
            <v>CENTRAL BOARD OF SECONDARY EDUCATION</v>
          </cell>
          <cell r="AJ744" t="str">
            <v>CHINMAYA VIDYALAYA TARAPUR</v>
          </cell>
          <cell r="AK744">
            <v>170</v>
          </cell>
          <cell r="AL744">
            <v>22</v>
          </cell>
          <cell r="AM744">
            <v>7.7272727272727275</v>
          </cell>
          <cell r="AN744">
            <v>89.456953642384107</v>
          </cell>
          <cell r="AO744">
            <v>191</v>
          </cell>
          <cell r="AP744">
            <v>26</v>
          </cell>
          <cell r="AQ744">
            <v>7.3461538461538458</v>
          </cell>
          <cell r="AR744">
            <v>91.67</v>
          </cell>
          <cell r="AS744">
            <v>361</v>
          </cell>
          <cell r="AT744">
            <v>48</v>
          </cell>
          <cell r="AU744">
            <v>7.520833333333333</v>
          </cell>
          <cell r="AV744">
            <v>233</v>
          </cell>
          <cell r="AW744">
            <v>25</v>
          </cell>
          <cell r="AX744">
            <v>9.32</v>
          </cell>
          <cell r="AY744">
            <v>84</v>
          </cell>
          <cell r="AZ744">
            <v>267</v>
          </cell>
          <cell r="BA744">
            <v>29</v>
          </cell>
          <cell r="BB744">
            <v>9.2068965517241388</v>
          </cell>
          <cell r="BC744">
            <v>88</v>
          </cell>
          <cell r="BD744">
            <v>500</v>
          </cell>
          <cell r="BE744">
            <v>54</v>
          </cell>
          <cell r="BF744">
            <v>9.2592592592592595</v>
          </cell>
          <cell r="BG744">
            <v>213</v>
          </cell>
          <cell r="BH744">
            <v>24</v>
          </cell>
          <cell r="BI744">
            <v>8.875</v>
          </cell>
          <cell r="BJ744">
            <v>96</v>
          </cell>
          <cell r="BK744">
            <v>248</v>
          </cell>
          <cell r="BL744">
            <v>29</v>
          </cell>
          <cell r="BM744">
            <v>8.5517241379310338</v>
          </cell>
          <cell r="BN744">
            <v>89.825390728476833</v>
          </cell>
          <cell r="BO744">
            <v>461</v>
          </cell>
          <cell r="BP744">
            <v>53</v>
          </cell>
          <cell r="BQ744">
            <v>8.6981132075471699</v>
          </cell>
          <cell r="BR744">
            <v>214</v>
          </cell>
          <cell r="BS744">
            <v>24</v>
          </cell>
          <cell r="BT744">
            <v>8.9166666666666661</v>
          </cell>
          <cell r="BU744">
            <v>89.825390728476819</v>
          </cell>
          <cell r="BV744">
            <v>214</v>
          </cell>
          <cell r="BW744">
            <v>24</v>
          </cell>
          <cell r="BX744">
            <v>8.9166666666666661</v>
          </cell>
          <cell r="BY744">
            <v>226</v>
          </cell>
          <cell r="BZ744">
            <v>26</v>
          </cell>
          <cell r="CA744">
            <v>8.6923076923076916</v>
          </cell>
          <cell r="CB744">
            <v>1762</v>
          </cell>
          <cell r="CC744">
            <v>205</v>
          </cell>
          <cell r="CD744">
            <v>8.5951219512195127</v>
          </cell>
          <cell r="CE744">
            <v>90</v>
          </cell>
          <cell r="CF744"/>
          <cell r="CG744"/>
          <cell r="CH744"/>
          <cell r="CI744"/>
          <cell r="CJ744"/>
          <cell r="CK744"/>
          <cell r="CL744"/>
          <cell r="CM744"/>
          <cell r="CN744">
            <v>10</v>
          </cell>
          <cell r="CO744">
            <v>60</v>
          </cell>
          <cell r="CP744">
            <v>8</v>
          </cell>
          <cell r="CQ744">
            <v>50</v>
          </cell>
          <cell r="CR744">
            <v>14</v>
          </cell>
          <cell r="CS744">
            <v>10</v>
          </cell>
          <cell r="CT744">
            <v>59</v>
          </cell>
          <cell r="CU744">
            <v>0</v>
          </cell>
          <cell r="CV744">
            <v>16</v>
          </cell>
          <cell r="CW744">
            <v>0</v>
          </cell>
          <cell r="CX744"/>
          <cell r="CY744"/>
          <cell r="CZ744"/>
          <cell r="DA744">
            <v>0</v>
          </cell>
          <cell r="DB744">
            <v>10</v>
          </cell>
          <cell r="DC744">
            <v>0</v>
          </cell>
          <cell r="DD744">
            <v>5</v>
          </cell>
          <cell r="DE744">
            <v>17</v>
          </cell>
          <cell r="DF744">
            <v>23</v>
          </cell>
          <cell r="DG744">
            <v>0</v>
          </cell>
          <cell r="DH744">
            <v>0</v>
          </cell>
          <cell r="DI744">
            <v>0</v>
          </cell>
          <cell r="DJ744">
            <v>0</v>
          </cell>
          <cell r="DK744">
            <v>0</v>
          </cell>
          <cell r="DL744">
            <v>2</v>
          </cell>
          <cell r="DM744">
            <v>0</v>
          </cell>
          <cell r="DN744">
            <v>0</v>
          </cell>
          <cell r="DO744" t="str">
            <v>0</v>
          </cell>
          <cell r="DP744">
            <v>0</v>
          </cell>
          <cell r="DQ744">
            <v>0</v>
          </cell>
          <cell r="DR744">
            <v>0</v>
          </cell>
          <cell r="DS744">
            <v>0</v>
          </cell>
          <cell r="DT744">
            <v>0</v>
          </cell>
          <cell r="DU744">
            <v>12</v>
          </cell>
          <cell r="DV744" t="str">
            <v>Kalyan Jewellers(Enovate Lifestyles Private Ltd.)</v>
          </cell>
          <cell r="DW744"/>
          <cell r="DX744"/>
          <cell r="DY744" t="str">
            <v>Placed</v>
          </cell>
          <cell r="DZ744">
            <v>3</v>
          </cell>
          <cell r="EA744" t="str">
            <v>Placement</v>
          </cell>
          <cell r="EB744" t="str">
            <v>Placement</v>
          </cell>
          <cell r="EC744"/>
          <cell r="ED744" t="str">
            <v>CAT-3</v>
          </cell>
          <cell r="EE744"/>
          <cell r="EF744"/>
          <cell r="EG744"/>
          <cell r="EH744"/>
          <cell r="EI744"/>
          <cell r="EJ744"/>
          <cell r="EK744"/>
          <cell r="EL744"/>
          <cell r="EM744"/>
          <cell r="EN744">
            <v>5</v>
          </cell>
          <cell r="EO744">
            <v>1</v>
          </cell>
          <cell r="EP744">
            <v>5</v>
          </cell>
          <cell r="EQ744">
            <v>11</v>
          </cell>
          <cell r="ER744">
            <v>73.333333333333329</v>
          </cell>
          <cell r="ES744" t="str">
            <v>Yes</v>
          </cell>
          <cell r="ET744" t="str">
            <v>https://drive.google.com/open?id=1jxwUt36tQd5JJlqNlUlFbgVjS3AP0hyG</v>
          </cell>
          <cell r="EU744" t="str">
            <v>IT + Core Companies</v>
          </cell>
          <cell r="EV744" t="str">
            <v>Yes</v>
          </cell>
          <cell r="EW744" t="str">
            <v>T2109171715039841752989</v>
          </cell>
          <cell r="EX744" t="str">
            <v>Boisar</v>
          </cell>
          <cell r="EY744" t="str">
            <v>AB</v>
          </cell>
          <cell r="EZ744" t="str">
            <v>Batch 4</v>
          </cell>
          <cell r="FA744" t="str">
            <v>19-MECHA24-23</v>
          </cell>
          <cell r="FB744" t="str">
            <v>MECH-A</v>
          </cell>
          <cell r="FC744">
            <v>24</v>
          </cell>
        </row>
        <row r="745">
          <cell r="C745" t="str">
            <v>19-MECHA25-23</v>
          </cell>
          <cell r="D745">
            <v>25</v>
          </cell>
          <cell r="E745" t="str">
            <v>GUPTA TUSHAR SANJAY MANJU</v>
          </cell>
          <cell r="F745" t="str">
            <v>19-MECHA25-23</v>
          </cell>
          <cell r="G745" t="str">
            <v>Male</v>
          </cell>
          <cell r="H745">
            <v>37136</v>
          </cell>
          <cell r="I745">
            <v>8355870815</v>
          </cell>
          <cell r="J745">
            <v>9969132484</v>
          </cell>
          <cell r="K745" t="str">
            <v>gtushar277@gmail.com</v>
          </cell>
          <cell r="L745" t="str">
            <v>1032190415@tcetmumbai.in</v>
          </cell>
          <cell r="M745" t="str">
            <v>1402 sadguru heights 1 ,Sadguru heights 1 ashokvan ,Dahisar east,Above tjsb bank,MUMBAI ,400068</v>
          </cell>
          <cell r="N745" t="str">
            <v>Family Business</v>
          </cell>
          <cell r="O745" t="str">
            <v>Below  5 Lacs</v>
          </cell>
          <cell r="P745" t="str">
            <v>Normal</v>
          </cell>
          <cell r="Q745" t="str">
            <v>Open</v>
          </cell>
          <cell r="R745">
            <v>2019</v>
          </cell>
          <cell r="S745" t="str">
            <v>FE</v>
          </cell>
          <cell r="T745" t="str">
            <v>MHT-CET 2019</v>
          </cell>
          <cell r="U745" t="str">
            <v>MHT-CET</v>
          </cell>
          <cell r="V745">
            <v>200</v>
          </cell>
          <cell r="W745">
            <v>61.958387299999998</v>
          </cell>
          <cell r="X745" t="str">
            <v>MI</v>
          </cell>
          <cell r="Y745">
            <v>442</v>
          </cell>
          <cell r="Z745">
            <v>500</v>
          </cell>
          <cell r="AA745">
            <v>88.4</v>
          </cell>
          <cell r="AB745">
            <v>2017</v>
          </cell>
          <cell r="AC745" t="str">
            <v>MAHARASHTRA STATE BOARD OF SECONDARY AND HIGHER SECONDARY EDUCATION</v>
          </cell>
          <cell r="AD745" t="str">
            <v>THAKURVIDYAMANDIRHIGHSCHOOL</v>
          </cell>
          <cell r="AE745">
            <v>455</v>
          </cell>
          <cell r="AF745">
            <v>650</v>
          </cell>
          <cell r="AG745">
            <v>70</v>
          </cell>
          <cell r="AH745">
            <v>2019</v>
          </cell>
          <cell r="AI745" t="str">
            <v>MAHARASHTRA STATE BOARD OF SECONDARY AND HIGHER SECONDARY EDUCATION</v>
          </cell>
          <cell r="AJ745" t="str">
            <v>SHANTIDEVISHUKLAJUNIORCOLLEGEOFSCIENCE</v>
          </cell>
          <cell r="AK745">
            <v>202</v>
          </cell>
          <cell r="AL745">
            <v>22</v>
          </cell>
          <cell r="AM745">
            <v>9.1818181818181817</v>
          </cell>
          <cell r="AN745">
            <v>77.256070640176603</v>
          </cell>
          <cell r="AO745">
            <v>241</v>
          </cell>
          <cell r="AP745">
            <v>26</v>
          </cell>
          <cell r="AQ745">
            <v>9.2692307692307701</v>
          </cell>
          <cell r="AR745">
            <v>83.33</v>
          </cell>
          <cell r="AS745">
            <v>443</v>
          </cell>
          <cell r="AT745">
            <v>48</v>
          </cell>
          <cell r="AU745">
            <v>9.2291666666666661</v>
          </cell>
          <cell r="AV745">
            <v>232</v>
          </cell>
          <cell r="AW745">
            <v>25</v>
          </cell>
          <cell r="AX745">
            <v>9.2799999999999994</v>
          </cell>
          <cell r="AY745">
            <v>93</v>
          </cell>
          <cell r="AZ745">
            <v>277</v>
          </cell>
          <cell r="BA745">
            <v>29</v>
          </cell>
          <cell r="BB745">
            <v>9.5517241379310338</v>
          </cell>
          <cell r="BC745">
            <v>92</v>
          </cell>
          <cell r="BD745">
            <v>509</v>
          </cell>
          <cell r="BE745">
            <v>54</v>
          </cell>
          <cell r="BF745">
            <v>9.4259259259259256</v>
          </cell>
          <cell r="BG745">
            <v>222</v>
          </cell>
          <cell r="BH745">
            <v>24</v>
          </cell>
          <cell r="BI745">
            <v>9.25</v>
          </cell>
          <cell r="BJ745">
            <v>83</v>
          </cell>
          <cell r="BK745">
            <v>249</v>
          </cell>
          <cell r="BL745">
            <v>29</v>
          </cell>
          <cell r="BM745">
            <v>8.5862068965517242</v>
          </cell>
          <cell r="BN745">
            <v>85.717214128035323</v>
          </cell>
          <cell r="BO745">
            <v>471</v>
          </cell>
          <cell r="BP745">
            <v>53</v>
          </cell>
          <cell r="BQ745">
            <v>8.8867924528301891</v>
          </cell>
          <cell r="BR745">
            <v>217</v>
          </cell>
          <cell r="BS745">
            <v>24</v>
          </cell>
          <cell r="BT745">
            <v>9.0416666666666661</v>
          </cell>
          <cell r="BU745">
            <v>85.717214128035323</v>
          </cell>
          <cell r="BV745">
            <v>217</v>
          </cell>
          <cell r="BW745">
            <v>24</v>
          </cell>
          <cell r="BX745">
            <v>9.0416666666666661</v>
          </cell>
          <cell r="BY745">
            <v>241</v>
          </cell>
          <cell r="BZ745">
            <v>26</v>
          </cell>
          <cell r="CA745">
            <v>9.2692307692307701</v>
          </cell>
          <cell r="CB745">
            <v>1881</v>
          </cell>
          <cell r="CC745">
            <v>205</v>
          </cell>
          <cell r="CD745">
            <v>9.1756097560975611</v>
          </cell>
          <cell r="CE745">
            <v>86</v>
          </cell>
          <cell r="CF745"/>
          <cell r="CG745"/>
          <cell r="CH745"/>
          <cell r="CI745"/>
          <cell r="CJ745"/>
          <cell r="CK745"/>
          <cell r="CL745"/>
          <cell r="CM745"/>
          <cell r="CN745">
            <v>17</v>
          </cell>
          <cell r="CO745">
            <v>60</v>
          </cell>
          <cell r="CP745">
            <v>38</v>
          </cell>
          <cell r="CQ745">
            <v>50</v>
          </cell>
          <cell r="CR745">
            <v>13</v>
          </cell>
          <cell r="CS745">
            <v>11</v>
          </cell>
          <cell r="CT745">
            <v>55</v>
          </cell>
          <cell r="CU745">
            <v>3</v>
          </cell>
          <cell r="CV745">
            <v>13</v>
          </cell>
          <cell r="CW745">
            <v>19</v>
          </cell>
          <cell r="CX745">
            <v>123</v>
          </cell>
          <cell r="CY745">
            <v>24.6</v>
          </cell>
          <cell r="CZ745">
            <v>18.276374442793461</v>
          </cell>
          <cell r="DA745">
            <v>5</v>
          </cell>
          <cell r="DB745">
            <v>5</v>
          </cell>
          <cell r="DC745">
            <v>50</v>
          </cell>
          <cell r="DD745">
            <v>21</v>
          </cell>
          <cell r="DE745">
            <v>1</v>
          </cell>
          <cell r="DF745">
            <v>96</v>
          </cell>
          <cell r="DG745">
            <v>3</v>
          </cell>
          <cell r="DH745">
            <v>30</v>
          </cell>
          <cell r="DI745">
            <v>100</v>
          </cell>
          <cell r="DJ745">
            <v>5</v>
          </cell>
          <cell r="DK745">
            <v>0</v>
          </cell>
          <cell r="DL745">
            <v>2</v>
          </cell>
          <cell r="DM745">
            <v>0</v>
          </cell>
          <cell r="DN745">
            <v>0</v>
          </cell>
          <cell r="DO745" t="str">
            <v>0</v>
          </cell>
          <cell r="DP745">
            <v>0</v>
          </cell>
          <cell r="DQ745">
            <v>0</v>
          </cell>
          <cell r="DR745">
            <v>0</v>
          </cell>
          <cell r="DS745">
            <v>0</v>
          </cell>
          <cell r="DT745">
            <v>8</v>
          </cell>
          <cell r="DU745">
            <v>36</v>
          </cell>
          <cell r="DV745"/>
          <cell r="DW745"/>
          <cell r="DX745"/>
          <cell r="DY745"/>
          <cell r="DZ745"/>
          <cell r="EA745" t="str">
            <v>Higher Studies</v>
          </cell>
          <cell r="EB745" t="str">
            <v>Higher Studies</v>
          </cell>
          <cell r="EC745">
            <v>44903</v>
          </cell>
          <cell r="ED745" t="str">
            <v>CAT-3</v>
          </cell>
          <cell r="EE745"/>
          <cell r="EF745"/>
          <cell r="EG745"/>
          <cell r="EH745"/>
          <cell r="EI745"/>
          <cell r="EJ745"/>
          <cell r="EK745"/>
          <cell r="EL745"/>
          <cell r="EM745"/>
          <cell r="EN745">
            <v>5</v>
          </cell>
          <cell r="EO745">
            <v>1</v>
          </cell>
          <cell r="EP745">
            <v>5</v>
          </cell>
          <cell r="EQ745">
            <v>11</v>
          </cell>
          <cell r="ER745">
            <v>73.333333333333329</v>
          </cell>
          <cell r="ES745" t="str">
            <v>Yes</v>
          </cell>
          <cell r="ET745" t="str">
            <v>https://drive.google.com/open?id=1R_ipnjDDA-l-sgZ_QVSAgzNan7i9ik_r</v>
          </cell>
          <cell r="EU745" t="str">
            <v>IT + Core Companies</v>
          </cell>
          <cell r="EV745" t="str">
            <v>Yes</v>
          </cell>
          <cell r="EW745" t="str">
            <v>T2109171023569604091383</v>
          </cell>
          <cell r="EX745" t="str">
            <v>Moradabad</v>
          </cell>
          <cell r="EY745" t="str">
            <v>AB</v>
          </cell>
          <cell r="EZ745" t="str">
            <v>Batch 3</v>
          </cell>
          <cell r="FA745" t="str">
            <v>19-MECHA25-23</v>
          </cell>
          <cell r="FB745" t="str">
            <v>MECH-A</v>
          </cell>
          <cell r="FC745">
            <v>25</v>
          </cell>
        </row>
        <row r="746">
          <cell r="C746" t="str">
            <v>19-MECHA26-23</v>
          </cell>
          <cell r="D746">
            <v>26</v>
          </cell>
          <cell r="E746" t="str">
            <v>GUPTA VANSH SOHILRAJ SHILLPA</v>
          </cell>
          <cell r="F746" t="str">
            <v>19-MECHA26-23</v>
          </cell>
          <cell r="G746" t="str">
            <v>Male</v>
          </cell>
          <cell r="H746">
            <v>37253</v>
          </cell>
          <cell r="I746">
            <v>7666068520</v>
          </cell>
          <cell r="J746"/>
          <cell r="K746" t="str">
            <v>guptavansh1228@gmail.com</v>
          </cell>
          <cell r="L746" t="str">
            <v>1032190416@tcetmumbai.in</v>
          </cell>
          <cell r="M746" t="str">
            <v>G-UTOPIA ,1204, PURANIKS HOMETOWN,KASARVADAVLI, GHODBUNDER ROAD,KASARVADAVLI,BEHIND VEDANT HOSPITAL,THANE,400615</v>
          </cell>
          <cell r="N746" t="str">
            <v>Self-employed</v>
          </cell>
          <cell r="O746" t="str">
            <v>5 Lacs to  10Lacs</v>
          </cell>
          <cell r="P746" t="str">
            <v>Normal</v>
          </cell>
          <cell r="Q746" t="str">
            <v>Open</v>
          </cell>
          <cell r="R746">
            <v>2019</v>
          </cell>
          <cell r="S746" t="str">
            <v>FE</v>
          </cell>
          <cell r="T746" t="str">
            <v>MHT-CET 2019</v>
          </cell>
          <cell r="U746" t="str">
            <v>MHT-CET</v>
          </cell>
          <cell r="V746">
            <v>200</v>
          </cell>
          <cell r="W746">
            <v>80.050404499999999</v>
          </cell>
          <cell r="X746" t="str">
            <v>MI</v>
          </cell>
          <cell r="Y746">
            <v>526</v>
          </cell>
          <cell r="Z746">
            <v>600</v>
          </cell>
          <cell r="AA746">
            <v>87.67</v>
          </cell>
          <cell r="AB746">
            <v>2017</v>
          </cell>
          <cell r="AC746" t="str">
            <v>COUNCIL FOR THE INDIAN SCHOOL CERTIFICATE EXAMINATIONS</v>
          </cell>
          <cell r="AD746" t="str">
            <v>PRESIDENCY SCHOOL</v>
          </cell>
          <cell r="AE746">
            <v>503</v>
          </cell>
          <cell r="AF746">
            <v>650</v>
          </cell>
          <cell r="AG746">
            <v>77.38</v>
          </cell>
          <cell r="AH746">
            <v>2019</v>
          </cell>
          <cell r="AI746" t="str">
            <v>MAHARASHTRA STATE BOARD OF SECONDARY AND HIGHER SECONDARY EDUCATION</v>
          </cell>
          <cell r="AJ746" t="str">
            <v>DNYAN GANGA EDUCATION TRUST</v>
          </cell>
          <cell r="AK746">
            <v>210</v>
          </cell>
          <cell r="AL746">
            <v>22</v>
          </cell>
          <cell r="AM746">
            <v>9.545454545454545</v>
          </cell>
          <cell r="AN746">
            <v>75</v>
          </cell>
          <cell r="AO746">
            <v>255</v>
          </cell>
          <cell r="AP746">
            <v>26</v>
          </cell>
          <cell r="AQ746">
            <v>9.8076923076923084</v>
          </cell>
          <cell r="AR746">
            <v>75</v>
          </cell>
          <cell r="AS746">
            <v>465</v>
          </cell>
          <cell r="AT746">
            <v>48</v>
          </cell>
          <cell r="AU746">
            <v>9.6875</v>
          </cell>
          <cell r="AV746">
            <v>243</v>
          </cell>
          <cell r="AW746">
            <v>25</v>
          </cell>
          <cell r="AX746">
            <v>9.7200000000000006</v>
          </cell>
          <cell r="AY746">
            <v>91</v>
          </cell>
          <cell r="AZ746">
            <v>274</v>
          </cell>
          <cell r="BA746">
            <v>29</v>
          </cell>
          <cell r="BB746">
            <v>9.4482758620689662</v>
          </cell>
          <cell r="BC746">
            <v>98</v>
          </cell>
          <cell r="BD746">
            <v>517</v>
          </cell>
          <cell r="BE746">
            <v>54</v>
          </cell>
          <cell r="BF746">
            <v>9.5740740740740744</v>
          </cell>
          <cell r="BG746">
            <v>216</v>
          </cell>
          <cell r="BH746">
            <v>24</v>
          </cell>
          <cell r="BI746">
            <v>9</v>
          </cell>
          <cell r="BJ746">
            <v>80</v>
          </cell>
          <cell r="BK746">
            <v>273</v>
          </cell>
          <cell r="BL746">
            <v>29</v>
          </cell>
          <cell r="BM746">
            <v>9.4137931034482758</v>
          </cell>
          <cell r="BN746">
            <v>83.8</v>
          </cell>
          <cell r="BO746">
            <v>489</v>
          </cell>
          <cell r="BP746">
            <v>53</v>
          </cell>
          <cell r="BQ746">
            <v>9.2264150943396235</v>
          </cell>
          <cell r="BR746">
            <v>234</v>
          </cell>
          <cell r="BS746">
            <v>24</v>
          </cell>
          <cell r="BT746">
            <v>9.75</v>
          </cell>
          <cell r="BU746">
            <v>83.8</v>
          </cell>
          <cell r="BV746">
            <v>234</v>
          </cell>
          <cell r="BW746">
            <v>24</v>
          </cell>
          <cell r="BX746">
            <v>9.75</v>
          </cell>
          <cell r="BY746">
            <v>247</v>
          </cell>
          <cell r="BZ746">
            <v>26</v>
          </cell>
          <cell r="CA746">
            <v>9.5</v>
          </cell>
          <cell r="CB746">
            <v>1952</v>
          </cell>
          <cell r="CC746">
            <v>205</v>
          </cell>
          <cell r="CD746">
            <v>9.5219512195121947</v>
          </cell>
          <cell r="CE746">
            <v>84</v>
          </cell>
          <cell r="CF746"/>
          <cell r="CG746"/>
          <cell r="CH746"/>
          <cell r="CI746"/>
          <cell r="CJ746"/>
          <cell r="CK746"/>
          <cell r="CL746"/>
          <cell r="CM746"/>
          <cell r="CN746">
            <v>15</v>
          </cell>
          <cell r="CO746">
            <v>60</v>
          </cell>
          <cell r="CP746">
            <v>21</v>
          </cell>
          <cell r="CQ746">
            <v>50</v>
          </cell>
          <cell r="CR746">
            <v>6</v>
          </cell>
          <cell r="CS746">
            <v>18</v>
          </cell>
          <cell r="CT746">
            <v>25</v>
          </cell>
          <cell r="CU746">
            <v>6</v>
          </cell>
          <cell r="CV746">
            <v>10</v>
          </cell>
          <cell r="CW746">
            <v>38</v>
          </cell>
          <cell r="CX746">
            <v>206</v>
          </cell>
          <cell r="CY746">
            <v>51.5</v>
          </cell>
          <cell r="CZ746">
            <v>30.60921248142645</v>
          </cell>
          <cell r="DA746">
            <v>4</v>
          </cell>
          <cell r="DB746">
            <v>6</v>
          </cell>
          <cell r="DC746">
            <v>40</v>
          </cell>
          <cell r="DD746">
            <v>3</v>
          </cell>
          <cell r="DE746">
            <v>19</v>
          </cell>
          <cell r="DF746">
            <v>14</v>
          </cell>
          <cell r="DG746">
            <v>1</v>
          </cell>
          <cell r="DH746">
            <v>10</v>
          </cell>
          <cell r="DI746">
            <v>0</v>
          </cell>
          <cell r="DJ746">
            <v>0</v>
          </cell>
          <cell r="DK746">
            <v>1</v>
          </cell>
          <cell r="DL746">
            <v>1</v>
          </cell>
          <cell r="DM746">
            <v>50</v>
          </cell>
          <cell r="DN746">
            <v>90</v>
          </cell>
          <cell r="DO746" t="str">
            <v>100</v>
          </cell>
          <cell r="DP746">
            <v>0</v>
          </cell>
          <cell r="DQ746">
            <v>0</v>
          </cell>
          <cell r="DR746">
            <v>45</v>
          </cell>
          <cell r="DS746">
            <v>50</v>
          </cell>
          <cell r="DT746">
            <v>41</v>
          </cell>
          <cell r="DU746">
            <v>33</v>
          </cell>
          <cell r="DV746" t="str">
            <v>Capgemini</v>
          </cell>
          <cell r="DW746"/>
          <cell r="DX746"/>
          <cell r="DY746" t="str">
            <v>Placed</v>
          </cell>
          <cell r="DZ746">
            <v>4.25</v>
          </cell>
          <cell r="EA746" t="str">
            <v>Placement</v>
          </cell>
          <cell r="EB746" t="str">
            <v>Placement</v>
          </cell>
          <cell r="EC746"/>
          <cell r="ED746" t="str">
            <v>CAT-3</v>
          </cell>
          <cell r="EE746"/>
          <cell r="EF746"/>
          <cell r="EG746"/>
          <cell r="EH746"/>
          <cell r="EI746"/>
          <cell r="EJ746"/>
          <cell r="EK746"/>
          <cell r="EL746"/>
          <cell r="EM746"/>
          <cell r="EN746">
            <v>5</v>
          </cell>
          <cell r="EO746">
            <v>1</v>
          </cell>
          <cell r="EP746">
            <v>5</v>
          </cell>
          <cell r="EQ746">
            <v>11</v>
          </cell>
          <cell r="ER746">
            <v>73.333333333333329</v>
          </cell>
          <cell r="ES746" t="str">
            <v>Yes</v>
          </cell>
          <cell r="ET746" t="str">
            <v>https://drive.google.com/open?id=1Bus0Ts4Kb2is6yOwlsfPWnvUOHmVMVXG</v>
          </cell>
          <cell r="EU746" t="str">
            <v>IT + Core Companies</v>
          </cell>
          <cell r="EV746" t="str">
            <v>Yes</v>
          </cell>
          <cell r="EW746" t="str">
            <v>pay_HyXsDoGGR1as62</v>
          </cell>
          <cell r="EX746" t="str">
            <v>PUNE</v>
          </cell>
          <cell r="EY746" t="str">
            <v>AB</v>
          </cell>
          <cell r="EZ746" t="str">
            <v>Batch 4</v>
          </cell>
          <cell r="FA746" t="str">
            <v>19-MECHA26-23</v>
          </cell>
          <cell r="FB746" t="str">
            <v>MECH-A</v>
          </cell>
          <cell r="FC746">
            <v>26</v>
          </cell>
        </row>
        <row r="747">
          <cell r="C747" t="str">
            <v>19-MECHA27-23</v>
          </cell>
          <cell r="D747">
            <v>27</v>
          </cell>
          <cell r="E747" t="str">
            <v>INAMDAR HARSH MALLIKARJUN GIRIJA</v>
          </cell>
          <cell r="F747" t="str">
            <v>19-MECHA27-23</v>
          </cell>
          <cell r="G747" t="str">
            <v>Male</v>
          </cell>
          <cell r="H747">
            <v>37202</v>
          </cell>
          <cell r="I747">
            <v>9757066205</v>
          </cell>
          <cell r="J747"/>
          <cell r="K747" t="str">
            <v>harshinamdar333@gmail.com</v>
          </cell>
          <cell r="L747" t="str">
            <v>1032190417@tcetmumbai.in</v>
          </cell>
          <cell r="M747" t="str">
            <v>502/B, TORNA BLDG,DATTAPADA RD, RAJENDRA NAGAR ,Mumbai,400066</v>
          </cell>
          <cell r="N747" t="str">
            <v>Service</v>
          </cell>
          <cell r="O747" t="str">
            <v>Below  5 Lacs</v>
          </cell>
          <cell r="P747" t="str">
            <v>Normal</v>
          </cell>
          <cell r="Q747" t="str">
            <v>Open</v>
          </cell>
          <cell r="R747">
            <v>2019</v>
          </cell>
          <cell r="S747" t="str">
            <v>FE</v>
          </cell>
          <cell r="T747" t="str">
            <v>MHT-CET 2019</v>
          </cell>
          <cell r="U747" t="str">
            <v>MHT-CET</v>
          </cell>
          <cell r="V747">
            <v>200</v>
          </cell>
          <cell r="W747">
            <v>36.052953700000003</v>
          </cell>
          <cell r="X747" t="str">
            <v>IL</v>
          </cell>
          <cell r="Y747">
            <v>403</v>
          </cell>
          <cell r="Z747">
            <v>500</v>
          </cell>
          <cell r="AA747">
            <v>80.599999999999994</v>
          </cell>
          <cell r="AB747">
            <v>2017</v>
          </cell>
          <cell r="AC747" t="str">
            <v>MAHARASHTRA STATE BOARD OF SECONDARY AND HIGHER SECONDARY EDUCATION</v>
          </cell>
          <cell r="AD747" t="str">
            <v>SMT. JAYABEN B. KHOT</v>
          </cell>
          <cell r="AE747">
            <v>405</v>
          </cell>
          <cell r="AF747">
            <v>650</v>
          </cell>
          <cell r="AG747">
            <v>62.31</v>
          </cell>
          <cell r="AH747">
            <v>2019</v>
          </cell>
          <cell r="AI747" t="str">
            <v>MAHARASHTRA STATE BOARD OF SECONDARY AND HIGHER SECONDARY EDUCATION</v>
          </cell>
          <cell r="AJ747" t="str">
            <v>NIRMALA MEMORIAL FOUNDATION COLLEGE OF COMMERCE AND SCIENCE</v>
          </cell>
          <cell r="AK747">
            <v>173</v>
          </cell>
          <cell r="AL747">
            <v>22</v>
          </cell>
          <cell r="AM747">
            <v>7.8636363636363633</v>
          </cell>
          <cell r="AN747">
            <v>86.92273730684326</v>
          </cell>
          <cell r="AO747">
            <v>186</v>
          </cell>
          <cell r="AP747">
            <v>26</v>
          </cell>
          <cell r="AQ747">
            <v>7.1538461538461542</v>
          </cell>
          <cell r="AR747">
            <v>75</v>
          </cell>
          <cell r="AS747">
            <v>359</v>
          </cell>
          <cell r="AT747">
            <v>48</v>
          </cell>
          <cell r="AU747">
            <v>7.479166666666667</v>
          </cell>
          <cell r="AV747">
            <v>214</v>
          </cell>
          <cell r="AW747">
            <v>25</v>
          </cell>
          <cell r="AX747">
            <v>8.56</v>
          </cell>
          <cell r="AY747">
            <v>75</v>
          </cell>
          <cell r="AZ747">
            <v>250</v>
          </cell>
          <cell r="BA747">
            <v>29</v>
          </cell>
          <cell r="BB747">
            <v>8.6206896551724146</v>
          </cell>
          <cell r="BC747">
            <v>79</v>
          </cell>
          <cell r="BD747">
            <v>464</v>
          </cell>
          <cell r="BE747">
            <v>54</v>
          </cell>
          <cell r="BF747">
            <v>8.5925925925925934</v>
          </cell>
          <cell r="BG747">
            <v>216</v>
          </cell>
          <cell r="BH747">
            <v>24</v>
          </cell>
          <cell r="BI747">
            <v>9</v>
          </cell>
          <cell r="BJ747">
            <v>77</v>
          </cell>
          <cell r="BK747">
            <v>232</v>
          </cell>
          <cell r="BL747">
            <v>28</v>
          </cell>
          <cell r="BM747">
            <v>8.2857142857142865</v>
          </cell>
          <cell r="BN747">
            <v>77</v>
          </cell>
          <cell r="BO747">
            <v>448</v>
          </cell>
          <cell r="BP747">
            <v>52</v>
          </cell>
          <cell r="BQ747">
            <v>8.615384615384615</v>
          </cell>
          <cell r="BR747">
            <v>180</v>
          </cell>
          <cell r="BS747">
            <v>24</v>
          </cell>
          <cell r="BT747">
            <v>7.5</v>
          </cell>
          <cell r="BU747">
            <v>78.320456217807205</v>
          </cell>
          <cell r="BV747">
            <v>180</v>
          </cell>
          <cell r="BW747">
            <v>24</v>
          </cell>
          <cell r="BX747">
            <v>7.5</v>
          </cell>
          <cell r="BY747">
            <v>220</v>
          </cell>
          <cell r="BZ747">
            <v>26</v>
          </cell>
          <cell r="CA747">
            <v>8.4615384615384617</v>
          </cell>
          <cell r="CB747">
            <v>1671</v>
          </cell>
          <cell r="CC747">
            <v>204</v>
          </cell>
          <cell r="CD747">
            <v>8.1911764705882355</v>
          </cell>
          <cell r="CE747">
            <v>79</v>
          </cell>
          <cell r="CF747"/>
          <cell r="CG747"/>
          <cell r="CH747"/>
          <cell r="CI747"/>
          <cell r="CJ747"/>
          <cell r="CK747"/>
          <cell r="CL747"/>
          <cell r="CM747"/>
          <cell r="CN747"/>
          <cell r="CO747"/>
          <cell r="CP747"/>
          <cell r="CQ747"/>
          <cell r="CR747"/>
          <cell r="CS747"/>
          <cell r="CT747"/>
          <cell r="CU747"/>
          <cell r="CV747"/>
          <cell r="CW747"/>
          <cell r="CX747"/>
          <cell r="CY747"/>
          <cell r="CZ747"/>
          <cell r="DA747"/>
          <cell r="DB747"/>
          <cell r="DC747"/>
          <cell r="DD747"/>
          <cell r="DE747"/>
          <cell r="DF747"/>
          <cell r="DG747"/>
          <cell r="DH747"/>
          <cell r="DI747"/>
          <cell r="DJ747">
            <v>0</v>
          </cell>
          <cell r="DK747">
            <v>0</v>
          </cell>
          <cell r="DL747">
            <v>2</v>
          </cell>
          <cell r="DM747">
            <v>0</v>
          </cell>
          <cell r="DN747">
            <v>0</v>
          </cell>
          <cell r="DO747">
            <v>0</v>
          </cell>
          <cell r="DP747">
            <v>0</v>
          </cell>
          <cell r="DQ747">
            <v>0</v>
          </cell>
          <cell r="DR747">
            <v>0</v>
          </cell>
          <cell r="DS747">
            <v>0</v>
          </cell>
          <cell r="DT747">
            <v>0</v>
          </cell>
          <cell r="DU747">
            <v>0</v>
          </cell>
          <cell r="DV747"/>
          <cell r="DW747"/>
          <cell r="DX747" t="str">
            <v>Absent for Unplaced Meeting</v>
          </cell>
          <cell r="DY747"/>
          <cell r="DZ747"/>
          <cell r="EA747" t="str">
            <v>Placement</v>
          </cell>
          <cell r="EB747" t="str">
            <v>Higher Studies</v>
          </cell>
          <cell r="EC747"/>
          <cell r="ED747" t="str">
            <v>CAT-3</v>
          </cell>
          <cell r="EE747"/>
          <cell r="EF747"/>
          <cell r="EG747"/>
          <cell r="EH747"/>
          <cell r="EI747"/>
          <cell r="EJ747"/>
          <cell r="EK747"/>
          <cell r="EL747"/>
          <cell r="EM747"/>
          <cell r="EN747">
            <v>5</v>
          </cell>
          <cell r="EO747">
            <v>0</v>
          </cell>
          <cell r="EP747">
            <v>4</v>
          </cell>
          <cell r="EQ747">
            <v>9</v>
          </cell>
          <cell r="ER747">
            <v>60</v>
          </cell>
          <cell r="ES747" t="str">
            <v>Yes</v>
          </cell>
          <cell r="ET747" t="str">
            <v>https://drive.google.com/open?id=1DdzO6FPxXCuPST8Zl5WkeUgWhBfyHN1N</v>
          </cell>
          <cell r="EU747" t="str">
            <v>IT + Core Companies</v>
          </cell>
          <cell r="EV747" t="str">
            <v>No</v>
          </cell>
          <cell r="EW747"/>
          <cell r="EX747" t="str">
            <v>-</v>
          </cell>
          <cell r="EY747" t="str">
            <v>AB</v>
          </cell>
          <cell r="EZ747"/>
          <cell r="FA747" t="str">
            <v>19-MECHA27-23</v>
          </cell>
          <cell r="FB747" t="str">
            <v>MECH-A</v>
          </cell>
          <cell r="FC747">
            <v>27</v>
          </cell>
        </row>
        <row r="748">
          <cell r="C748" t="str">
            <v>19-MECHA28-23</v>
          </cell>
          <cell r="D748">
            <v>28</v>
          </cell>
          <cell r="E748" t="str">
            <v>JADAV DIVYANG AJIT ALPESHA</v>
          </cell>
          <cell r="F748" t="str">
            <v>19-MECHA28-23</v>
          </cell>
          <cell r="G748" t="str">
            <v>Male</v>
          </cell>
          <cell r="H748">
            <v>37083</v>
          </cell>
          <cell r="I748">
            <v>7045048382</v>
          </cell>
          <cell r="J748"/>
          <cell r="K748" t="str">
            <v>divjadav007@gmail.com</v>
          </cell>
          <cell r="L748" t="str">
            <v>1032190418@tcetmumbai.in</v>
          </cell>
          <cell r="M748" t="str">
            <v>C/303/Rock Avenue/Plot-E/,Hindustan Naka,Kandivali (W),Opp ICICI bank/,Mumbai,400067</v>
          </cell>
          <cell r="N748" t="str">
            <v>Service</v>
          </cell>
          <cell r="O748" t="str">
            <v>5 Lacs to  10Lacs</v>
          </cell>
          <cell r="P748" t="str">
            <v>Normal</v>
          </cell>
          <cell r="Q748" t="str">
            <v>Open</v>
          </cell>
          <cell r="R748">
            <v>2019</v>
          </cell>
          <cell r="S748" t="str">
            <v>FE</v>
          </cell>
          <cell r="T748" t="str">
            <v>MHT-CET 2019</v>
          </cell>
          <cell r="U748" t="str">
            <v>MHT-CET</v>
          </cell>
          <cell r="V748">
            <v>200</v>
          </cell>
          <cell r="W748">
            <v>65.539566800000003</v>
          </cell>
          <cell r="X748" t="str">
            <v>IL</v>
          </cell>
          <cell r="Y748">
            <v>461</v>
          </cell>
          <cell r="Z748">
            <v>500</v>
          </cell>
          <cell r="AA748">
            <v>92.2</v>
          </cell>
          <cell r="AB748">
            <v>2017</v>
          </cell>
          <cell r="AC748" t="str">
            <v>MAHARASHTRA STATE BOARD OF SECONDARY AND HIGHER SECONDARY EDUCATION</v>
          </cell>
          <cell r="AD748" t="str">
            <v>OXFORD PUBLIC SCHOOL</v>
          </cell>
          <cell r="AE748">
            <v>485</v>
          </cell>
          <cell r="AF748">
            <v>650</v>
          </cell>
          <cell r="AG748">
            <v>74.62</v>
          </cell>
          <cell r="AH748">
            <v>2019</v>
          </cell>
          <cell r="AI748" t="str">
            <v>MAHARASHTRA STATE BOARD OF SECONDARY AND HIGHER SECONDARY EDUCATION</v>
          </cell>
          <cell r="AJ748" t="str">
            <v>MITHIBAI COLLEGE</v>
          </cell>
          <cell r="AK748">
            <v>210</v>
          </cell>
          <cell r="AL748">
            <v>22</v>
          </cell>
          <cell r="AM748">
            <v>9.545454545454545</v>
          </cell>
          <cell r="AN748">
            <v>87.355408388520971</v>
          </cell>
          <cell r="AO748">
            <v>213</v>
          </cell>
          <cell r="AP748">
            <v>26</v>
          </cell>
          <cell r="AQ748">
            <v>8.1923076923076916</v>
          </cell>
          <cell r="AR748">
            <v>75</v>
          </cell>
          <cell r="AS748">
            <v>423</v>
          </cell>
          <cell r="AT748">
            <v>48</v>
          </cell>
          <cell r="AU748">
            <v>8.8125</v>
          </cell>
          <cell r="AV748">
            <v>208</v>
          </cell>
          <cell r="AW748">
            <v>25</v>
          </cell>
          <cell r="AX748">
            <v>8.32</v>
          </cell>
          <cell r="AY748">
            <v>75</v>
          </cell>
          <cell r="AZ748">
            <v>243</v>
          </cell>
          <cell r="BA748">
            <v>29</v>
          </cell>
          <cell r="BB748">
            <v>8.3793103448275854</v>
          </cell>
          <cell r="BC748">
            <v>79</v>
          </cell>
          <cell r="BD748">
            <v>451</v>
          </cell>
          <cell r="BE748">
            <v>54</v>
          </cell>
          <cell r="BF748">
            <v>8.3518518518518512</v>
          </cell>
          <cell r="BG748">
            <v>218</v>
          </cell>
          <cell r="BH748">
            <v>24</v>
          </cell>
          <cell r="BI748">
            <v>9.0833333333333339</v>
          </cell>
          <cell r="BJ748">
            <v>76</v>
          </cell>
          <cell r="BK748">
            <v>235</v>
          </cell>
          <cell r="BL748">
            <v>28</v>
          </cell>
          <cell r="BM748">
            <v>8.3928571428571423</v>
          </cell>
          <cell r="BN748">
            <v>72.0710816777042</v>
          </cell>
          <cell r="BO748">
            <v>453</v>
          </cell>
          <cell r="BP748">
            <v>52</v>
          </cell>
          <cell r="BQ748">
            <v>8.7115384615384617</v>
          </cell>
          <cell r="BR748">
            <v>195</v>
          </cell>
          <cell r="BS748">
            <v>24</v>
          </cell>
          <cell r="BT748">
            <v>8.125</v>
          </cell>
          <cell r="BU748">
            <v>77.404415011037528</v>
          </cell>
          <cell r="BV748">
            <v>195</v>
          </cell>
          <cell r="BW748">
            <v>24</v>
          </cell>
          <cell r="BX748">
            <v>8.125</v>
          </cell>
          <cell r="BY748">
            <v>214</v>
          </cell>
          <cell r="BZ748">
            <v>26</v>
          </cell>
          <cell r="CA748">
            <v>8.2307692307692299</v>
          </cell>
          <cell r="CB748">
            <v>1736</v>
          </cell>
          <cell r="CC748">
            <v>204</v>
          </cell>
          <cell r="CD748">
            <v>8.5098039215686274</v>
          </cell>
          <cell r="CE748">
            <v>79</v>
          </cell>
          <cell r="CF748"/>
          <cell r="CG748"/>
          <cell r="CH748"/>
          <cell r="CI748"/>
          <cell r="CJ748"/>
          <cell r="CK748"/>
          <cell r="CL748"/>
          <cell r="CM748"/>
          <cell r="CN748"/>
          <cell r="CO748"/>
          <cell r="CP748"/>
          <cell r="CQ748"/>
          <cell r="CR748"/>
          <cell r="CS748"/>
          <cell r="CT748"/>
          <cell r="CU748"/>
          <cell r="CV748"/>
          <cell r="CW748"/>
          <cell r="CX748"/>
          <cell r="CY748"/>
          <cell r="CZ748"/>
          <cell r="DA748"/>
          <cell r="DB748"/>
          <cell r="DC748"/>
          <cell r="DD748"/>
          <cell r="DE748"/>
          <cell r="DF748"/>
          <cell r="DG748"/>
          <cell r="DH748"/>
          <cell r="DI748"/>
          <cell r="DJ748">
            <v>0</v>
          </cell>
          <cell r="DK748">
            <v>0</v>
          </cell>
          <cell r="DL748">
            <v>2</v>
          </cell>
          <cell r="DM748">
            <v>0</v>
          </cell>
          <cell r="DN748">
            <v>0</v>
          </cell>
          <cell r="DO748">
            <v>0</v>
          </cell>
          <cell r="DP748">
            <v>0</v>
          </cell>
          <cell r="DQ748">
            <v>0</v>
          </cell>
          <cell r="DR748">
            <v>0</v>
          </cell>
          <cell r="DS748">
            <v>0</v>
          </cell>
          <cell r="DT748">
            <v>0</v>
          </cell>
          <cell r="DU748">
            <v>0</v>
          </cell>
          <cell r="DV748"/>
          <cell r="DW748"/>
          <cell r="DX748"/>
          <cell r="DY748"/>
          <cell r="DZ748"/>
          <cell r="EA748" t="str">
            <v>Higher Studies</v>
          </cell>
          <cell r="EB748" t="str">
            <v>Higher Studies</v>
          </cell>
          <cell r="EC748"/>
          <cell r="ED748" t="str">
            <v>CAT-3</v>
          </cell>
          <cell r="EE748"/>
          <cell r="EF748"/>
          <cell r="EG748"/>
          <cell r="EH748"/>
          <cell r="EI748"/>
          <cell r="EJ748"/>
          <cell r="EK748"/>
          <cell r="EL748"/>
          <cell r="EM748"/>
          <cell r="EN748">
            <v>5</v>
          </cell>
          <cell r="EO748">
            <v>0</v>
          </cell>
          <cell r="EP748">
            <v>4</v>
          </cell>
          <cell r="EQ748">
            <v>9</v>
          </cell>
          <cell r="ER748">
            <v>60</v>
          </cell>
          <cell r="ES748" t="str">
            <v>Yes</v>
          </cell>
          <cell r="ET748" t="str">
            <v>https://drive.google.com/open?id=1VxbfRuBbr9gfvWYKn0FtnwZEXv_zYhG0</v>
          </cell>
          <cell r="EU748" t="str">
            <v>IT + Core Companies</v>
          </cell>
          <cell r="EV748" t="str">
            <v>No</v>
          </cell>
          <cell r="EW748"/>
          <cell r="EX748" t="str">
            <v>Mumbai</v>
          </cell>
          <cell r="EY748" t="str">
            <v>AB</v>
          </cell>
          <cell r="EZ748"/>
          <cell r="FA748" t="str">
            <v>19-MECHA28-23</v>
          </cell>
          <cell r="FB748" t="str">
            <v>MECH-A</v>
          </cell>
          <cell r="FC748">
            <v>28</v>
          </cell>
        </row>
        <row r="749">
          <cell r="C749" t="str">
            <v>19-MECHA29-23</v>
          </cell>
          <cell r="D749">
            <v>29</v>
          </cell>
          <cell r="E749" t="str">
            <v>JHA AMBESHKUMAR GOVIND KIRAN</v>
          </cell>
          <cell r="F749" t="str">
            <v>19-MECHA29-23</v>
          </cell>
          <cell r="G749" t="str">
            <v>Male</v>
          </cell>
          <cell r="H749">
            <v>36917</v>
          </cell>
          <cell r="I749">
            <v>7303177711</v>
          </cell>
          <cell r="J749"/>
          <cell r="K749" t="str">
            <v>amb2601jha@gmail.com</v>
          </cell>
          <cell r="L749" t="str">
            <v>1032190419@tcetmumbai.in</v>
          </cell>
          <cell r="M749" t="str">
            <v>KRANTIVEER SANJAY CHAWL,GAONDEVI ROAD,POISAR,SHIVAJI MAIDAN,MUMBAI,400101</v>
          </cell>
          <cell r="N749" t="str">
            <v>Self-employed</v>
          </cell>
          <cell r="O749" t="str">
            <v>5 Lacs to  10Lacs</v>
          </cell>
          <cell r="P749" t="str">
            <v>Normal</v>
          </cell>
          <cell r="Q749" t="str">
            <v>Open</v>
          </cell>
          <cell r="R749">
            <v>2019</v>
          </cell>
          <cell r="S749" t="str">
            <v>FE</v>
          </cell>
          <cell r="T749" t="str">
            <v>MHT-CET 2019</v>
          </cell>
          <cell r="U749" t="str">
            <v>MHT-CET</v>
          </cell>
          <cell r="V749">
            <v>200</v>
          </cell>
          <cell r="W749">
            <v>90.095449799999997</v>
          </cell>
          <cell r="X749" t="str">
            <v>MI</v>
          </cell>
          <cell r="Y749">
            <v>438</v>
          </cell>
          <cell r="Z749">
            <v>500</v>
          </cell>
          <cell r="AA749">
            <v>87.6</v>
          </cell>
          <cell r="AB749">
            <v>2017</v>
          </cell>
          <cell r="AC749" t="str">
            <v>MAHARASHTRA STATE BOARD OF SECONDARY AND HIGHER SECONDARY EDUCATION</v>
          </cell>
          <cell r="AD749" t="str">
            <v>CHILDREN ACADEMY</v>
          </cell>
          <cell r="AE749">
            <v>410</v>
          </cell>
          <cell r="AF749">
            <v>650</v>
          </cell>
          <cell r="AG749">
            <v>63.08</v>
          </cell>
          <cell r="AH749">
            <v>2019</v>
          </cell>
          <cell r="AI749" t="str">
            <v>MAHARASHTRA STATE BOARD OF SECONDARY AND HIGHER SECONDARY EDUCATION</v>
          </cell>
          <cell r="AJ749" t="str">
            <v>NIRMALA MEMORIAL FOUNDATION COLLEGE OF COMMERCE AND SCIENCE</v>
          </cell>
          <cell r="AK749">
            <v>208</v>
          </cell>
          <cell r="AL749">
            <v>22</v>
          </cell>
          <cell r="AM749">
            <v>9.454545454545455</v>
          </cell>
          <cell r="AN749">
            <v>85.46136865342163</v>
          </cell>
          <cell r="AO749">
            <v>226</v>
          </cell>
          <cell r="AP749">
            <v>26</v>
          </cell>
          <cell r="AQ749">
            <v>8.6923076923076916</v>
          </cell>
          <cell r="AR749">
            <v>75</v>
          </cell>
          <cell r="AS749">
            <v>434</v>
          </cell>
          <cell r="AT749">
            <v>48</v>
          </cell>
          <cell r="AU749">
            <v>9.0416666666666661</v>
          </cell>
          <cell r="AV749">
            <v>242</v>
          </cell>
          <cell r="AW749">
            <v>25</v>
          </cell>
          <cell r="AX749">
            <v>9.68</v>
          </cell>
          <cell r="AY749">
            <v>92</v>
          </cell>
          <cell r="AZ749">
            <v>263</v>
          </cell>
          <cell r="BA749">
            <v>29</v>
          </cell>
          <cell r="BB749">
            <v>9.068965517241379</v>
          </cell>
          <cell r="BC749">
            <v>95</v>
          </cell>
          <cell r="BD749">
            <v>505</v>
          </cell>
          <cell r="BE749">
            <v>54</v>
          </cell>
          <cell r="BF749">
            <v>9.3518518518518512</v>
          </cell>
          <cell r="BG749">
            <v>221</v>
          </cell>
          <cell r="BH749">
            <v>24</v>
          </cell>
          <cell r="BI749">
            <v>9.2083333333333339</v>
          </cell>
          <cell r="BJ749">
            <v>97</v>
          </cell>
          <cell r="BK749">
            <v>262</v>
          </cell>
          <cell r="BL749">
            <v>29</v>
          </cell>
          <cell r="BM749">
            <v>9.0344827586206904</v>
          </cell>
          <cell r="BN749">
            <v>88.892273730684323</v>
          </cell>
          <cell r="BO749">
            <v>483</v>
          </cell>
          <cell r="BP749">
            <v>53</v>
          </cell>
          <cell r="BQ749">
            <v>9.1132075471698109</v>
          </cell>
          <cell r="BR749">
            <v>204</v>
          </cell>
          <cell r="BS749">
            <v>24</v>
          </cell>
          <cell r="BT749">
            <v>8.5</v>
          </cell>
          <cell r="BU749">
            <v>88.892273730684323</v>
          </cell>
          <cell r="BV749">
            <v>204</v>
          </cell>
          <cell r="BW749">
            <v>24</v>
          </cell>
          <cell r="BX749">
            <v>8.5</v>
          </cell>
          <cell r="BY749">
            <v>220</v>
          </cell>
          <cell r="BZ749">
            <v>26</v>
          </cell>
          <cell r="CA749">
            <v>8.4615384615384617</v>
          </cell>
          <cell r="CB749">
            <v>1846</v>
          </cell>
          <cell r="CC749">
            <v>205</v>
          </cell>
          <cell r="CD749">
            <v>9.0048780487804869</v>
          </cell>
          <cell r="CE749">
            <v>89</v>
          </cell>
          <cell r="CF749"/>
          <cell r="CG749"/>
          <cell r="CH749"/>
          <cell r="CI749"/>
          <cell r="CJ749"/>
          <cell r="CK749"/>
          <cell r="CL749"/>
          <cell r="CM749"/>
          <cell r="CN749">
            <v>23</v>
          </cell>
          <cell r="CO749">
            <v>60</v>
          </cell>
          <cell r="CP749">
            <v>47</v>
          </cell>
          <cell r="CQ749">
            <v>50</v>
          </cell>
          <cell r="CR749">
            <v>24</v>
          </cell>
          <cell r="CS749">
            <v>0</v>
          </cell>
          <cell r="CT749">
            <v>100</v>
          </cell>
          <cell r="CU749">
            <v>13</v>
          </cell>
          <cell r="CV749">
            <v>3</v>
          </cell>
          <cell r="CW749">
            <v>82</v>
          </cell>
          <cell r="CX749">
            <v>518</v>
          </cell>
          <cell r="CY749">
            <v>51.8</v>
          </cell>
          <cell r="CZ749">
            <v>76.968796433878168</v>
          </cell>
          <cell r="DA749">
            <v>10</v>
          </cell>
          <cell r="DB749">
            <v>0</v>
          </cell>
          <cell r="DC749">
            <v>100</v>
          </cell>
          <cell r="DD749">
            <v>22</v>
          </cell>
          <cell r="DE749">
            <v>0</v>
          </cell>
          <cell r="DF749">
            <v>100</v>
          </cell>
          <cell r="DG749">
            <v>0</v>
          </cell>
          <cell r="DH749">
            <v>0</v>
          </cell>
          <cell r="DI749">
            <v>0</v>
          </cell>
          <cell r="DJ749">
            <v>0</v>
          </cell>
          <cell r="DK749">
            <v>2</v>
          </cell>
          <cell r="DL749">
            <v>0</v>
          </cell>
          <cell r="DM749">
            <v>100</v>
          </cell>
          <cell r="DN749">
            <v>0</v>
          </cell>
          <cell r="DO749" t="str">
            <v>0</v>
          </cell>
          <cell r="DP749">
            <v>90</v>
          </cell>
          <cell r="DQ749" t="str">
            <v>100</v>
          </cell>
          <cell r="DR749">
            <v>45</v>
          </cell>
          <cell r="DS749">
            <v>50</v>
          </cell>
          <cell r="DT749">
            <v>26</v>
          </cell>
          <cell r="DU749">
            <v>76</v>
          </cell>
          <cell r="DV749" t="str">
            <v>Matchless Protech Pvt. Ltd.</v>
          </cell>
          <cell r="DW749"/>
          <cell r="DX749"/>
          <cell r="DY749" t="str">
            <v>Placed</v>
          </cell>
          <cell r="DZ749">
            <v>3</v>
          </cell>
          <cell r="EA749" t="str">
            <v>Placement</v>
          </cell>
          <cell r="EB749" t="str">
            <v>Placement</v>
          </cell>
          <cell r="EC749"/>
          <cell r="ED749" t="str">
            <v>CAT-1</v>
          </cell>
          <cell r="EE749"/>
          <cell r="EF749"/>
          <cell r="EG749"/>
          <cell r="EH749"/>
          <cell r="EI749"/>
          <cell r="EJ749"/>
          <cell r="EK749"/>
          <cell r="EL749"/>
          <cell r="EM749"/>
          <cell r="EN749">
            <v>5</v>
          </cell>
          <cell r="EO749">
            <v>4</v>
          </cell>
          <cell r="EP749">
            <v>5</v>
          </cell>
          <cell r="EQ749">
            <v>14</v>
          </cell>
          <cell r="ER749">
            <v>93.333333333333329</v>
          </cell>
          <cell r="ES749" t="str">
            <v>Yes</v>
          </cell>
          <cell r="ET749" t="str">
            <v>https://drive.google.com/open?id=1RDcSz_zGtLLQKA3zIaTfL4PCpYJYk4vc</v>
          </cell>
          <cell r="EU749" t="str">
            <v>Core Companies</v>
          </cell>
          <cell r="EV749" t="str">
            <v>Yes</v>
          </cell>
          <cell r="EW749" t="str">
            <v>pay_HyUIRdxU6hojhb</v>
          </cell>
          <cell r="EX749" t="str">
            <v>MUMBAI</v>
          </cell>
          <cell r="EY749" t="str">
            <v>AB</v>
          </cell>
          <cell r="EZ749" t="str">
            <v>Batch 3</v>
          </cell>
          <cell r="FA749" t="str">
            <v>19-MECHA29-23</v>
          </cell>
          <cell r="FB749" t="str">
            <v>MECH-A</v>
          </cell>
          <cell r="FC749">
            <v>29</v>
          </cell>
        </row>
        <row r="750">
          <cell r="C750" t="str">
            <v>19-MECHA30-23</v>
          </cell>
          <cell r="D750">
            <v>30</v>
          </cell>
          <cell r="E750" t="str">
            <v>JHA ANIKET AMOD KAMINI</v>
          </cell>
          <cell r="F750" t="str">
            <v>19-MECHA30-23</v>
          </cell>
          <cell r="G750" t="str">
            <v>Male</v>
          </cell>
          <cell r="H750">
            <v>36978</v>
          </cell>
          <cell r="I750">
            <v>8779799453</v>
          </cell>
          <cell r="J750"/>
          <cell r="K750" t="str">
            <v>aniket.jha1036@gmail.com</v>
          </cell>
          <cell r="L750" t="str">
            <v>1032190420@tcetmumbai.in</v>
          </cell>
          <cell r="M750" t="str">
            <v>B/203 PARK PLAZA,QUEENS PARK,thane,near deepak hospital,mumbai,401107</v>
          </cell>
          <cell r="N750" t="str">
            <v>Service</v>
          </cell>
          <cell r="O750" t="str">
            <v>10 Lacs to 20Lacs</v>
          </cell>
          <cell r="P750" t="str">
            <v>Normal</v>
          </cell>
          <cell r="Q750" t="str">
            <v>Open</v>
          </cell>
          <cell r="R750">
            <v>2019</v>
          </cell>
          <cell r="S750" t="str">
            <v>FE</v>
          </cell>
          <cell r="T750" t="str">
            <v>MHT-CET 2019</v>
          </cell>
          <cell r="U750" t="str">
            <v>MHT-CET</v>
          </cell>
          <cell r="V750">
            <v>200</v>
          </cell>
          <cell r="W750">
            <v>24.275978899999998</v>
          </cell>
          <cell r="X750" t="str">
            <v>MI</v>
          </cell>
          <cell r="Y750">
            <v>406</v>
          </cell>
          <cell r="Z750">
            <v>500</v>
          </cell>
          <cell r="AA750">
            <v>81.2</v>
          </cell>
          <cell r="AB750">
            <v>2017</v>
          </cell>
          <cell r="AC750" t="str">
            <v>MAHARASHTRA STATE BOARD OF SECONDARY AND HIGHER SECONDARY EDUCATION</v>
          </cell>
          <cell r="AD750" t="str">
            <v>SARDAR VALLABHAI PATEL VIDYALAYA</v>
          </cell>
          <cell r="AE750">
            <v>420</v>
          </cell>
          <cell r="AF750">
            <v>650</v>
          </cell>
          <cell r="AG750">
            <v>64.62</v>
          </cell>
          <cell r="AH750">
            <v>2019</v>
          </cell>
          <cell r="AI750" t="str">
            <v>MAHARASHTRA STATE BOARD OF SECONDARY AND HIGHER SECONDARY EDUCATION</v>
          </cell>
          <cell r="AJ750" t="str">
            <v>THAKUR COLLEGE OF SCIENCE AND COMMERCE</v>
          </cell>
          <cell r="AK750">
            <v>189</v>
          </cell>
          <cell r="AL750">
            <v>22</v>
          </cell>
          <cell r="AM750">
            <v>8.5909090909090917</v>
          </cell>
          <cell r="AN750">
            <v>75</v>
          </cell>
          <cell r="AO750">
            <v>219</v>
          </cell>
          <cell r="AP750">
            <v>26</v>
          </cell>
          <cell r="AQ750">
            <v>8.4230769230769234</v>
          </cell>
          <cell r="AR750">
            <v>75</v>
          </cell>
          <cell r="AS750">
            <v>408</v>
          </cell>
          <cell r="AT750">
            <v>48</v>
          </cell>
          <cell r="AU750">
            <v>8.5</v>
          </cell>
          <cell r="AV750">
            <v>226</v>
          </cell>
          <cell r="AW750">
            <v>25</v>
          </cell>
          <cell r="AX750">
            <v>9.0399999999999991</v>
          </cell>
          <cell r="AY750">
            <v>91</v>
          </cell>
          <cell r="AZ750">
            <v>258</v>
          </cell>
          <cell r="BA750">
            <v>29</v>
          </cell>
          <cell r="BB750">
            <v>8.8965517241379306</v>
          </cell>
          <cell r="BC750">
            <v>85</v>
          </cell>
          <cell r="BD750">
            <v>484</v>
          </cell>
          <cell r="BE750">
            <v>54</v>
          </cell>
          <cell r="BF750">
            <v>8.9629629629629637</v>
          </cell>
          <cell r="BG750">
            <v>220</v>
          </cell>
          <cell r="BH750">
            <v>24</v>
          </cell>
          <cell r="BI750">
            <v>9.1666666666666661</v>
          </cell>
          <cell r="BJ750">
            <v>94</v>
          </cell>
          <cell r="BK750">
            <v>261</v>
          </cell>
          <cell r="BL750">
            <v>28</v>
          </cell>
          <cell r="BM750">
            <v>9.3214285714285712</v>
          </cell>
          <cell r="BN750">
            <v>84</v>
          </cell>
          <cell r="BO750">
            <v>481</v>
          </cell>
          <cell r="BP750">
            <v>52</v>
          </cell>
          <cell r="BQ750">
            <v>9.25</v>
          </cell>
          <cell r="BR750">
            <v>221</v>
          </cell>
          <cell r="BS750">
            <v>24</v>
          </cell>
          <cell r="BT750">
            <v>9.2083333333333339</v>
          </cell>
          <cell r="BU750">
            <v>84</v>
          </cell>
          <cell r="BV750">
            <v>221</v>
          </cell>
          <cell r="BW750">
            <v>24</v>
          </cell>
          <cell r="BX750">
            <v>9.2083333333333339</v>
          </cell>
          <cell r="BY750">
            <v>253</v>
          </cell>
          <cell r="BZ750">
            <v>26</v>
          </cell>
          <cell r="CA750">
            <v>9.7307692307692299</v>
          </cell>
          <cell r="CB750">
            <v>1847</v>
          </cell>
          <cell r="CC750">
            <v>204</v>
          </cell>
          <cell r="CD750">
            <v>9.0539215686274517</v>
          </cell>
          <cell r="CE750">
            <v>84</v>
          </cell>
          <cell r="CF750"/>
          <cell r="CG750"/>
          <cell r="CH750"/>
          <cell r="CI750"/>
          <cell r="CJ750"/>
          <cell r="CK750"/>
          <cell r="CL750"/>
          <cell r="CM750"/>
          <cell r="CN750">
            <v>17</v>
          </cell>
          <cell r="CO750">
            <v>60</v>
          </cell>
          <cell r="CP750">
            <v>36</v>
          </cell>
          <cell r="CQ750">
            <v>50</v>
          </cell>
          <cell r="CR750">
            <v>20</v>
          </cell>
          <cell r="CS750">
            <v>4</v>
          </cell>
          <cell r="CT750">
            <v>84</v>
          </cell>
          <cell r="CU750">
            <v>1</v>
          </cell>
          <cell r="CV750">
            <v>15</v>
          </cell>
          <cell r="CW750">
            <v>7</v>
          </cell>
          <cell r="CX750">
            <v>23</v>
          </cell>
          <cell r="CY750">
            <v>23</v>
          </cell>
          <cell r="CZ750">
            <v>3.4175334323922733</v>
          </cell>
          <cell r="DA750">
            <v>1</v>
          </cell>
          <cell r="DB750">
            <v>9</v>
          </cell>
          <cell r="DC750">
            <v>10</v>
          </cell>
          <cell r="DD750">
            <v>8</v>
          </cell>
          <cell r="DE750">
            <v>14</v>
          </cell>
          <cell r="DF750">
            <v>37</v>
          </cell>
          <cell r="DG750">
            <v>2</v>
          </cell>
          <cell r="DH750">
            <v>20</v>
          </cell>
          <cell r="DI750">
            <v>0</v>
          </cell>
          <cell r="DJ750">
            <v>0</v>
          </cell>
          <cell r="DK750">
            <v>0</v>
          </cell>
          <cell r="DL750">
            <v>2</v>
          </cell>
          <cell r="DM750">
            <v>0</v>
          </cell>
          <cell r="DN750">
            <v>0</v>
          </cell>
          <cell r="DO750" t="str">
            <v>0</v>
          </cell>
          <cell r="DP750">
            <v>70</v>
          </cell>
          <cell r="DQ750" t="str">
            <v>100</v>
          </cell>
          <cell r="DR750">
            <v>35</v>
          </cell>
          <cell r="DS750">
            <v>50</v>
          </cell>
          <cell r="DT750">
            <v>2</v>
          </cell>
          <cell r="DU750">
            <v>30</v>
          </cell>
          <cell r="DV750" t="str">
            <v>Placement</v>
          </cell>
          <cell r="DW750"/>
          <cell r="DX750"/>
          <cell r="DY750"/>
          <cell r="DZ750" t="str">
            <v>Placement</v>
          </cell>
          <cell r="EA750" t="str">
            <v>Placement</v>
          </cell>
          <cell r="EB750" t="str">
            <v>Placement</v>
          </cell>
          <cell r="EC750"/>
          <cell r="ED750" t="str">
            <v>CAT-3</v>
          </cell>
          <cell r="EE750"/>
          <cell r="EF750"/>
          <cell r="EG750"/>
          <cell r="EH750"/>
          <cell r="EI750"/>
          <cell r="EJ750"/>
          <cell r="EK750"/>
          <cell r="EL750"/>
          <cell r="EM750"/>
          <cell r="EN750">
            <v>5</v>
          </cell>
          <cell r="EO750">
            <v>1</v>
          </cell>
          <cell r="EP750">
            <v>5</v>
          </cell>
          <cell r="EQ750">
            <v>11</v>
          </cell>
          <cell r="ER750">
            <v>73.333333333333329</v>
          </cell>
          <cell r="ES750" t="str">
            <v>Yes</v>
          </cell>
          <cell r="ET750" t="str">
            <v>https://drive.google.com/open?id=1XnAkZH91_cS6FIDfWQK2HoXuVqokiHjE</v>
          </cell>
          <cell r="EU750" t="str">
            <v>IT + Core Companies</v>
          </cell>
          <cell r="EV750" t="str">
            <v>Yes</v>
          </cell>
          <cell r="EW750" t="str">
            <v>pay_HyBHMDPzMCQTpj</v>
          </cell>
          <cell r="EX750" t="str">
            <v>maharashtra</v>
          </cell>
          <cell r="EY750" t="str">
            <v>Present</v>
          </cell>
          <cell r="EZ750" t="str">
            <v>Batch 3</v>
          </cell>
          <cell r="FA750" t="str">
            <v>19-MECHA30-23</v>
          </cell>
          <cell r="FB750" t="str">
            <v>MECH-A</v>
          </cell>
          <cell r="FC750">
            <v>30</v>
          </cell>
        </row>
        <row r="751">
          <cell r="C751" t="str">
            <v>19-MECHA31-23</v>
          </cell>
          <cell r="D751">
            <v>31</v>
          </cell>
          <cell r="E751" t="str">
            <v>JHA LUV DEEPAK SWETA</v>
          </cell>
          <cell r="F751" t="str">
            <v>19-MECHA31-23</v>
          </cell>
          <cell r="G751" t="str">
            <v>Male</v>
          </cell>
          <cell r="H751">
            <v>36921</v>
          </cell>
          <cell r="I751">
            <v>8369885610</v>
          </cell>
          <cell r="J751"/>
          <cell r="K751" t="str">
            <v>luv7852143jha@gmail.com</v>
          </cell>
          <cell r="L751" t="str">
            <v>1032190421@tcetmumbai.in</v>
          </cell>
          <cell r="M751" t="str">
            <v>PANDA TOLA,PANDA TOLA,BOUNSI,DIGAMBAR JAIN TEMPLE,BHAGALPUR,813104</v>
          </cell>
          <cell r="N751" t="str">
            <v>Service</v>
          </cell>
          <cell r="O751" t="str">
            <v>Below  5 Lacs</v>
          </cell>
          <cell r="P751" t="str">
            <v>Normal</v>
          </cell>
          <cell r="Q751" t="str">
            <v>Open</v>
          </cell>
          <cell r="R751">
            <v>2019</v>
          </cell>
          <cell r="S751" t="str">
            <v>FE</v>
          </cell>
          <cell r="T751" t="str">
            <v>MHT-CET 2019</v>
          </cell>
          <cell r="U751" t="str">
            <v>MHT-CET</v>
          </cell>
          <cell r="V751">
            <v>200</v>
          </cell>
          <cell r="W751">
            <v>32.602492699999999</v>
          </cell>
          <cell r="X751" t="str">
            <v>MI</v>
          </cell>
          <cell r="Y751">
            <v>430</v>
          </cell>
          <cell r="Z751">
            <v>500</v>
          </cell>
          <cell r="AA751">
            <v>86</v>
          </cell>
          <cell r="AB751">
            <v>2017</v>
          </cell>
          <cell r="AC751" t="str">
            <v>MAHARASHTRA STATE BOARD OF SECONDARY AND HIGHER SECONDARY EDUCATION</v>
          </cell>
          <cell r="AD751" t="str">
            <v>OXFORD PUBLIC SCHOOL</v>
          </cell>
          <cell r="AE751">
            <v>390</v>
          </cell>
          <cell r="AF751">
            <v>650</v>
          </cell>
          <cell r="AG751">
            <v>60</v>
          </cell>
          <cell r="AH751">
            <v>2019</v>
          </cell>
          <cell r="AI751" t="str">
            <v>MAHARASHTRA STATE BOARD OF SECONDARY AND HIGHER SECONDARY EDUCATION</v>
          </cell>
          <cell r="AJ751" t="str">
            <v>THAKUR COLLEGE OF SCIENCE AND COMMERCE</v>
          </cell>
          <cell r="AK751">
            <v>208</v>
          </cell>
          <cell r="AL751">
            <v>22</v>
          </cell>
          <cell r="AM751">
            <v>9.454545454545455</v>
          </cell>
          <cell r="AN751">
            <v>91.12141280353201</v>
          </cell>
          <cell r="AO751">
            <v>260</v>
          </cell>
          <cell r="AP751">
            <v>26</v>
          </cell>
          <cell r="AQ751">
            <v>10</v>
          </cell>
          <cell r="AR751">
            <v>100</v>
          </cell>
          <cell r="AS751">
            <v>468</v>
          </cell>
          <cell r="AT751">
            <v>48</v>
          </cell>
          <cell r="AU751">
            <v>9.75</v>
          </cell>
          <cell r="AV751">
            <v>241</v>
          </cell>
          <cell r="AW751">
            <v>25</v>
          </cell>
          <cell r="AX751">
            <v>9.64</v>
          </cell>
          <cell r="AY751">
            <v>95</v>
          </cell>
          <cell r="AZ751">
            <v>274</v>
          </cell>
          <cell r="BA751">
            <v>29</v>
          </cell>
          <cell r="BB751">
            <v>9.4482758620689662</v>
          </cell>
          <cell r="BC751">
            <v>97</v>
          </cell>
          <cell r="BD751">
            <v>515</v>
          </cell>
          <cell r="BE751">
            <v>54</v>
          </cell>
          <cell r="BF751">
            <v>9.5370370370370363</v>
          </cell>
          <cell r="BG751">
            <v>228</v>
          </cell>
          <cell r="BH751">
            <v>24</v>
          </cell>
          <cell r="BI751">
            <v>9.5</v>
          </cell>
          <cell r="BJ751">
            <v>100</v>
          </cell>
          <cell r="BK751">
            <v>269</v>
          </cell>
          <cell r="BL751">
            <v>29</v>
          </cell>
          <cell r="BM751">
            <v>9.2758620689655178</v>
          </cell>
          <cell r="BN751">
            <v>96.624282560706405</v>
          </cell>
          <cell r="BO751">
            <v>497</v>
          </cell>
          <cell r="BP751">
            <v>53</v>
          </cell>
          <cell r="BQ751">
            <v>9.3773584905660385</v>
          </cell>
          <cell r="BR751">
            <v>234</v>
          </cell>
          <cell r="BS751">
            <v>24</v>
          </cell>
          <cell r="BT751">
            <v>9.75</v>
          </cell>
          <cell r="BU751">
            <v>96.624282560706391</v>
          </cell>
          <cell r="BV751">
            <v>234</v>
          </cell>
          <cell r="BW751">
            <v>24</v>
          </cell>
          <cell r="BX751">
            <v>9.75</v>
          </cell>
          <cell r="BY751">
            <v>260</v>
          </cell>
          <cell r="BZ751">
            <v>26</v>
          </cell>
          <cell r="CA751">
            <v>10</v>
          </cell>
          <cell r="CB751">
            <v>1974</v>
          </cell>
          <cell r="CC751">
            <v>205</v>
          </cell>
          <cell r="CD751">
            <v>9.6292682926829265</v>
          </cell>
          <cell r="CE751">
            <v>97</v>
          </cell>
          <cell r="CF751"/>
          <cell r="CG751"/>
          <cell r="CH751"/>
          <cell r="CI751"/>
          <cell r="CJ751"/>
          <cell r="CK751"/>
          <cell r="CL751"/>
          <cell r="CM751"/>
          <cell r="CN751">
            <v>21</v>
          </cell>
          <cell r="CO751">
            <v>60</v>
          </cell>
          <cell r="CP751">
            <v>42</v>
          </cell>
          <cell r="CQ751">
            <v>50</v>
          </cell>
          <cell r="CR751">
            <v>24</v>
          </cell>
          <cell r="CS751">
            <v>0</v>
          </cell>
          <cell r="CT751">
            <v>100</v>
          </cell>
          <cell r="CU751">
            <v>16</v>
          </cell>
          <cell r="CV751">
            <v>0</v>
          </cell>
          <cell r="CW751">
            <v>100</v>
          </cell>
          <cell r="CX751">
            <v>631</v>
          </cell>
          <cell r="CY751">
            <v>63.1</v>
          </cell>
          <cell r="CZ751">
            <v>93.759286775631494</v>
          </cell>
          <cell r="DA751">
            <v>10</v>
          </cell>
          <cell r="DB751">
            <v>0</v>
          </cell>
          <cell r="DC751">
            <v>100</v>
          </cell>
          <cell r="DD751">
            <v>21</v>
          </cell>
          <cell r="DE751">
            <v>1</v>
          </cell>
          <cell r="DF751">
            <v>96</v>
          </cell>
          <cell r="DG751">
            <v>9</v>
          </cell>
          <cell r="DH751">
            <v>90</v>
          </cell>
          <cell r="DI751">
            <v>100</v>
          </cell>
          <cell r="DJ751">
            <v>5</v>
          </cell>
          <cell r="DK751">
            <v>2</v>
          </cell>
          <cell r="DL751">
            <v>0</v>
          </cell>
          <cell r="DM751">
            <v>100</v>
          </cell>
          <cell r="DN751">
            <v>0</v>
          </cell>
          <cell r="DO751" t="str">
            <v>0</v>
          </cell>
          <cell r="DP751">
            <v>80</v>
          </cell>
          <cell r="DQ751" t="str">
            <v>100</v>
          </cell>
          <cell r="DR751">
            <v>40</v>
          </cell>
          <cell r="DS751">
            <v>50</v>
          </cell>
          <cell r="DT751">
            <v>33</v>
          </cell>
          <cell r="DU751">
            <v>91</v>
          </cell>
          <cell r="DV751" t="str">
            <v>Capgemini</v>
          </cell>
          <cell r="DW751"/>
          <cell r="DX751"/>
          <cell r="DY751" t="str">
            <v>Placed</v>
          </cell>
          <cell r="DZ751">
            <v>5.75</v>
          </cell>
          <cell r="EA751" t="str">
            <v>Placement</v>
          </cell>
          <cell r="EB751" t="str">
            <v>Placement</v>
          </cell>
          <cell r="EC751"/>
          <cell r="ED751" t="str">
            <v>CAT-1</v>
          </cell>
          <cell r="EE751"/>
          <cell r="EF751"/>
          <cell r="EG751"/>
          <cell r="EH751"/>
          <cell r="EI751"/>
          <cell r="EJ751"/>
          <cell r="EK751"/>
          <cell r="EL751"/>
          <cell r="EM751"/>
          <cell r="EN751">
            <v>5</v>
          </cell>
          <cell r="EO751">
            <v>5</v>
          </cell>
          <cell r="EP751">
            <v>5</v>
          </cell>
          <cell r="EQ751">
            <v>15</v>
          </cell>
          <cell r="ER751">
            <v>100</v>
          </cell>
          <cell r="ES751" t="str">
            <v>Yes</v>
          </cell>
          <cell r="ET751" t="str">
            <v>https://drive.google.com/open?id=1AftJGZ4xrdDwytxxk9N1S607UEM8gZA_</v>
          </cell>
          <cell r="EU751" t="str">
            <v>IT + Core Companies</v>
          </cell>
          <cell r="EV751" t="str">
            <v>Yes</v>
          </cell>
          <cell r="EW751" t="str">
            <v>pay_Hy1buZ0YHvUule</v>
          </cell>
          <cell r="EX751" t="str">
            <v>Bihar</v>
          </cell>
          <cell r="EY751" t="str">
            <v>Present</v>
          </cell>
          <cell r="EZ751" t="str">
            <v>Batch 3</v>
          </cell>
          <cell r="FA751" t="str">
            <v>19-MECHA31-23</v>
          </cell>
          <cell r="FB751" t="str">
            <v>MECH-A</v>
          </cell>
          <cell r="FC751">
            <v>31</v>
          </cell>
        </row>
        <row r="752">
          <cell r="C752" t="str">
            <v>19-MECHA32-23</v>
          </cell>
          <cell r="D752">
            <v>32</v>
          </cell>
          <cell r="E752" t="str">
            <v>JHANWAR TUSHAR MADHUSUDAN GEETA</v>
          </cell>
          <cell r="F752" t="str">
            <v>19-MECHA32-23</v>
          </cell>
          <cell r="G752" t="str">
            <v>Male</v>
          </cell>
          <cell r="H752">
            <v>36800</v>
          </cell>
          <cell r="I752">
            <v>9462620615</v>
          </cell>
          <cell r="J752">
            <v>9414121615</v>
          </cell>
          <cell r="K752" t="str">
            <v>tusharjhanwar01@gmail.com</v>
          </cell>
          <cell r="L752" t="str">
            <v>1032190422@tcetmumbai.in</v>
          </cell>
          <cell r="M752" t="str">
            <v>8,'Raghukul',Radha Krishna Bagh,Pali,Agarsen Bhaven,Pali,306401</v>
          </cell>
          <cell r="N752" t="str">
            <v>Family Business</v>
          </cell>
          <cell r="O752" t="str">
            <v>Below  5 Lacs</v>
          </cell>
          <cell r="P752" t="str">
            <v>Normal</v>
          </cell>
          <cell r="Q752" t="str">
            <v>Open</v>
          </cell>
          <cell r="R752">
            <v>2019</v>
          </cell>
          <cell r="S752" t="str">
            <v>FE</v>
          </cell>
          <cell r="T752" t="str">
            <v xml:space="preserve">JEE(Main)-2019 </v>
          </cell>
          <cell r="U752" t="str">
            <v>JEE-Main</v>
          </cell>
          <cell r="V752">
            <v>360</v>
          </cell>
          <cell r="W752">
            <v>91.28</v>
          </cell>
          <cell r="X752" t="str">
            <v>AI</v>
          </cell>
          <cell r="Y752"/>
          <cell r="Z752"/>
          <cell r="AA752">
            <v>93.1</v>
          </cell>
          <cell r="AB752">
            <v>2016</v>
          </cell>
          <cell r="AC752" t="str">
            <v>CENTRAL BOARD OF SECONDARY EDUCATION</v>
          </cell>
          <cell r="AD752" t="str">
            <v>ST. PAULS SCHOOL</v>
          </cell>
          <cell r="AE752">
            <v>432</v>
          </cell>
          <cell r="AF752">
            <v>500</v>
          </cell>
          <cell r="AG752">
            <v>86.4</v>
          </cell>
          <cell r="AH752">
            <v>2018</v>
          </cell>
          <cell r="AI752" t="str">
            <v>CENTRAL BOARD OF SECONDARY EDUCATION</v>
          </cell>
          <cell r="AJ752" t="str">
            <v>ST. PAULS SCHOOL</v>
          </cell>
          <cell r="AK752">
            <v>215</v>
          </cell>
          <cell r="AL752">
            <v>22</v>
          </cell>
          <cell r="AM752">
            <v>9.7727272727272734</v>
          </cell>
          <cell r="AN752">
            <v>83.589403973509931</v>
          </cell>
          <cell r="AO752">
            <v>260</v>
          </cell>
          <cell r="AP752">
            <v>26</v>
          </cell>
          <cell r="AQ752">
            <v>10</v>
          </cell>
          <cell r="AR752">
            <v>100</v>
          </cell>
          <cell r="AS752">
            <v>475</v>
          </cell>
          <cell r="AT752">
            <v>48</v>
          </cell>
          <cell r="AU752">
            <v>9.8958333333333339</v>
          </cell>
          <cell r="AV752">
            <v>246</v>
          </cell>
          <cell r="AW752">
            <v>25</v>
          </cell>
          <cell r="AX752">
            <v>9.84</v>
          </cell>
          <cell r="AY752">
            <v>95</v>
          </cell>
          <cell r="AZ752">
            <v>280</v>
          </cell>
          <cell r="BA752">
            <v>29</v>
          </cell>
          <cell r="BB752">
            <v>9.6551724137931032</v>
          </cell>
          <cell r="BC752">
            <v>98</v>
          </cell>
          <cell r="BD752">
            <v>526</v>
          </cell>
          <cell r="BE752">
            <v>54</v>
          </cell>
          <cell r="BF752">
            <v>9.7407407407407405</v>
          </cell>
          <cell r="BG752">
            <v>239</v>
          </cell>
          <cell r="BH752">
            <v>24</v>
          </cell>
          <cell r="BI752">
            <v>9.9583333333333339</v>
          </cell>
          <cell r="BJ752">
            <v>97</v>
          </cell>
          <cell r="BK752">
            <v>274</v>
          </cell>
          <cell r="BL752">
            <v>29</v>
          </cell>
          <cell r="BM752">
            <v>9.4482758620689662</v>
          </cell>
          <cell r="BN752">
            <v>94.717880794701983</v>
          </cell>
          <cell r="BO752">
            <v>513</v>
          </cell>
          <cell r="BP752">
            <v>53</v>
          </cell>
          <cell r="BQ752">
            <v>9.6792452830188687</v>
          </cell>
          <cell r="BR752">
            <v>216</v>
          </cell>
          <cell r="BS752">
            <v>24</v>
          </cell>
          <cell r="BT752">
            <v>9</v>
          </cell>
          <cell r="BU752">
            <v>94.717880794701998</v>
          </cell>
          <cell r="BV752">
            <v>216</v>
          </cell>
          <cell r="BW752">
            <v>24</v>
          </cell>
          <cell r="BX752">
            <v>9</v>
          </cell>
          <cell r="BY752">
            <v>259</v>
          </cell>
          <cell r="BZ752">
            <v>26</v>
          </cell>
          <cell r="CA752">
            <v>9.9615384615384617</v>
          </cell>
          <cell r="CB752">
            <v>1989</v>
          </cell>
          <cell r="CC752">
            <v>205</v>
          </cell>
          <cell r="CD752">
            <v>9.7024390243902445</v>
          </cell>
          <cell r="CE752">
            <v>95</v>
          </cell>
          <cell r="CF752"/>
          <cell r="CG752"/>
          <cell r="CH752"/>
          <cell r="CI752"/>
          <cell r="CJ752"/>
          <cell r="CK752"/>
          <cell r="CL752"/>
          <cell r="CM752"/>
          <cell r="CN752"/>
          <cell r="CO752"/>
          <cell r="CP752"/>
          <cell r="CQ752"/>
          <cell r="CR752"/>
          <cell r="CS752"/>
          <cell r="CT752"/>
          <cell r="CU752"/>
          <cell r="CV752"/>
          <cell r="CW752"/>
          <cell r="CX752"/>
          <cell r="CY752"/>
          <cell r="CZ752"/>
          <cell r="DA752"/>
          <cell r="DB752"/>
          <cell r="DC752"/>
          <cell r="DD752"/>
          <cell r="DE752"/>
          <cell r="DF752"/>
          <cell r="DG752"/>
          <cell r="DH752"/>
          <cell r="DI752"/>
          <cell r="DJ752">
            <v>0</v>
          </cell>
          <cell r="DK752">
            <v>0</v>
          </cell>
          <cell r="DL752">
            <v>2</v>
          </cell>
          <cell r="DM752">
            <v>0</v>
          </cell>
          <cell r="DN752">
            <v>0</v>
          </cell>
          <cell r="DO752">
            <v>0</v>
          </cell>
          <cell r="DP752">
            <v>0</v>
          </cell>
          <cell r="DQ752">
            <v>0</v>
          </cell>
          <cell r="DR752">
            <v>0</v>
          </cell>
          <cell r="DS752">
            <v>0</v>
          </cell>
          <cell r="DT752">
            <v>0</v>
          </cell>
          <cell r="DU752">
            <v>0</v>
          </cell>
          <cell r="DV752"/>
          <cell r="DW752"/>
          <cell r="DX752"/>
          <cell r="DY752"/>
          <cell r="DZ752"/>
          <cell r="EA752" t="str">
            <v>Higher Studies</v>
          </cell>
          <cell r="EB752" t="str">
            <v>Higher Studies</v>
          </cell>
          <cell r="EC752"/>
          <cell r="ED752" t="str">
            <v>CAT-3</v>
          </cell>
          <cell r="EE752"/>
          <cell r="EF752"/>
          <cell r="EG752"/>
          <cell r="EH752"/>
          <cell r="EI752"/>
          <cell r="EJ752"/>
          <cell r="EK752"/>
          <cell r="EL752"/>
          <cell r="EM752"/>
          <cell r="EN752">
            <v>5</v>
          </cell>
          <cell r="EO752">
            <v>0</v>
          </cell>
          <cell r="EP752">
            <v>5</v>
          </cell>
          <cell r="EQ752">
            <v>10</v>
          </cell>
          <cell r="ER752">
            <v>66.666666666666657</v>
          </cell>
          <cell r="ES752" t="str">
            <v>Yes</v>
          </cell>
          <cell r="ET752" t="str">
            <v>https://drive.google.com/open?id=1dR7dn18SSe2VK7D-RIiL874oNH8o7pe2</v>
          </cell>
          <cell r="EU752" t="str">
            <v>NA</v>
          </cell>
          <cell r="EV752" t="str">
            <v>No</v>
          </cell>
          <cell r="EW752"/>
          <cell r="EX752" t="str">
            <v>Kishangarh</v>
          </cell>
          <cell r="EY752" t="str">
            <v>Present</v>
          </cell>
          <cell r="EZ752"/>
          <cell r="FA752" t="str">
            <v>19-MECHA32-23</v>
          </cell>
          <cell r="FB752" t="str">
            <v>MECH-A</v>
          </cell>
          <cell r="FC752">
            <v>32</v>
          </cell>
        </row>
        <row r="753">
          <cell r="C753" t="str">
            <v>19-MECHA33-23</v>
          </cell>
          <cell r="D753">
            <v>33</v>
          </cell>
          <cell r="E753" t="str">
            <v>JOSHI HITESH RAMESH PUSHPA</v>
          </cell>
          <cell r="F753" t="str">
            <v>19-MECHA33-23</v>
          </cell>
          <cell r="G753" t="str">
            <v>Male</v>
          </cell>
          <cell r="H753">
            <v>36902</v>
          </cell>
          <cell r="I753">
            <v>8983440777</v>
          </cell>
          <cell r="J753"/>
          <cell r="K753" t="str">
            <v>hiteshjoshi.jc.1111@gmail.com</v>
          </cell>
          <cell r="L753" t="str">
            <v>1032190423@tcetmumbai.in</v>
          </cell>
          <cell r="M753" t="str">
            <v>403 , Om Shripal Nagar blfg no. 2,Devchand Nagar,Bhagandar (west) ,Near Bavan Jinalaya Jain Mandir,Bhayandar,401101</v>
          </cell>
          <cell r="N753" t="str">
            <v>Self-employed</v>
          </cell>
          <cell r="O753" t="str">
            <v>Below  5 Lacs</v>
          </cell>
          <cell r="P753" t="str">
            <v>Normal</v>
          </cell>
          <cell r="Q753" t="str">
            <v>Open</v>
          </cell>
          <cell r="R753">
            <v>2019</v>
          </cell>
          <cell r="S753" t="str">
            <v>FE</v>
          </cell>
          <cell r="T753" t="str">
            <v>MHT-CET 2019</v>
          </cell>
          <cell r="U753" t="str">
            <v>MHT-CET</v>
          </cell>
          <cell r="V753">
            <v>200</v>
          </cell>
          <cell r="W753">
            <v>70.401859799999997</v>
          </cell>
          <cell r="X753" t="str">
            <v>MI</v>
          </cell>
          <cell r="Y753">
            <v>379</v>
          </cell>
          <cell r="Z753">
            <v>500</v>
          </cell>
          <cell r="AA753">
            <v>75.8</v>
          </cell>
          <cell r="AB753">
            <v>2017</v>
          </cell>
          <cell r="AC753" t="str">
            <v>MAHARASHTRA STATE BOARD OF SECONDARY AND HIGHER SECONDARY EDUCATION</v>
          </cell>
          <cell r="AD753" t="str">
            <v>D'SILVA HIGH SCHOOL</v>
          </cell>
          <cell r="AE753">
            <v>434</v>
          </cell>
          <cell r="AF753">
            <v>650</v>
          </cell>
          <cell r="AG753">
            <v>66.77</v>
          </cell>
          <cell r="AH753">
            <v>2019</v>
          </cell>
          <cell r="AI753" t="str">
            <v>MAHARASHTRA STATE BOARD OF SECONDARY AND HIGHER SECONDARY EDUCATION</v>
          </cell>
          <cell r="AJ753" t="str">
            <v>SVP JUNIOR COLLEGE OF SCIENCE NADI COMMERCE</v>
          </cell>
          <cell r="AK753">
            <v>178</v>
          </cell>
          <cell r="AL753">
            <v>22</v>
          </cell>
          <cell r="AM753">
            <v>8.0909090909090917</v>
          </cell>
          <cell r="AN753">
            <v>75.36423841059603</v>
          </cell>
          <cell r="AO753">
            <v>220</v>
          </cell>
          <cell r="AP753">
            <v>26</v>
          </cell>
          <cell r="AQ753">
            <v>8.4615384615384617</v>
          </cell>
          <cell r="AR753">
            <v>75</v>
          </cell>
          <cell r="AS753">
            <v>398</v>
          </cell>
          <cell r="AT753">
            <v>48</v>
          </cell>
          <cell r="AU753">
            <v>8.2916666666666661</v>
          </cell>
          <cell r="AV753">
            <v>240</v>
          </cell>
          <cell r="AW753">
            <v>25</v>
          </cell>
          <cell r="AX753">
            <v>9.6</v>
          </cell>
          <cell r="AY753">
            <v>97</v>
          </cell>
          <cell r="AZ753">
            <v>274</v>
          </cell>
          <cell r="BA753">
            <v>29</v>
          </cell>
          <cell r="BB753">
            <v>9.4482758620689662</v>
          </cell>
          <cell r="BC753">
            <v>94</v>
          </cell>
          <cell r="BD753">
            <v>514</v>
          </cell>
          <cell r="BE753">
            <v>54</v>
          </cell>
          <cell r="BF753">
            <v>9.518518518518519</v>
          </cell>
          <cell r="BG753">
            <v>224</v>
          </cell>
          <cell r="BH753">
            <v>24</v>
          </cell>
          <cell r="BI753">
            <v>9.3333333333333339</v>
          </cell>
          <cell r="BJ753">
            <v>96</v>
          </cell>
          <cell r="BK753">
            <v>236</v>
          </cell>
          <cell r="BL753">
            <v>29</v>
          </cell>
          <cell r="BM753">
            <v>8.137931034482758</v>
          </cell>
          <cell r="BN753">
            <v>87.472847682119209</v>
          </cell>
          <cell r="BO753">
            <v>460</v>
          </cell>
          <cell r="BP753">
            <v>53</v>
          </cell>
          <cell r="BQ753">
            <v>8.6792452830188687</v>
          </cell>
          <cell r="BR753">
            <v>194</v>
          </cell>
          <cell r="BS753">
            <v>24</v>
          </cell>
          <cell r="BT753">
            <v>8.0833333333333339</v>
          </cell>
          <cell r="BU753">
            <v>87.472847682119209</v>
          </cell>
          <cell r="BV753">
            <v>194</v>
          </cell>
          <cell r="BW753">
            <v>24</v>
          </cell>
          <cell r="BX753">
            <v>8.0833333333333339</v>
          </cell>
          <cell r="BY753">
            <v>229</v>
          </cell>
          <cell r="BZ753">
            <v>26</v>
          </cell>
          <cell r="CA753">
            <v>8.8076923076923084</v>
          </cell>
          <cell r="CB753">
            <v>1795</v>
          </cell>
          <cell r="CC753">
            <v>205</v>
          </cell>
          <cell r="CD753">
            <v>8.7560975609756095</v>
          </cell>
          <cell r="CE753">
            <v>88</v>
          </cell>
          <cell r="CF753"/>
          <cell r="CG753"/>
          <cell r="CH753"/>
          <cell r="CI753"/>
          <cell r="CJ753"/>
          <cell r="CK753"/>
          <cell r="CL753"/>
          <cell r="CM753"/>
          <cell r="CN753">
            <v>6</v>
          </cell>
          <cell r="CO753">
            <v>60</v>
          </cell>
          <cell r="CP753">
            <v>22</v>
          </cell>
          <cell r="CQ753">
            <v>50</v>
          </cell>
          <cell r="CR753">
            <v>9</v>
          </cell>
          <cell r="CS753">
            <v>15</v>
          </cell>
          <cell r="CT753">
            <v>38</v>
          </cell>
          <cell r="CU753">
            <v>3</v>
          </cell>
          <cell r="CV753">
            <v>13</v>
          </cell>
          <cell r="CW753">
            <v>19</v>
          </cell>
          <cell r="CX753">
            <v>81</v>
          </cell>
          <cell r="CY753">
            <v>40.5</v>
          </cell>
          <cell r="CZ753">
            <v>12.035661218424963</v>
          </cell>
          <cell r="DA753">
            <v>2</v>
          </cell>
          <cell r="DB753">
            <v>8</v>
          </cell>
          <cell r="DC753">
            <v>20</v>
          </cell>
          <cell r="DD753">
            <v>0</v>
          </cell>
          <cell r="DE753">
            <v>22</v>
          </cell>
          <cell r="DF753">
            <v>0</v>
          </cell>
          <cell r="DG753">
            <v>0</v>
          </cell>
          <cell r="DH753">
            <v>0</v>
          </cell>
          <cell r="DI753">
            <v>0</v>
          </cell>
          <cell r="DJ753">
            <v>0</v>
          </cell>
          <cell r="DK753">
            <v>2</v>
          </cell>
          <cell r="DL753">
            <v>0</v>
          </cell>
          <cell r="DM753">
            <v>100</v>
          </cell>
          <cell r="DN753">
            <v>0</v>
          </cell>
          <cell r="DO753" t="str">
            <v>0</v>
          </cell>
          <cell r="DP753">
            <v>0</v>
          </cell>
          <cell r="DQ753">
            <v>0</v>
          </cell>
          <cell r="DR753">
            <v>0</v>
          </cell>
          <cell r="DS753">
            <v>0</v>
          </cell>
          <cell r="DT753">
            <v>5</v>
          </cell>
          <cell r="DU753">
            <v>26</v>
          </cell>
          <cell r="DV753" t="str">
            <v>Arihant Industries Ltd.</v>
          </cell>
          <cell r="DW753"/>
          <cell r="DX753" t="str">
            <v>Absent for Unplaced Meeting</v>
          </cell>
          <cell r="DY753" t="str">
            <v>Placed</v>
          </cell>
          <cell r="DZ753"/>
          <cell r="EA753" t="str">
            <v>Placement</v>
          </cell>
          <cell r="EB753" t="str">
            <v>Placement</v>
          </cell>
          <cell r="EC753"/>
          <cell r="ED753" t="str">
            <v>CAT-3</v>
          </cell>
          <cell r="EE753"/>
          <cell r="EF753"/>
          <cell r="EG753"/>
          <cell r="EH753"/>
          <cell r="EI753"/>
          <cell r="EJ753"/>
          <cell r="EK753"/>
          <cell r="EL753"/>
          <cell r="EM753"/>
          <cell r="EN753">
            <v>5</v>
          </cell>
          <cell r="EO753">
            <v>1</v>
          </cell>
          <cell r="EP753">
            <v>5</v>
          </cell>
          <cell r="EQ753">
            <v>11</v>
          </cell>
          <cell r="ER753">
            <v>73.333333333333329</v>
          </cell>
          <cell r="ES753" t="str">
            <v>Yes</v>
          </cell>
          <cell r="ET753" t="str">
            <v>https://drive.google.com/open?id=1og_nSkwfa_f77c_59KioVjTvmdvl9_y6</v>
          </cell>
          <cell r="EU753" t="str">
            <v>Core Companies</v>
          </cell>
          <cell r="EV753" t="str">
            <v>Yes</v>
          </cell>
          <cell r="EW753" t="str">
            <v>T2109172259547011669621</v>
          </cell>
          <cell r="EX753" t="str">
            <v>-</v>
          </cell>
          <cell r="EY753" t="str">
            <v>AB</v>
          </cell>
          <cell r="EZ753" t="str">
            <v>Batch 4</v>
          </cell>
          <cell r="FA753" t="str">
            <v>19-MECHA33-23</v>
          </cell>
          <cell r="FB753" t="str">
            <v>MECH-A</v>
          </cell>
          <cell r="FC753">
            <v>33</v>
          </cell>
        </row>
        <row r="754">
          <cell r="C754" t="str">
            <v>19-MECHA34-23</v>
          </cell>
          <cell r="D754">
            <v>34</v>
          </cell>
          <cell r="E754" t="str">
            <v>JOSHI PREET DARSHAN RANJAN</v>
          </cell>
          <cell r="F754" t="str">
            <v>19-MECHA34-23</v>
          </cell>
          <cell r="G754" t="str">
            <v>Male</v>
          </cell>
          <cell r="H754">
            <v>37375</v>
          </cell>
          <cell r="I754">
            <v>9321233456</v>
          </cell>
          <cell r="J754"/>
          <cell r="K754" t="str">
            <v>preetjoshi200229@gmail.com</v>
          </cell>
          <cell r="L754" t="str">
            <v>1032190424@tcetmumbai.in</v>
          </cell>
          <cell r="M754" t="str">
            <v>G-1 BHALERAO BHAVAN ,RAMBHAU BHOGLE MARG , FERBUNDER,MUMBAI,NEAR COTTON GREEN RAILWAY STATION ,MUMBAI,400033</v>
          </cell>
          <cell r="N754" t="str">
            <v>Family Business</v>
          </cell>
          <cell r="O754" t="str">
            <v>Below  5 Lacs</v>
          </cell>
          <cell r="P754" t="str">
            <v>Normal</v>
          </cell>
          <cell r="Q754" t="str">
            <v>Open</v>
          </cell>
          <cell r="R754">
            <v>2019</v>
          </cell>
          <cell r="S754" t="str">
            <v>FE</v>
          </cell>
          <cell r="T754" t="str">
            <v>MHT-CET 2019</v>
          </cell>
          <cell r="U754" t="str">
            <v>MHT-CET</v>
          </cell>
          <cell r="V754">
            <v>200</v>
          </cell>
          <cell r="W754">
            <v>35.040519099999997</v>
          </cell>
          <cell r="X754" t="str">
            <v>IL</v>
          </cell>
          <cell r="Y754">
            <v>432</v>
          </cell>
          <cell r="Z754">
            <v>500</v>
          </cell>
          <cell r="AA754">
            <v>86.4</v>
          </cell>
          <cell r="AB754">
            <v>2017</v>
          </cell>
          <cell r="AC754" t="str">
            <v>MAHARASHTRA STATE BOARD OF SECONDARY AND HIGHER SECONDARY EDUCATION</v>
          </cell>
          <cell r="AD754" t="str">
            <v>ROSARY HIGH SCHOOL</v>
          </cell>
          <cell r="AE754">
            <v>483</v>
          </cell>
          <cell r="AF754">
            <v>650</v>
          </cell>
          <cell r="AG754">
            <v>74.31</v>
          </cell>
          <cell r="AH754">
            <v>2019</v>
          </cell>
          <cell r="AI754" t="str">
            <v>MAHARASHTRA STATE BOARD OF SECONDARY AND HIGHER SECONDARY EDUCATION</v>
          </cell>
          <cell r="AJ754" t="str">
            <v>MUMBAI JR CLG OF ARTS SCIENCE AND COMMERCE</v>
          </cell>
          <cell r="AK754">
            <v>196</v>
          </cell>
          <cell r="AL754">
            <v>22</v>
          </cell>
          <cell r="AM754">
            <v>8.9090909090909083</v>
          </cell>
          <cell r="AN754">
            <v>75</v>
          </cell>
          <cell r="AO754">
            <v>237</v>
          </cell>
          <cell r="AP754">
            <v>26</v>
          </cell>
          <cell r="AQ754">
            <v>9.115384615384615</v>
          </cell>
          <cell r="AR754">
            <v>75</v>
          </cell>
          <cell r="AS754">
            <v>433</v>
          </cell>
          <cell r="AT754">
            <v>48</v>
          </cell>
          <cell r="AU754">
            <v>9.0208333333333339</v>
          </cell>
          <cell r="AV754">
            <v>244</v>
          </cell>
          <cell r="AW754">
            <v>25</v>
          </cell>
          <cell r="AX754">
            <v>9.76</v>
          </cell>
          <cell r="AY754">
            <v>91</v>
          </cell>
          <cell r="AZ754">
            <v>264</v>
          </cell>
          <cell r="BA754">
            <v>29</v>
          </cell>
          <cell r="BB754">
            <v>9.1034482758620694</v>
          </cell>
          <cell r="BC754">
            <v>92</v>
          </cell>
          <cell r="BD754">
            <v>508</v>
          </cell>
          <cell r="BE754">
            <v>54</v>
          </cell>
          <cell r="BF754">
            <v>9.4074074074074066</v>
          </cell>
          <cell r="BG754">
            <v>217</v>
          </cell>
          <cell r="BH754">
            <v>24</v>
          </cell>
          <cell r="BI754">
            <v>9.0416666666666661</v>
          </cell>
          <cell r="BJ754">
            <v>82</v>
          </cell>
          <cell r="BK754">
            <v>247</v>
          </cell>
          <cell r="BL754">
            <v>29</v>
          </cell>
          <cell r="BM754">
            <v>8.5172413793103452</v>
          </cell>
          <cell r="BN754">
            <v>83</v>
          </cell>
          <cell r="BO754">
            <v>464</v>
          </cell>
          <cell r="BP754">
            <v>53</v>
          </cell>
          <cell r="BQ754">
            <v>8.7547169811320753</v>
          </cell>
          <cell r="BR754">
            <v>211</v>
          </cell>
          <cell r="BS754">
            <v>24</v>
          </cell>
          <cell r="BT754">
            <v>8.7916666666666661</v>
          </cell>
          <cell r="BU754">
            <v>83</v>
          </cell>
          <cell r="BV754">
            <v>211</v>
          </cell>
          <cell r="BW754">
            <v>24</v>
          </cell>
          <cell r="BX754">
            <v>8.7916666666666661</v>
          </cell>
          <cell r="BY754">
            <v>214</v>
          </cell>
          <cell r="BZ754">
            <v>26</v>
          </cell>
          <cell r="CA754">
            <v>8.2307692307692299</v>
          </cell>
          <cell r="CB754">
            <v>1830</v>
          </cell>
          <cell r="CC754">
            <v>205</v>
          </cell>
          <cell r="CD754">
            <v>8.9268292682926838</v>
          </cell>
          <cell r="CE754">
            <v>83</v>
          </cell>
          <cell r="CF754"/>
          <cell r="CG754"/>
          <cell r="CH754"/>
          <cell r="CI754"/>
          <cell r="CJ754"/>
          <cell r="CK754"/>
          <cell r="CL754"/>
          <cell r="CM754"/>
          <cell r="CN754"/>
          <cell r="CO754"/>
          <cell r="CP754"/>
          <cell r="CQ754"/>
          <cell r="CR754"/>
          <cell r="CS754"/>
          <cell r="CT754"/>
          <cell r="CU754"/>
          <cell r="CV754"/>
          <cell r="CW754"/>
          <cell r="CX754"/>
          <cell r="CY754"/>
          <cell r="CZ754"/>
          <cell r="DA754"/>
          <cell r="DB754"/>
          <cell r="DC754"/>
          <cell r="DD754"/>
          <cell r="DE754"/>
          <cell r="DF754"/>
          <cell r="DG754"/>
          <cell r="DH754"/>
          <cell r="DI754"/>
          <cell r="DJ754">
            <v>0</v>
          </cell>
          <cell r="DK754">
            <v>0</v>
          </cell>
          <cell r="DL754">
            <v>2</v>
          </cell>
          <cell r="DM754">
            <v>0</v>
          </cell>
          <cell r="DN754">
            <v>0</v>
          </cell>
          <cell r="DO754">
            <v>0</v>
          </cell>
          <cell r="DP754">
            <v>0</v>
          </cell>
          <cell r="DQ754">
            <v>0</v>
          </cell>
          <cell r="DR754">
            <v>0</v>
          </cell>
          <cell r="DS754">
            <v>0</v>
          </cell>
          <cell r="DT754">
            <v>0</v>
          </cell>
          <cell r="DU754">
            <v>0</v>
          </cell>
          <cell r="DV754"/>
          <cell r="DW754"/>
          <cell r="DX754"/>
          <cell r="DY754"/>
          <cell r="DZ754"/>
          <cell r="EA754" t="str">
            <v>Higher Studies</v>
          </cell>
          <cell r="EB754" t="str">
            <v>Higher Studies</v>
          </cell>
          <cell r="EC754"/>
          <cell r="ED754" t="str">
            <v>CAT-3</v>
          </cell>
          <cell r="EE754"/>
          <cell r="EF754"/>
          <cell r="EG754"/>
          <cell r="EH754"/>
          <cell r="EI754"/>
          <cell r="EJ754"/>
          <cell r="EK754"/>
          <cell r="EL754"/>
          <cell r="EM754"/>
          <cell r="EN754">
            <v>5</v>
          </cell>
          <cell r="EO754">
            <v>0</v>
          </cell>
          <cell r="EP754">
            <v>5</v>
          </cell>
          <cell r="EQ754">
            <v>10</v>
          </cell>
          <cell r="ER754">
            <v>66.666666666666657</v>
          </cell>
          <cell r="ES754" t="str">
            <v>Yes</v>
          </cell>
          <cell r="ET754" t="str">
            <v>https://drive.google.com/open?id=1LdAyUHeKcCBY6IRn2OmFWtJqOwNe7cFS</v>
          </cell>
          <cell r="EU754" t="str">
            <v>NA</v>
          </cell>
          <cell r="EV754" t="str">
            <v>No</v>
          </cell>
          <cell r="EW754"/>
          <cell r="EX754" t="str">
            <v>MUMBAI</v>
          </cell>
          <cell r="EY754" t="str">
            <v>Present</v>
          </cell>
          <cell r="EZ754"/>
          <cell r="FA754" t="str">
            <v>19-MECHA34-23</v>
          </cell>
          <cell r="FB754" t="str">
            <v>MECH-A</v>
          </cell>
          <cell r="FC754">
            <v>34</v>
          </cell>
        </row>
        <row r="755">
          <cell r="C755" t="str">
            <v>19-MECHA35-23</v>
          </cell>
          <cell r="D755">
            <v>35</v>
          </cell>
          <cell r="E755" t="str">
            <v>JOSHI SHAMBHAVI MILIND RADHA</v>
          </cell>
          <cell r="F755" t="str">
            <v>19-MECHA35-23</v>
          </cell>
          <cell r="G755" t="str">
            <v>Female</v>
          </cell>
          <cell r="H755">
            <v>37350</v>
          </cell>
          <cell r="I755">
            <v>9082206771</v>
          </cell>
          <cell r="J755"/>
          <cell r="K755" t="str">
            <v>shamzzj.02@gmail.com</v>
          </cell>
          <cell r="L755" t="str">
            <v>1032190425@tcetmumbai.in</v>
          </cell>
          <cell r="M755" t="str">
            <v>12th floor Gurukrupa,NC kelkar road,Dadar,near post office,mumbai,400028</v>
          </cell>
          <cell r="N755" t="str">
            <v>Self-employed</v>
          </cell>
          <cell r="O755" t="str">
            <v>5 Lacs to  10Lacs</v>
          </cell>
          <cell r="P755" t="str">
            <v>Normal</v>
          </cell>
          <cell r="Q755" t="str">
            <v>Open</v>
          </cell>
          <cell r="R755">
            <v>2019</v>
          </cell>
          <cell r="S755" t="str">
            <v>FE</v>
          </cell>
          <cell r="T755" t="str">
            <v>MHT-CET 2019</v>
          </cell>
          <cell r="U755" t="str">
            <v>MHT-CET</v>
          </cell>
          <cell r="V755">
            <v>200</v>
          </cell>
          <cell r="W755">
            <v>79.6698363</v>
          </cell>
          <cell r="X755" t="str">
            <v>LOPENS</v>
          </cell>
          <cell r="Y755">
            <v>388</v>
          </cell>
          <cell r="Z755">
            <v>500</v>
          </cell>
          <cell r="AA755">
            <v>77.599999999999994</v>
          </cell>
          <cell r="AB755">
            <v>2017</v>
          </cell>
          <cell r="AC755" t="str">
            <v>MAHARASHTRA STATE BOARD OF SECONDARY AND HIGHER SECONDARY EDUCATION</v>
          </cell>
          <cell r="AD755" t="str">
            <v>BALMOHAN VIDYAMANDIR</v>
          </cell>
          <cell r="AE755">
            <v>437</v>
          </cell>
          <cell r="AF755">
            <v>650</v>
          </cell>
          <cell r="AG755">
            <v>67.23</v>
          </cell>
          <cell r="AH755">
            <v>2019</v>
          </cell>
          <cell r="AI755" t="str">
            <v>MAHARASHTRA STATE BOARD OF SECONDARY AND HIGHER SECONDARY EDUCATION</v>
          </cell>
          <cell r="AJ755" t="str">
            <v>SOPHIA COLLEGE FOR WOMEN</v>
          </cell>
          <cell r="AK755">
            <v>186</v>
          </cell>
          <cell r="AL755">
            <v>22</v>
          </cell>
          <cell r="AM755">
            <v>8.454545454545455</v>
          </cell>
          <cell r="AN755">
            <v>86.571743929359812</v>
          </cell>
          <cell r="AO755">
            <v>218</v>
          </cell>
          <cell r="AP755">
            <v>26</v>
          </cell>
          <cell r="AQ755">
            <v>8.384615384615385</v>
          </cell>
          <cell r="AR755">
            <v>75</v>
          </cell>
          <cell r="AS755">
            <v>404</v>
          </cell>
          <cell r="AT755">
            <v>48</v>
          </cell>
          <cell r="AU755">
            <v>8.4166666666666661</v>
          </cell>
          <cell r="AV755">
            <v>245</v>
          </cell>
          <cell r="AW755">
            <v>25</v>
          </cell>
          <cell r="AX755">
            <v>9.8000000000000007</v>
          </cell>
          <cell r="AY755">
            <v>87</v>
          </cell>
          <cell r="AZ755">
            <v>278</v>
          </cell>
          <cell r="BA755">
            <v>29</v>
          </cell>
          <cell r="BB755">
            <v>9.5862068965517242</v>
          </cell>
          <cell r="BC755">
            <v>88</v>
          </cell>
          <cell r="BD755">
            <v>523</v>
          </cell>
          <cell r="BE755">
            <v>54</v>
          </cell>
          <cell r="BF755">
            <v>9.6851851851851851</v>
          </cell>
          <cell r="BG755">
            <v>227</v>
          </cell>
          <cell r="BH755">
            <v>24</v>
          </cell>
          <cell r="BI755">
            <v>9.4583333333333339</v>
          </cell>
          <cell r="BJ755">
            <v>88</v>
          </cell>
          <cell r="BK755">
            <v>221</v>
          </cell>
          <cell r="BL755">
            <v>29</v>
          </cell>
          <cell r="BM755">
            <v>7.6206896551724137</v>
          </cell>
          <cell r="BN755">
            <v>84.914348785871965</v>
          </cell>
          <cell r="BO755">
            <v>448</v>
          </cell>
          <cell r="BP755">
            <v>53</v>
          </cell>
          <cell r="BQ755">
            <v>8.4528301886792452</v>
          </cell>
          <cell r="BR755">
            <v>193</v>
          </cell>
          <cell r="BS755">
            <v>24</v>
          </cell>
          <cell r="BT755">
            <v>8.0416666666666661</v>
          </cell>
          <cell r="BU755">
            <v>84.914348785871951</v>
          </cell>
          <cell r="BV755">
            <v>193</v>
          </cell>
          <cell r="BW755">
            <v>24</v>
          </cell>
          <cell r="BX755">
            <v>8.0416666666666661</v>
          </cell>
          <cell r="BY755">
            <v>241</v>
          </cell>
          <cell r="BZ755">
            <v>26</v>
          </cell>
          <cell r="CA755">
            <v>9.2692307692307701</v>
          </cell>
          <cell r="CB755">
            <v>1809</v>
          </cell>
          <cell r="CC755">
            <v>205</v>
          </cell>
          <cell r="CD755">
            <v>8.8243902439024389</v>
          </cell>
          <cell r="CE755">
            <v>85</v>
          </cell>
          <cell r="CF755"/>
          <cell r="CG755"/>
          <cell r="CH755"/>
          <cell r="CI755"/>
          <cell r="CJ755"/>
          <cell r="CK755"/>
          <cell r="CL755"/>
          <cell r="CM755"/>
          <cell r="CN755"/>
          <cell r="CO755"/>
          <cell r="CP755"/>
          <cell r="CQ755"/>
          <cell r="CR755"/>
          <cell r="CS755"/>
          <cell r="CT755"/>
          <cell r="CU755"/>
          <cell r="CV755"/>
          <cell r="CW755"/>
          <cell r="CX755"/>
          <cell r="CY755"/>
          <cell r="CZ755"/>
          <cell r="DA755"/>
          <cell r="DB755"/>
          <cell r="DC755"/>
          <cell r="DD755"/>
          <cell r="DE755"/>
          <cell r="DF755"/>
          <cell r="DG755"/>
          <cell r="DH755"/>
          <cell r="DI755"/>
          <cell r="DJ755">
            <v>0</v>
          </cell>
          <cell r="DK755">
            <v>0</v>
          </cell>
          <cell r="DL755">
            <v>2</v>
          </cell>
          <cell r="DM755">
            <v>0</v>
          </cell>
          <cell r="DN755">
            <v>0</v>
          </cell>
          <cell r="DO755">
            <v>0</v>
          </cell>
          <cell r="DP755">
            <v>0</v>
          </cell>
          <cell r="DQ755">
            <v>0</v>
          </cell>
          <cell r="DR755">
            <v>0</v>
          </cell>
          <cell r="DS755">
            <v>0</v>
          </cell>
          <cell r="DT755">
            <v>0</v>
          </cell>
          <cell r="DU755">
            <v>0</v>
          </cell>
          <cell r="DV755"/>
          <cell r="DW755"/>
          <cell r="DX755"/>
          <cell r="DY755"/>
          <cell r="DZ755"/>
          <cell r="EA755" t="str">
            <v>Higher Studies</v>
          </cell>
          <cell r="EB755" t="str">
            <v>Higher Studies</v>
          </cell>
          <cell r="EC755"/>
          <cell r="ED755" t="str">
            <v>CAT-3</v>
          </cell>
          <cell r="EE755"/>
          <cell r="EF755"/>
          <cell r="EG755"/>
          <cell r="EH755"/>
          <cell r="EI755"/>
          <cell r="EJ755"/>
          <cell r="EK755"/>
          <cell r="EL755"/>
          <cell r="EM755"/>
          <cell r="EN755">
            <v>5</v>
          </cell>
          <cell r="EO755">
            <v>0</v>
          </cell>
          <cell r="EP755">
            <v>5</v>
          </cell>
          <cell r="EQ755">
            <v>10</v>
          </cell>
          <cell r="ER755">
            <v>66.666666666666657</v>
          </cell>
          <cell r="ES755" t="str">
            <v>Yes</v>
          </cell>
          <cell r="ET755" t="str">
            <v>https://drive.google.com/open?id=1qmaooumnd5xa5b4_vhk2pe-XAfWRcdGg</v>
          </cell>
          <cell r="EU755" t="str">
            <v>NA</v>
          </cell>
          <cell r="EV755" t="str">
            <v>No</v>
          </cell>
          <cell r="EW755"/>
          <cell r="EX755" t="str">
            <v>Mumbai</v>
          </cell>
          <cell r="EY755" t="str">
            <v>AB</v>
          </cell>
          <cell r="EZ755"/>
          <cell r="FA755" t="str">
            <v>19-MECHA35-23</v>
          </cell>
          <cell r="FB755" t="str">
            <v>MECH-A</v>
          </cell>
          <cell r="FC755">
            <v>35</v>
          </cell>
        </row>
        <row r="756">
          <cell r="C756" t="str">
            <v>19-MECHA36-23</v>
          </cell>
          <cell r="D756">
            <v>36</v>
          </cell>
          <cell r="E756" t="str">
            <v>KAMATH AMEYA KRISHNA SHOBNA</v>
          </cell>
          <cell r="F756" t="str">
            <v>19-MECHA36-23</v>
          </cell>
          <cell r="G756" t="str">
            <v>Male</v>
          </cell>
          <cell r="H756">
            <v>37253</v>
          </cell>
          <cell r="I756">
            <v>9004643318</v>
          </cell>
          <cell r="J756"/>
          <cell r="K756" t="str">
            <v>ameyakmk@gmail.com</v>
          </cell>
          <cell r="L756" t="str">
            <v>1032190426@tcetmumbai.in</v>
          </cell>
          <cell r="M756" t="str">
            <v>B/1601,SAMARPAN EXOTICA,DATTAPADA ROAD,BORIVALI,BEHIND METRO MALL,MUMBAI,400066</v>
          </cell>
          <cell r="N756" t="str">
            <v>Self-employed</v>
          </cell>
          <cell r="O756" t="str">
            <v>20 Lacs &amp; above</v>
          </cell>
          <cell r="P756" t="str">
            <v>Normal</v>
          </cell>
          <cell r="Q756" t="str">
            <v>Open</v>
          </cell>
          <cell r="R756">
            <v>2019</v>
          </cell>
          <cell r="S756" t="str">
            <v>FE</v>
          </cell>
          <cell r="T756" t="str">
            <v>MHT-CET 2019</v>
          </cell>
          <cell r="U756" t="str">
            <v>MHT-CET</v>
          </cell>
          <cell r="V756">
            <v>200</v>
          </cell>
          <cell r="W756">
            <v>80.066699</v>
          </cell>
          <cell r="X756" t="str">
            <v>IL</v>
          </cell>
          <cell r="Y756">
            <v>523</v>
          </cell>
          <cell r="Z756">
            <v>600</v>
          </cell>
          <cell r="AA756">
            <v>87.17</v>
          </cell>
          <cell r="AB756">
            <v>2017</v>
          </cell>
          <cell r="AC756" t="str">
            <v>COUNCIL FOR THE INDIAN SCHOOL CERTIFICATE EXAMINATIONS</v>
          </cell>
          <cell r="AD756" t="str">
            <v>CHILDRENS ACADEMY</v>
          </cell>
          <cell r="AE756">
            <v>448</v>
          </cell>
          <cell r="AF756">
            <v>650</v>
          </cell>
          <cell r="AG756">
            <v>68.92</v>
          </cell>
          <cell r="AH756">
            <v>2019</v>
          </cell>
          <cell r="AI756" t="str">
            <v>MAHARASHTRA STATE BOARD OF SECONDARY AND HIGHER SECONDARY EDUCATION</v>
          </cell>
          <cell r="AJ756" t="str">
            <v>THAKUR VIDYA MANDIR</v>
          </cell>
          <cell r="AK756">
            <v>212</v>
          </cell>
          <cell r="AL756">
            <v>22</v>
          </cell>
          <cell r="AM756">
            <v>9.6363636363636367</v>
          </cell>
          <cell r="AN756">
            <v>78.792494481236204</v>
          </cell>
          <cell r="AO756">
            <v>250</v>
          </cell>
          <cell r="AP756">
            <v>26</v>
          </cell>
          <cell r="AQ756">
            <v>9.615384615384615</v>
          </cell>
          <cell r="AR756">
            <v>100</v>
          </cell>
          <cell r="AS756">
            <v>462</v>
          </cell>
          <cell r="AT756">
            <v>48</v>
          </cell>
          <cell r="AU756">
            <v>9.625</v>
          </cell>
          <cell r="AV756">
            <v>247</v>
          </cell>
          <cell r="AW756">
            <v>25</v>
          </cell>
          <cell r="AX756">
            <v>9.8800000000000008</v>
          </cell>
          <cell r="AY756">
            <v>91</v>
          </cell>
          <cell r="AZ756">
            <v>274</v>
          </cell>
          <cell r="BA756">
            <v>29</v>
          </cell>
          <cell r="BB756">
            <v>9.4482758620689662</v>
          </cell>
          <cell r="BC756">
            <v>87</v>
          </cell>
          <cell r="BD756">
            <v>521</v>
          </cell>
          <cell r="BE756">
            <v>54</v>
          </cell>
          <cell r="BF756">
            <v>9.6481481481481488</v>
          </cell>
          <cell r="BG756">
            <v>225</v>
          </cell>
          <cell r="BH756">
            <v>24</v>
          </cell>
          <cell r="BI756">
            <v>9.375</v>
          </cell>
          <cell r="BJ756">
            <v>93</v>
          </cell>
          <cell r="BK756">
            <v>259</v>
          </cell>
          <cell r="BL756">
            <v>29</v>
          </cell>
          <cell r="BM756">
            <v>8.931034482758621</v>
          </cell>
          <cell r="BN756">
            <v>89.958498896247235</v>
          </cell>
          <cell r="BO756">
            <v>484</v>
          </cell>
          <cell r="BP756">
            <v>53</v>
          </cell>
          <cell r="BQ756">
            <v>9.1320754716981138</v>
          </cell>
          <cell r="BR756">
            <v>188</v>
          </cell>
          <cell r="BS756">
            <v>24</v>
          </cell>
          <cell r="BT756">
            <v>7.833333333333333</v>
          </cell>
          <cell r="BU756">
            <v>89.958498896247235</v>
          </cell>
          <cell r="BV756">
            <v>188</v>
          </cell>
          <cell r="BW756">
            <v>24</v>
          </cell>
          <cell r="BX756">
            <v>7.833333333333333</v>
          </cell>
          <cell r="BY756">
            <v>255</v>
          </cell>
          <cell r="BZ756">
            <v>26</v>
          </cell>
          <cell r="CA756">
            <v>9.8076923076923084</v>
          </cell>
          <cell r="CB756">
            <v>1910</v>
          </cell>
          <cell r="CC756">
            <v>205</v>
          </cell>
          <cell r="CD756">
            <v>9.3170731707317067</v>
          </cell>
          <cell r="CE756">
            <v>90</v>
          </cell>
          <cell r="CF756"/>
          <cell r="CG756"/>
          <cell r="CH756"/>
          <cell r="CI756"/>
          <cell r="CJ756"/>
          <cell r="CK756"/>
          <cell r="CL756"/>
          <cell r="CM756"/>
          <cell r="CN756">
            <v>27</v>
          </cell>
          <cell r="CO756">
            <v>60</v>
          </cell>
          <cell r="CP756">
            <v>43</v>
          </cell>
          <cell r="CQ756">
            <v>50</v>
          </cell>
          <cell r="CR756">
            <v>20</v>
          </cell>
          <cell r="CS756">
            <v>4</v>
          </cell>
          <cell r="CT756">
            <v>84</v>
          </cell>
          <cell r="CU756">
            <v>3</v>
          </cell>
          <cell r="CV756">
            <v>13</v>
          </cell>
          <cell r="CW756">
            <v>19</v>
          </cell>
          <cell r="CX756">
            <v>404</v>
          </cell>
          <cell r="CY756">
            <v>57.714285714285715</v>
          </cell>
          <cell r="CZ756">
            <v>60.029717682020802</v>
          </cell>
          <cell r="DA756">
            <v>7</v>
          </cell>
          <cell r="DB756">
            <v>3</v>
          </cell>
          <cell r="DC756">
            <v>70</v>
          </cell>
          <cell r="DD756">
            <v>12</v>
          </cell>
          <cell r="DE756">
            <v>10</v>
          </cell>
          <cell r="DF756">
            <v>55</v>
          </cell>
          <cell r="DG756">
            <v>0</v>
          </cell>
          <cell r="DH756">
            <v>0</v>
          </cell>
          <cell r="DI756">
            <v>0</v>
          </cell>
          <cell r="DJ756">
            <v>0</v>
          </cell>
          <cell r="DK756">
            <v>0</v>
          </cell>
          <cell r="DL756">
            <v>2</v>
          </cell>
          <cell r="DM756">
            <v>0</v>
          </cell>
          <cell r="DN756">
            <v>0</v>
          </cell>
          <cell r="DO756" t="str">
            <v>0</v>
          </cell>
          <cell r="DP756">
            <v>0</v>
          </cell>
          <cell r="DQ756">
            <v>0</v>
          </cell>
          <cell r="DR756">
            <v>0</v>
          </cell>
          <cell r="DS756">
            <v>0</v>
          </cell>
          <cell r="DT756">
            <v>21</v>
          </cell>
          <cell r="DU756">
            <v>33</v>
          </cell>
          <cell r="DV756" t="str">
            <v>Arihant Industries Ltd.</v>
          </cell>
          <cell r="DW756"/>
          <cell r="DX756" t="str">
            <v>Absent for Unplaced Meeting</v>
          </cell>
          <cell r="DY756" t="str">
            <v>Placed</v>
          </cell>
          <cell r="DZ756"/>
          <cell r="EA756" t="str">
            <v>Placement</v>
          </cell>
          <cell r="EB756" t="str">
            <v>Placement</v>
          </cell>
          <cell r="EC756"/>
          <cell r="ED756" t="str">
            <v>CAT-3</v>
          </cell>
          <cell r="EE756"/>
          <cell r="EF756"/>
          <cell r="EG756"/>
          <cell r="EH756"/>
          <cell r="EI756"/>
          <cell r="EJ756"/>
          <cell r="EK756"/>
          <cell r="EL756"/>
          <cell r="EM756"/>
          <cell r="EN756">
            <v>5</v>
          </cell>
          <cell r="EO756">
            <v>1</v>
          </cell>
          <cell r="EP756">
            <v>5</v>
          </cell>
          <cell r="EQ756">
            <v>11</v>
          </cell>
          <cell r="ER756">
            <v>73.333333333333329</v>
          </cell>
          <cell r="ES756" t="str">
            <v>Yes</v>
          </cell>
          <cell r="ET756" t="str">
            <v>https://drive.google.com/open?id=1k_bq5oqPpy5E2f5y0purl6GrxxI9E-YA</v>
          </cell>
          <cell r="EU756" t="str">
            <v>Core Companies</v>
          </cell>
          <cell r="EV756" t="str">
            <v>Yes</v>
          </cell>
          <cell r="EW756" t="str">
            <v>KPG-0148397596</v>
          </cell>
          <cell r="EX756" t="str">
            <v>DOMBIVLI</v>
          </cell>
          <cell r="EY756" t="str">
            <v>AB</v>
          </cell>
          <cell r="EZ756" t="str">
            <v>Batch 3</v>
          </cell>
          <cell r="FA756" t="str">
            <v>19-MECHA36-23</v>
          </cell>
          <cell r="FB756" t="str">
            <v>MECH-A</v>
          </cell>
          <cell r="FC756">
            <v>36</v>
          </cell>
        </row>
        <row r="757">
          <cell r="C757" t="str">
            <v>19-MECHA37-23</v>
          </cell>
          <cell r="D757">
            <v>37</v>
          </cell>
          <cell r="E757" t="str">
            <v>KHAN ARSALAN RIYAZUDDIN SHAISTA</v>
          </cell>
          <cell r="F757" t="str">
            <v>19-MECHA37-23</v>
          </cell>
          <cell r="G757" t="str">
            <v>Male</v>
          </cell>
          <cell r="H757">
            <v>37045</v>
          </cell>
          <cell r="I757">
            <v>7039536303</v>
          </cell>
          <cell r="J757"/>
          <cell r="K757" t="str">
            <v>arsalankhankhankhan2@gmail.com</v>
          </cell>
          <cell r="L757" t="str">
            <v>1032190427@tcetmumbai.in</v>
          </cell>
          <cell r="M757" t="str">
            <v>Sec11 b29 201 dreamland shantinagar mira,Sec11 b29 201 dreamland shantinagar mira,Thane,Near tmt bus stop,Mum,401107</v>
          </cell>
          <cell r="N757" t="str">
            <v>Any other</v>
          </cell>
          <cell r="O757" t="str">
            <v>Below  5 Lacs</v>
          </cell>
          <cell r="P757" t="str">
            <v>Normal</v>
          </cell>
          <cell r="Q757" t="str">
            <v>Open</v>
          </cell>
          <cell r="R757">
            <v>2019</v>
          </cell>
          <cell r="S757" t="str">
            <v>FE</v>
          </cell>
          <cell r="T757" t="str">
            <v>MHT-CET 2019</v>
          </cell>
          <cell r="U757" t="str">
            <v>MHT-CET</v>
          </cell>
          <cell r="V757">
            <v>200</v>
          </cell>
          <cell r="W757">
            <v>98.893057099999993</v>
          </cell>
          <cell r="X757" t="str">
            <v>TFWS</v>
          </cell>
          <cell r="Y757">
            <v>431</v>
          </cell>
          <cell r="Z757">
            <v>500</v>
          </cell>
          <cell r="AA757">
            <v>86.2</v>
          </cell>
          <cell r="AB757">
            <v>2017</v>
          </cell>
          <cell r="AC757" t="str">
            <v>MAHARASHTRA STATE BOARD OF SECONDARY AND HIGHER SECONDARY EDUCATION</v>
          </cell>
          <cell r="AD757" t="str">
            <v>N H ENGLISH ACADEMY</v>
          </cell>
          <cell r="AE757">
            <v>503</v>
          </cell>
          <cell r="AF757">
            <v>650</v>
          </cell>
          <cell r="AG757">
            <v>77.38</v>
          </cell>
          <cell r="AH757">
            <v>2019</v>
          </cell>
          <cell r="AI757" t="str">
            <v>MAHARASHTRA STATE BOARD OF SECONDARY AND HIGHER SECONDARY EDUCATION</v>
          </cell>
          <cell r="AJ757" t="str">
            <v>ROYAL COLLEGE OF SCIENCE ARTS AND COMMERCE</v>
          </cell>
          <cell r="AK757">
            <v>216</v>
          </cell>
          <cell r="AL757">
            <v>22</v>
          </cell>
          <cell r="AM757">
            <v>9.8181818181818183</v>
          </cell>
          <cell r="AN757">
            <v>77.805739514348787</v>
          </cell>
          <cell r="AO757">
            <v>260</v>
          </cell>
          <cell r="AP757">
            <v>26</v>
          </cell>
          <cell r="AQ757">
            <v>10</v>
          </cell>
          <cell r="AR757">
            <v>91.67</v>
          </cell>
          <cell r="AS757">
            <v>476</v>
          </cell>
          <cell r="AT757">
            <v>48</v>
          </cell>
          <cell r="AU757">
            <v>9.9166666666666661</v>
          </cell>
          <cell r="AV757">
            <v>246</v>
          </cell>
          <cell r="AW757">
            <v>25</v>
          </cell>
          <cell r="AX757">
            <v>9.84</v>
          </cell>
          <cell r="AY757">
            <v>98</v>
          </cell>
          <cell r="AZ757">
            <v>278</v>
          </cell>
          <cell r="BA757">
            <v>29</v>
          </cell>
          <cell r="BB757">
            <v>9.5862068965517242</v>
          </cell>
          <cell r="BC757">
            <v>97</v>
          </cell>
          <cell r="BD757">
            <v>524</v>
          </cell>
          <cell r="BE757">
            <v>54</v>
          </cell>
          <cell r="BF757">
            <v>9.7037037037037042</v>
          </cell>
          <cell r="BG757">
            <v>233</v>
          </cell>
          <cell r="BH757">
            <v>24</v>
          </cell>
          <cell r="BI757">
            <v>9.7083333333333339</v>
          </cell>
          <cell r="BJ757">
            <v>95</v>
          </cell>
          <cell r="BK757">
            <v>280</v>
          </cell>
          <cell r="BL757">
            <v>29</v>
          </cell>
          <cell r="BM757">
            <v>9.6551724137931032</v>
          </cell>
          <cell r="BN757">
            <v>91.895147902869752</v>
          </cell>
          <cell r="BO757">
            <v>513</v>
          </cell>
          <cell r="BP757">
            <v>53</v>
          </cell>
          <cell r="BQ757">
            <v>9.6792452830188687</v>
          </cell>
          <cell r="BR757">
            <v>233</v>
          </cell>
          <cell r="BS757">
            <v>24</v>
          </cell>
          <cell r="BT757">
            <v>9.7083333333333339</v>
          </cell>
          <cell r="BU757">
            <v>91.895147902869766</v>
          </cell>
          <cell r="BV757">
            <v>233</v>
          </cell>
          <cell r="BW757">
            <v>24</v>
          </cell>
          <cell r="BX757">
            <v>9.7083333333333339</v>
          </cell>
          <cell r="BY757">
            <v>260</v>
          </cell>
          <cell r="BZ757">
            <v>26</v>
          </cell>
          <cell r="CA757">
            <v>10</v>
          </cell>
          <cell r="CB757">
            <v>2006</v>
          </cell>
          <cell r="CC757">
            <v>205</v>
          </cell>
          <cell r="CD757">
            <v>9.7853658536585364</v>
          </cell>
          <cell r="CE757">
            <v>92</v>
          </cell>
          <cell r="CF757"/>
          <cell r="CG757"/>
          <cell r="CH757"/>
          <cell r="CI757"/>
          <cell r="CJ757"/>
          <cell r="CK757"/>
          <cell r="CL757"/>
          <cell r="CM757"/>
          <cell r="CN757">
            <v>30</v>
          </cell>
          <cell r="CO757">
            <v>60</v>
          </cell>
          <cell r="CP757">
            <v>14</v>
          </cell>
          <cell r="CQ757">
            <v>50</v>
          </cell>
          <cell r="CR757">
            <v>18</v>
          </cell>
          <cell r="CS757">
            <v>6</v>
          </cell>
          <cell r="CT757">
            <v>75</v>
          </cell>
          <cell r="CU757">
            <v>2</v>
          </cell>
          <cell r="CV757">
            <v>14</v>
          </cell>
          <cell r="CW757">
            <v>13</v>
          </cell>
          <cell r="CX757">
            <v>326</v>
          </cell>
          <cell r="CY757">
            <v>36.222222222222221</v>
          </cell>
          <cell r="CZ757">
            <v>48.439821693907874</v>
          </cell>
          <cell r="DA757">
            <v>9</v>
          </cell>
          <cell r="DB757">
            <v>1</v>
          </cell>
          <cell r="DC757">
            <v>90</v>
          </cell>
          <cell r="DD757">
            <v>14</v>
          </cell>
          <cell r="DE757">
            <v>8</v>
          </cell>
          <cell r="DF757">
            <v>64</v>
          </cell>
          <cell r="DG757">
            <v>0</v>
          </cell>
          <cell r="DH757">
            <v>0</v>
          </cell>
          <cell r="DI757">
            <v>0</v>
          </cell>
          <cell r="DJ757">
            <v>0</v>
          </cell>
          <cell r="DK757">
            <v>0</v>
          </cell>
          <cell r="DL757">
            <v>2</v>
          </cell>
          <cell r="DM757">
            <v>0</v>
          </cell>
          <cell r="DN757">
            <v>0</v>
          </cell>
          <cell r="DO757" t="str">
            <v>0</v>
          </cell>
          <cell r="DP757">
            <v>0</v>
          </cell>
          <cell r="DQ757">
            <v>0</v>
          </cell>
          <cell r="DR757">
            <v>0</v>
          </cell>
          <cell r="DS757">
            <v>0</v>
          </cell>
          <cell r="DT757">
            <v>17</v>
          </cell>
          <cell r="DU757">
            <v>35</v>
          </cell>
          <cell r="DV757" t="str">
            <v>Placement</v>
          </cell>
          <cell r="DW757"/>
          <cell r="DX757"/>
          <cell r="DY757"/>
          <cell r="DZ757" t="str">
            <v>Placement</v>
          </cell>
          <cell r="EA757" t="str">
            <v>Placement</v>
          </cell>
          <cell r="EB757" t="str">
            <v>Placement</v>
          </cell>
          <cell r="EC757">
            <v>44746</v>
          </cell>
          <cell r="ED757" t="str">
            <v>CAT-3</v>
          </cell>
          <cell r="EE757"/>
          <cell r="EF757"/>
          <cell r="EG757"/>
          <cell r="EH757"/>
          <cell r="EI757"/>
          <cell r="EJ757"/>
          <cell r="EK757"/>
          <cell r="EL757"/>
          <cell r="EM757"/>
          <cell r="EN757">
            <v>5</v>
          </cell>
          <cell r="EO757">
            <v>1</v>
          </cell>
          <cell r="EP757">
            <v>5</v>
          </cell>
          <cell r="EQ757">
            <v>11</v>
          </cell>
          <cell r="ER757">
            <v>73.333333333333329</v>
          </cell>
          <cell r="ES757" t="str">
            <v>Yes</v>
          </cell>
          <cell r="ET757" t="str">
            <v>https://drive.google.com/open?id=1fObeTEtddTjVjHhcrH_YIgFkrJ6jU3j5</v>
          </cell>
          <cell r="EU757" t="str">
            <v>IT + Core Companies</v>
          </cell>
          <cell r="EV757" t="str">
            <v>Yes</v>
          </cell>
          <cell r="EW757" t="str">
            <v>pay_Hy3wB5SKNSEeGn</v>
          </cell>
          <cell r="EX757" t="str">
            <v>Uttarpradesh</v>
          </cell>
          <cell r="EY757" t="str">
            <v>AB</v>
          </cell>
          <cell r="EZ757" t="str">
            <v>Batch 4</v>
          </cell>
          <cell r="FA757" t="str">
            <v>19-MECHA37-23</v>
          </cell>
          <cell r="FB757" t="str">
            <v>MECH-A</v>
          </cell>
          <cell r="FC757">
            <v>37</v>
          </cell>
        </row>
        <row r="758">
          <cell r="C758" t="str">
            <v>19-MECHA38-23</v>
          </cell>
          <cell r="D758">
            <v>38</v>
          </cell>
          <cell r="E758" t="str">
            <v>KHATRI NABIL GULAMFARID PARVIN</v>
          </cell>
          <cell r="F758" t="str">
            <v>19-MECHA38-23</v>
          </cell>
          <cell r="G758" t="str">
            <v>Male</v>
          </cell>
          <cell r="H758">
            <v>37265</v>
          </cell>
          <cell r="I758">
            <v>7021388039</v>
          </cell>
          <cell r="J758"/>
          <cell r="K758" t="str">
            <v>nabkat999@gmail.com</v>
          </cell>
          <cell r="L758" t="str">
            <v>1032190428@tcetmumbai.in</v>
          </cell>
          <cell r="M758" t="str">
            <v>32/260,motilal nagar-1,opposite best colony,mumbai,400104</v>
          </cell>
          <cell r="N758" t="str">
            <v>Self-employed</v>
          </cell>
          <cell r="O758" t="str">
            <v>5 Lacs to  10Lacs</v>
          </cell>
          <cell r="P758" t="str">
            <v>Normal</v>
          </cell>
          <cell r="Q758" t="str">
            <v>Open</v>
          </cell>
          <cell r="R758">
            <v>2019</v>
          </cell>
          <cell r="S758" t="str">
            <v>FE</v>
          </cell>
          <cell r="T758" t="str">
            <v xml:space="preserve">JEE(Main)-2019 </v>
          </cell>
          <cell r="U758" t="str">
            <v>JEE-Main</v>
          </cell>
          <cell r="V758">
            <v>360</v>
          </cell>
          <cell r="W758">
            <v>41.054004300000003</v>
          </cell>
          <cell r="X758" t="str">
            <v>IL</v>
          </cell>
          <cell r="Y758">
            <v>416</v>
          </cell>
          <cell r="Z758">
            <v>600</v>
          </cell>
          <cell r="AA758">
            <v>69.33</v>
          </cell>
          <cell r="AB758">
            <v>2017</v>
          </cell>
          <cell r="AC758" t="str">
            <v>COUNCIL FOR THE INDIAN SCHOOL CERTIFICATE EXAMINATIONS</v>
          </cell>
          <cell r="AD758" t="str">
            <v>GES ENGLISH MEDIUM SCHOOL</v>
          </cell>
          <cell r="AE758">
            <v>394</v>
          </cell>
          <cell r="AF758">
            <v>650</v>
          </cell>
          <cell r="AG758">
            <v>60.62</v>
          </cell>
          <cell r="AH758">
            <v>2019</v>
          </cell>
          <cell r="AI758" t="str">
            <v>MAHARASHTRA STATE BOARD OF SECONDARY AND HIGHER SECONDARY EDUCATION</v>
          </cell>
          <cell r="AJ758" t="str">
            <v>PATKAR VARDE COLLEGE</v>
          </cell>
          <cell r="AK758">
            <v>183</v>
          </cell>
          <cell r="AL758">
            <v>22</v>
          </cell>
          <cell r="AM758">
            <v>8.3181818181818183</v>
          </cell>
          <cell r="AN758">
            <v>75</v>
          </cell>
          <cell r="AO758">
            <v>196</v>
          </cell>
          <cell r="AP758">
            <v>26</v>
          </cell>
          <cell r="AQ758">
            <v>7.5384615384615383</v>
          </cell>
          <cell r="AR758">
            <v>75</v>
          </cell>
          <cell r="AS758">
            <v>379</v>
          </cell>
          <cell r="AT758">
            <v>48</v>
          </cell>
          <cell r="AU758">
            <v>7.895833333333333</v>
          </cell>
          <cell r="AV758">
            <v>233</v>
          </cell>
          <cell r="AW758">
            <v>25</v>
          </cell>
          <cell r="AX758">
            <v>9.32</v>
          </cell>
          <cell r="AY758">
            <v>79</v>
          </cell>
          <cell r="AZ758">
            <v>270</v>
          </cell>
          <cell r="BA758">
            <v>29</v>
          </cell>
          <cell r="BB758">
            <v>9.3103448275862064</v>
          </cell>
          <cell r="BC758">
            <v>87</v>
          </cell>
          <cell r="BD758">
            <v>503</v>
          </cell>
          <cell r="BE758">
            <v>54</v>
          </cell>
          <cell r="BF758">
            <v>9.3148148148148149</v>
          </cell>
          <cell r="BG758">
            <v>210</v>
          </cell>
          <cell r="BH758">
            <v>24</v>
          </cell>
          <cell r="BI758">
            <v>8.75</v>
          </cell>
          <cell r="BJ758">
            <v>89</v>
          </cell>
          <cell r="BK758">
            <v>233</v>
          </cell>
          <cell r="BL758">
            <v>29</v>
          </cell>
          <cell r="BM758">
            <v>8.0344827586206904</v>
          </cell>
          <cell r="BN758">
            <v>81</v>
          </cell>
          <cell r="BO758">
            <v>443</v>
          </cell>
          <cell r="BP758">
            <v>53</v>
          </cell>
          <cell r="BQ758">
            <v>8.3584905660377355</v>
          </cell>
          <cell r="BR758">
            <v>151</v>
          </cell>
          <cell r="BS758">
            <v>24</v>
          </cell>
          <cell r="BT758">
            <v>6.291666666666667</v>
          </cell>
          <cell r="BU758">
            <v>81</v>
          </cell>
          <cell r="BV758">
            <v>151</v>
          </cell>
          <cell r="BW758">
            <v>24</v>
          </cell>
          <cell r="BX758">
            <v>6.291666666666667</v>
          </cell>
          <cell r="BY758">
            <v>186</v>
          </cell>
          <cell r="BZ758">
            <v>26</v>
          </cell>
          <cell r="CA758">
            <v>7.1538461538461542</v>
          </cell>
          <cell r="CB758">
            <v>1662</v>
          </cell>
          <cell r="CC758">
            <v>205</v>
          </cell>
          <cell r="CD758">
            <v>8.1073170731707318</v>
          </cell>
          <cell r="CE758">
            <v>81</v>
          </cell>
          <cell r="CF758"/>
          <cell r="CG758"/>
          <cell r="CH758"/>
          <cell r="CI758"/>
          <cell r="CJ758"/>
          <cell r="CK758"/>
          <cell r="CL758"/>
          <cell r="CM758"/>
          <cell r="CN758"/>
          <cell r="CO758"/>
          <cell r="CP758"/>
          <cell r="CQ758"/>
          <cell r="CR758"/>
          <cell r="CS758"/>
          <cell r="CT758"/>
          <cell r="CU758"/>
          <cell r="CV758"/>
          <cell r="CW758"/>
          <cell r="CX758"/>
          <cell r="CY758"/>
          <cell r="CZ758"/>
          <cell r="DA758"/>
          <cell r="DB758"/>
          <cell r="DC758"/>
          <cell r="DD758"/>
          <cell r="DE758"/>
          <cell r="DF758"/>
          <cell r="DG758"/>
          <cell r="DH758"/>
          <cell r="DI758"/>
          <cell r="DJ758">
            <v>0</v>
          </cell>
          <cell r="DK758">
            <v>0</v>
          </cell>
          <cell r="DL758">
            <v>2</v>
          </cell>
          <cell r="DM758">
            <v>0</v>
          </cell>
          <cell r="DN758">
            <v>0</v>
          </cell>
          <cell r="DO758">
            <v>0</v>
          </cell>
          <cell r="DP758">
            <v>0</v>
          </cell>
          <cell r="DQ758">
            <v>0</v>
          </cell>
          <cell r="DR758">
            <v>0</v>
          </cell>
          <cell r="DS758">
            <v>0</v>
          </cell>
          <cell r="DT758">
            <v>0</v>
          </cell>
          <cell r="DU758">
            <v>0</v>
          </cell>
          <cell r="DV758"/>
          <cell r="DW758"/>
          <cell r="DX758"/>
          <cell r="DY758"/>
          <cell r="DZ758"/>
          <cell r="EA758" t="str">
            <v>Higher Studies</v>
          </cell>
          <cell r="EB758" t="str">
            <v>Higher Studies</v>
          </cell>
          <cell r="EC758"/>
          <cell r="ED758" t="str">
            <v>CAT-3</v>
          </cell>
          <cell r="EE758"/>
          <cell r="EF758"/>
          <cell r="EG758"/>
          <cell r="EH758"/>
          <cell r="EI758"/>
          <cell r="EJ758"/>
          <cell r="EK758"/>
          <cell r="EL758"/>
          <cell r="EM758"/>
          <cell r="EN758">
            <v>5</v>
          </cell>
          <cell r="EO758">
            <v>0</v>
          </cell>
          <cell r="EP758">
            <v>5</v>
          </cell>
          <cell r="EQ758">
            <v>10</v>
          </cell>
          <cell r="ER758">
            <v>66.666666666666657</v>
          </cell>
          <cell r="ES758" t="str">
            <v>Yes</v>
          </cell>
          <cell r="ET758" t="str">
            <v>https://drive.google.com/open?id=10b2HMrvIKIv34xsdLUeVDTi-5KDiIPuj</v>
          </cell>
          <cell r="EU758" t="str">
            <v>NA</v>
          </cell>
          <cell r="EV758" t="str">
            <v>No</v>
          </cell>
          <cell r="EW758"/>
          <cell r="EX758" t="str">
            <v>Mumbai</v>
          </cell>
          <cell r="EY758" t="str">
            <v>AB</v>
          </cell>
          <cell r="EZ758"/>
          <cell r="FA758" t="str">
            <v>19-MECHA38-23</v>
          </cell>
          <cell r="FB758" t="str">
            <v>MECH-A</v>
          </cell>
          <cell r="FC758">
            <v>38</v>
          </cell>
        </row>
        <row r="759">
          <cell r="C759" t="str">
            <v>19-MECHA39-23</v>
          </cell>
          <cell r="D759">
            <v>39</v>
          </cell>
          <cell r="E759" t="str">
            <v>KHATRI SHASHI HANSRAJ PINKY</v>
          </cell>
          <cell r="F759" t="str">
            <v>19-MECHA39-23</v>
          </cell>
          <cell r="G759" t="str">
            <v>Male</v>
          </cell>
          <cell r="H759">
            <v>37190</v>
          </cell>
          <cell r="I759">
            <v>8291921571</v>
          </cell>
          <cell r="J759"/>
          <cell r="K759" t="str">
            <v>45shashikhatri@gmail.com</v>
          </cell>
          <cell r="L759" t="str">
            <v>1032190429@tcetmumbai.in</v>
          </cell>
          <cell r="M759" t="str">
            <v>shreepati jewels, B wing, flat no.904,pimpalwadi, girgaon,Navakaal press,Mumbai,400004</v>
          </cell>
          <cell r="N759" t="str">
            <v>Family Business</v>
          </cell>
          <cell r="O759" t="str">
            <v>Below  5 Lacs</v>
          </cell>
          <cell r="P759" t="str">
            <v>Normal</v>
          </cell>
          <cell r="Q759" t="str">
            <v>Open</v>
          </cell>
          <cell r="R759">
            <v>2019</v>
          </cell>
          <cell r="S759" t="str">
            <v>FE</v>
          </cell>
          <cell r="T759" t="str">
            <v>MHT-CET 2019</v>
          </cell>
          <cell r="U759" t="str">
            <v>MHT-CET</v>
          </cell>
          <cell r="V759">
            <v>200</v>
          </cell>
          <cell r="W759">
            <v>94.156800000000004</v>
          </cell>
          <cell r="X759" t="str">
            <v>GOPENS</v>
          </cell>
          <cell r="Y759">
            <v>401</v>
          </cell>
          <cell r="Z759">
            <v>500</v>
          </cell>
          <cell r="AA759">
            <v>80.2</v>
          </cell>
          <cell r="AB759">
            <v>2017</v>
          </cell>
          <cell r="AC759" t="str">
            <v>MAHARASHTRA STATE BOARD OF SECONDARY AND HIGHER SECONDARY EDUCATION</v>
          </cell>
          <cell r="AD759" t="str">
            <v>BARRETTO HIGH SCHOOL</v>
          </cell>
          <cell r="AE759">
            <v>502</v>
          </cell>
          <cell r="AF759">
            <v>650</v>
          </cell>
          <cell r="AG759">
            <v>77.23</v>
          </cell>
          <cell r="AH759">
            <v>2019</v>
          </cell>
          <cell r="AI759" t="str">
            <v>MAHARASHTRA STATE BOARD OF SECONDARY AND HIGHER SECONDARY EDUCATION</v>
          </cell>
          <cell r="AJ759" t="str">
            <v>WILSON COLLEGE</v>
          </cell>
          <cell r="AK759">
            <v>218</v>
          </cell>
          <cell r="AL759">
            <v>22</v>
          </cell>
          <cell r="AM759">
            <v>9.9090909090909083</v>
          </cell>
          <cell r="AN759">
            <v>75</v>
          </cell>
          <cell r="AO759">
            <v>251</v>
          </cell>
          <cell r="AP759">
            <v>26</v>
          </cell>
          <cell r="AQ759">
            <v>9.6538461538461533</v>
          </cell>
          <cell r="AR759">
            <v>82</v>
          </cell>
          <cell r="AS759">
            <v>469</v>
          </cell>
          <cell r="AT759">
            <v>48</v>
          </cell>
          <cell r="AU759">
            <v>9.7708333333333339</v>
          </cell>
          <cell r="AV759">
            <v>213</v>
          </cell>
          <cell r="AW759">
            <v>25</v>
          </cell>
          <cell r="AX759">
            <v>8.52</v>
          </cell>
          <cell r="AY759">
            <v>85</v>
          </cell>
          <cell r="AZ759">
            <v>253</v>
          </cell>
          <cell r="BA759">
            <v>29</v>
          </cell>
          <cell r="BB759">
            <v>8.7241379310344822</v>
          </cell>
          <cell r="BC759">
            <v>97</v>
          </cell>
          <cell r="BD759">
            <v>466</v>
          </cell>
          <cell r="BE759">
            <v>54</v>
          </cell>
          <cell r="BF759">
            <v>8.6296296296296298</v>
          </cell>
          <cell r="BG759">
            <v>226</v>
          </cell>
          <cell r="BH759">
            <v>24</v>
          </cell>
          <cell r="BI759">
            <v>9.4166666666666661</v>
          </cell>
          <cell r="BJ759">
            <v>100</v>
          </cell>
          <cell r="BK759">
            <v>265</v>
          </cell>
          <cell r="BL759">
            <v>29</v>
          </cell>
          <cell r="BM759">
            <v>9.137931034482758</v>
          </cell>
          <cell r="BN759">
            <v>87.8</v>
          </cell>
          <cell r="BO759">
            <v>491</v>
          </cell>
          <cell r="BP759">
            <v>53</v>
          </cell>
          <cell r="BQ759">
            <v>9.2641509433962259</v>
          </cell>
          <cell r="BR759">
            <v>200</v>
          </cell>
          <cell r="BS759">
            <v>24</v>
          </cell>
          <cell r="BT759">
            <v>8.3333333333333339</v>
          </cell>
          <cell r="BU759">
            <v>87.8</v>
          </cell>
          <cell r="BV759">
            <v>200</v>
          </cell>
          <cell r="BW759">
            <v>24</v>
          </cell>
          <cell r="BX759">
            <v>8.3333333333333339</v>
          </cell>
          <cell r="BY759">
            <v>234</v>
          </cell>
          <cell r="BZ759">
            <v>26</v>
          </cell>
          <cell r="CA759">
            <v>9</v>
          </cell>
          <cell r="CB759">
            <v>1860</v>
          </cell>
          <cell r="CC759">
            <v>205</v>
          </cell>
          <cell r="CD759">
            <v>9.0731707317073162</v>
          </cell>
          <cell r="CE759">
            <v>88</v>
          </cell>
          <cell r="CF759"/>
          <cell r="CG759"/>
          <cell r="CH759"/>
          <cell r="CI759"/>
          <cell r="CJ759"/>
          <cell r="CK759"/>
          <cell r="CL759"/>
          <cell r="CM759"/>
          <cell r="CN759">
            <v>18</v>
          </cell>
          <cell r="CO759">
            <v>60</v>
          </cell>
          <cell r="CP759">
            <v>19</v>
          </cell>
          <cell r="CQ759">
            <v>50</v>
          </cell>
          <cell r="CR759">
            <v>24</v>
          </cell>
          <cell r="CS759">
            <v>0</v>
          </cell>
          <cell r="CT759">
            <v>100</v>
          </cell>
          <cell r="CU759">
            <v>15</v>
          </cell>
          <cell r="CV759">
            <v>1</v>
          </cell>
          <cell r="CW759">
            <v>94</v>
          </cell>
          <cell r="CX759">
            <v>464</v>
          </cell>
          <cell r="CY759">
            <v>46.4</v>
          </cell>
          <cell r="CZ759">
            <v>68.945022288261512</v>
          </cell>
          <cell r="DA759">
            <v>10</v>
          </cell>
          <cell r="DB759">
            <v>0</v>
          </cell>
          <cell r="DC759">
            <v>100</v>
          </cell>
          <cell r="DD759">
            <v>21</v>
          </cell>
          <cell r="DE759">
            <v>1</v>
          </cell>
          <cell r="DF759">
            <v>96</v>
          </cell>
          <cell r="DG759">
            <v>0</v>
          </cell>
          <cell r="DH759">
            <v>0</v>
          </cell>
          <cell r="DI759">
            <v>0</v>
          </cell>
          <cell r="DJ759">
            <v>0</v>
          </cell>
          <cell r="DK759">
            <v>2</v>
          </cell>
          <cell r="DL759">
            <v>0</v>
          </cell>
          <cell r="DM759">
            <v>100</v>
          </cell>
          <cell r="DN759">
            <v>100</v>
          </cell>
          <cell r="DO759" t="str">
            <v>100</v>
          </cell>
          <cell r="DP759">
            <v>90</v>
          </cell>
          <cell r="DQ759" t="str">
            <v>100</v>
          </cell>
          <cell r="DR759">
            <v>95</v>
          </cell>
          <cell r="DS759">
            <v>100</v>
          </cell>
          <cell r="DT759">
            <v>57</v>
          </cell>
          <cell r="DU759">
            <v>85</v>
          </cell>
          <cell r="DV759"/>
          <cell r="DW759"/>
          <cell r="DX759" t="str">
            <v>Absent for Unplaced Meeting</v>
          </cell>
          <cell r="DY759"/>
          <cell r="DZ759"/>
          <cell r="EA759" t="str">
            <v>Placement</v>
          </cell>
          <cell r="EB759" t="str">
            <v>Higher Studies</v>
          </cell>
          <cell r="EC759"/>
          <cell r="ED759" t="str">
            <v>CAT-1</v>
          </cell>
          <cell r="EE759"/>
          <cell r="EF759"/>
          <cell r="EG759"/>
          <cell r="EH759"/>
          <cell r="EI759"/>
          <cell r="EJ759"/>
          <cell r="EK759"/>
          <cell r="EL759"/>
          <cell r="EM759"/>
          <cell r="EN759">
            <v>5</v>
          </cell>
          <cell r="EO759">
            <v>5</v>
          </cell>
          <cell r="EP759">
            <v>5</v>
          </cell>
          <cell r="EQ759">
            <v>15</v>
          </cell>
          <cell r="ER759">
            <v>100</v>
          </cell>
          <cell r="ES759" t="str">
            <v>Yes</v>
          </cell>
          <cell r="ET759" t="str">
            <v>https://drive.google.com/open?id=1CZcG0r0nm--_xK_Zk8f0a1Y7aC5mBeW7</v>
          </cell>
          <cell r="EU759" t="str">
            <v>Core Companies</v>
          </cell>
          <cell r="EV759" t="str">
            <v>Yes</v>
          </cell>
          <cell r="EW759" t="str">
            <v>pay_HxzUa4q0lI7Zru</v>
          </cell>
          <cell r="EX759" t="str">
            <v>Jaisalmer</v>
          </cell>
          <cell r="EY759" t="str">
            <v>Present</v>
          </cell>
          <cell r="EZ759" t="str">
            <v>Batch 4</v>
          </cell>
          <cell r="FA759" t="str">
            <v>19-MECHA39-23</v>
          </cell>
          <cell r="FB759" t="str">
            <v>MECH-A</v>
          </cell>
          <cell r="FC759">
            <v>39</v>
          </cell>
        </row>
        <row r="760">
          <cell r="C760" t="str">
            <v>19-MECHA40-23</v>
          </cell>
          <cell r="D760">
            <v>40</v>
          </cell>
          <cell r="E760" t="str">
            <v>KHEDEKAR AMAN ANIL MAMTA</v>
          </cell>
          <cell r="F760" t="str">
            <v>19-MECHA40-23</v>
          </cell>
          <cell r="G760" t="str">
            <v>Male</v>
          </cell>
          <cell r="H760">
            <v>37377</v>
          </cell>
          <cell r="I760">
            <v>9892128921</v>
          </cell>
          <cell r="J760"/>
          <cell r="K760" t="str">
            <v>khedekaraman76@gmail.com</v>
          </cell>
          <cell r="L760" t="str">
            <v>1032190430@tcetmumbai.in</v>
          </cell>
          <cell r="M760" t="str">
            <v>H6/101,Gulmohar C.H.S LTD,Pratiksha Nagar,Sion (E),Near Hotel Maratha Excellency,Mumbai,400022</v>
          </cell>
          <cell r="N760" t="str">
            <v>Service</v>
          </cell>
          <cell r="O760" t="str">
            <v>20 Lacs &amp; above</v>
          </cell>
          <cell r="P760" t="str">
            <v>Normal</v>
          </cell>
          <cell r="Q760" t="str">
            <v>Open</v>
          </cell>
          <cell r="R760">
            <v>2019</v>
          </cell>
          <cell r="S760" t="str">
            <v>FE</v>
          </cell>
          <cell r="T760" t="str">
            <v>MHT-CET 2019</v>
          </cell>
          <cell r="U760" t="str">
            <v>MHT-CET</v>
          </cell>
          <cell r="V760">
            <v>200</v>
          </cell>
          <cell r="W760">
            <v>7.2105183000000004</v>
          </cell>
          <cell r="X760" t="str">
            <v>ACAP</v>
          </cell>
          <cell r="Y760">
            <v>276</v>
          </cell>
          <cell r="Z760">
            <v>500</v>
          </cell>
          <cell r="AA760">
            <v>55.2</v>
          </cell>
          <cell r="AB760">
            <v>2017</v>
          </cell>
          <cell r="AC760" t="str">
            <v>MAHARASHTRA STATE BOARD OF SECONDARY AND HIGHER SECONDARY EDUCATION</v>
          </cell>
          <cell r="AD760" t="str">
            <v>I.E.S V.N.SULE SECONDRY SCHOOL</v>
          </cell>
          <cell r="AE760">
            <v>335</v>
          </cell>
          <cell r="AF760">
            <v>650</v>
          </cell>
          <cell r="AG760">
            <v>51.54</v>
          </cell>
          <cell r="AH760">
            <v>2019</v>
          </cell>
          <cell r="AI760" t="str">
            <v>MAHARASHTRA STATE BOARD OF SECONDARY AND HIGHER SECONDARY EDUCATION</v>
          </cell>
          <cell r="AJ760" t="str">
            <v>MAHATMA PHULE TECHNICAL JUNIOR COLLEGE</v>
          </cell>
          <cell r="AK760">
            <v>157</v>
          </cell>
          <cell r="AL760">
            <v>22</v>
          </cell>
          <cell r="AM760">
            <v>7.1363636363636367</v>
          </cell>
          <cell r="AN760">
            <v>87.560706401766012</v>
          </cell>
          <cell r="AO760">
            <v>177</v>
          </cell>
          <cell r="AP760">
            <v>26</v>
          </cell>
          <cell r="AQ760">
            <v>6.8076923076923075</v>
          </cell>
          <cell r="AR760">
            <v>83.33</v>
          </cell>
          <cell r="AS760">
            <v>334</v>
          </cell>
          <cell r="AT760">
            <v>48</v>
          </cell>
          <cell r="AU760">
            <v>6.958333333333333</v>
          </cell>
          <cell r="AV760">
            <v>224</v>
          </cell>
          <cell r="AW760">
            <v>25</v>
          </cell>
          <cell r="AX760">
            <v>8.9600000000000009</v>
          </cell>
          <cell r="AY760">
            <v>97</v>
          </cell>
          <cell r="AZ760">
            <v>239</v>
          </cell>
          <cell r="BA760">
            <v>29</v>
          </cell>
          <cell r="BB760">
            <v>8.2413793103448274</v>
          </cell>
          <cell r="BC760">
            <v>92</v>
          </cell>
          <cell r="BD760">
            <v>463</v>
          </cell>
          <cell r="BE760">
            <v>54</v>
          </cell>
          <cell r="BF760">
            <v>8.5740740740740744</v>
          </cell>
          <cell r="BG760">
            <v>187</v>
          </cell>
          <cell r="BH760">
            <v>24</v>
          </cell>
          <cell r="BI760">
            <v>7.791666666666667</v>
          </cell>
          <cell r="BJ760">
            <v>79</v>
          </cell>
          <cell r="BK760">
            <v>158.64000000000001</v>
          </cell>
          <cell r="BL760">
            <v>29</v>
          </cell>
          <cell r="BM760">
            <v>5.4703448275862074</v>
          </cell>
          <cell r="BN760">
            <v>87.778141280353196</v>
          </cell>
          <cell r="BO760">
            <v>345.64</v>
          </cell>
          <cell r="BP760">
            <v>53</v>
          </cell>
          <cell r="BQ760">
            <v>6.5215094339622635</v>
          </cell>
          <cell r="BR760">
            <v>79</v>
          </cell>
          <cell r="BS760">
            <v>24</v>
          </cell>
          <cell r="BT760">
            <v>3.2916666666666665</v>
          </cell>
          <cell r="BU760">
            <v>87.778141280353211</v>
          </cell>
          <cell r="BV760">
            <v>79</v>
          </cell>
          <cell r="BW760">
            <v>24</v>
          </cell>
          <cell r="BX760">
            <v>3.2916666666666665</v>
          </cell>
          <cell r="BY760">
            <v>148</v>
          </cell>
          <cell r="BZ760">
            <v>26</v>
          </cell>
          <cell r="CA760">
            <v>5.6923076923076925</v>
          </cell>
          <cell r="CB760">
            <v>1369.6399999999999</v>
          </cell>
          <cell r="CC760">
            <v>205</v>
          </cell>
          <cell r="CD760">
            <v>6.6811707317073168</v>
          </cell>
          <cell r="CE760">
            <v>88</v>
          </cell>
          <cell r="CF760"/>
          <cell r="CG760"/>
          <cell r="CH760"/>
          <cell r="CI760"/>
          <cell r="CJ760"/>
          <cell r="CK760"/>
          <cell r="CL760"/>
          <cell r="CM760"/>
          <cell r="CN760">
            <v>29</v>
          </cell>
          <cell r="CO760">
            <v>60</v>
          </cell>
          <cell r="CP760">
            <v>43</v>
          </cell>
          <cell r="CQ760">
            <v>50</v>
          </cell>
          <cell r="CR760">
            <v>8</v>
          </cell>
          <cell r="CS760">
            <v>16</v>
          </cell>
          <cell r="CT760">
            <v>34</v>
          </cell>
          <cell r="CU760">
            <v>0</v>
          </cell>
          <cell r="CV760">
            <v>16</v>
          </cell>
          <cell r="CW760">
            <v>0</v>
          </cell>
          <cell r="CX760">
            <v>102</v>
          </cell>
          <cell r="CY760">
            <v>51</v>
          </cell>
          <cell r="CZ760">
            <v>15.156017830609212</v>
          </cell>
          <cell r="DA760">
            <v>2</v>
          </cell>
          <cell r="DB760">
            <v>8</v>
          </cell>
          <cell r="DC760">
            <v>20</v>
          </cell>
          <cell r="DD760">
            <v>2</v>
          </cell>
          <cell r="DE760">
            <v>20</v>
          </cell>
          <cell r="DF760">
            <v>10</v>
          </cell>
          <cell r="DG760">
            <v>0</v>
          </cell>
          <cell r="DH760">
            <v>0</v>
          </cell>
          <cell r="DI760">
            <v>0</v>
          </cell>
          <cell r="DJ760">
            <v>0</v>
          </cell>
          <cell r="DK760">
            <v>0</v>
          </cell>
          <cell r="DL760">
            <v>2</v>
          </cell>
          <cell r="DM760">
            <v>0</v>
          </cell>
          <cell r="DN760">
            <v>0</v>
          </cell>
          <cell r="DO760" t="str">
            <v>0</v>
          </cell>
          <cell r="DP760">
            <v>0</v>
          </cell>
          <cell r="DQ760">
            <v>0</v>
          </cell>
          <cell r="DR760">
            <v>0</v>
          </cell>
          <cell r="DS760">
            <v>0</v>
          </cell>
          <cell r="DT760">
            <v>6</v>
          </cell>
          <cell r="DU760">
            <v>10</v>
          </cell>
          <cell r="DV760"/>
          <cell r="DW760" t="str">
            <v>KT</v>
          </cell>
          <cell r="DX760" t="str">
            <v>Absent for Unplaced Meeting</v>
          </cell>
          <cell r="DY760"/>
          <cell r="DZ760"/>
          <cell r="EA760" t="str">
            <v>Placement</v>
          </cell>
          <cell r="EB760" t="str">
            <v>Higher Studies</v>
          </cell>
          <cell r="EC760"/>
          <cell r="ED760" t="str">
            <v>CAT-3</v>
          </cell>
          <cell r="EE760"/>
          <cell r="EF760"/>
          <cell r="EG760"/>
          <cell r="EH760"/>
          <cell r="EI760"/>
          <cell r="EJ760"/>
          <cell r="EK760"/>
          <cell r="EL760"/>
          <cell r="EM760"/>
          <cell r="EN760">
            <v>3</v>
          </cell>
          <cell r="EO760">
            <v>1</v>
          </cell>
          <cell r="EP760">
            <v>5</v>
          </cell>
          <cell r="EQ760">
            <v>9</v>
          </cell>
          <cell r="ER760">
            <v>60</v>
          </cell>
          <cell r="ES760" t="str">
            <v>Yes</v>
          </cell>
          <cell r="ET760" t="str">
            <v>https://drive.google.com/open?id=1YRK6nYgKR6xTpKmxbyCQ03lpRastrDp1</v>
          </cell>
          <cell r="EU760" t="str">
            <v>Core Companies</v>
          </cell>
          <cell r="EV760" t="str">
            <v>Yes</v>
          </cell>
          <cell r="EW760">
            <v>126016559751</v>
          </cell>
          <cell r="EX760" t="str">
            <v>Kolkata</v>
          </cell>
          <cell r="EY760" t="str">
            <v>AB</v>
          </cell>
          <cell r="EZ760" t="str">
            <v>Batch 3</v>
          </cell>
          <cell r="FA760" t="str">
            <v>19-MECHA40-23</v>
          </cell>
          <cell r="FB760" t="str">
            <v>MECH-A</v>
          </cell>
          <cell r="FC760">
            <v>40</v>
          </cell>
        </row>
        <row r="761">
          <cell r="C761" t="str">
            <v>19-MECHA41-23</v>
          </cell>
          <cell r="D761">
            <v>41</v>
          </cell>
          <cell r="E761" t="str">
            <v>KOKATE ANUJ NITIN SAVITA</v>
          </cell>
          <cell r="F761" t="str">
            <v>19-MECHA41-23</v>
          </cell>
          <cell r="G761" t="str">
            <v>Male</v>
          </cell>
          <cell r="H761">
            <v>36975</v>
          </cell>
          <cell r="I761">
            <v>9987148658</v>
          </cell>
          <cell r="J761"/>
          <cell r="K761" t="str">
            <v>kokateanujmarch@gmail.com</v>
          </cell>
          <cell r="L761" t="str">
            <v>1032190431@tcetmumbai.in</v>
          </cell>
          <cell r="M761" t="str">
            <v>PLOT NO 352 ROOM NO 14 SHIVRATAN CHS SEC,CHARKOP,KANDIVALI WEST,NR OMKARESHWAR MANDIR,MUMBAI,400067</v>
          </cell>
          <cell r="N761" t="str">
            <v>Service</v>
          </cell>
          <cell r="O761" t="str">
            <v>5 Lacs to  10Lacs</v>
          </cell>
          <cell r="P761" t="str">
            <v>Normal</v>
          </cell>
          <cell r="Q761" t="str">
            <v>Open</v>
          </cell>
          <cell r="R761">
            <v>2019</v>
          </cell>
          <cell r="S761" t="str">
            <v>FE</v>
          </cell>
          <cell r="T761" t="str">
            <v>MHT-CET 2019</v>
          </cell>
          <cell r="U761" t="str">
            <v>MHT-CET</v>
          </cell>
          <cell r="V761">
            <v>200</v>
          </cell>
          <cell r="W761">
            <v>19.130160799999999</v>
          </cell>
          <cell r="X761" t="str">
            <v>IL</v>
          </cell>
          <cell r="Y761">
            <v>420</v>
          </cell>
          <cell r="Z761">
            <v>500</v>
          </cell>
          <cell r="AA761">
            <v>84</v>
          </cell>
          <cell r="AB761">
            <v>2017</v>
          </cell>
          <cell r="AC761" t="str">
            <v>MAHARASHTRA STATE BOARD OF SECONDARY AND HIGHER SECONDARY EDUCATION</v>
          </cell>
          <cell r="AD761" t="str">
            <v>OXFORD PUBLIC SCHOOL</v>
          </cell>
          <cell r="AE761">
            <v>484</v>
          </cell>
          <cell r="AF761">
            <v>650</v>
          </cell>
          <cell r="AG761">
            <v>74.459999999999994</v>
          </cell>
          <cell r="AH761">
            <v>2019</v>
          </cell>
          <cell r="AI761" t="str">
            <v>MAHARASHTRA STATE BOARD OF SECONDARY AND HIGHER SECONDARY EDUCATION</v>
          </cell>
          <cell r="AJ761" t="str">
            <v>SHRI T P BHATIA COLLEGE OF SCIENCE</v>
          </cell>
          <cell r="AK761">
            <v>206</v>
          </cell>
          <cell r="AL761">
            <v>22</v>
          </cell>
          <cell r="AM761">
            <v>9.3636363636363633</v>
          </cell>
          <cell r="AN761">
            <v>78.584988962472409</v>
          </cell>
          <cell r="AO761">
            <v>248</v>
          </cell>
          <cell r="AP761">
            <v>26</v>
          </cell>
          <cell r="AQ761">
            <v>9.5384615384615383</v>
          </cell>
          <cell r="AR761">
            <v>91.67</v>
          </cell>
          <cell r="AS761">
            <v>454</v>
          </cell>
          <cell r="AT761">
            <v>48</v>
          </cell>
          <cell r="AU761">
            <v>9.4583333333333339</v>
          </cell>
          <cell r="AV761">
            <v>248</v>
          </cell>
          <cell r="AW761">
            <v>25</v>
          </cell>
          <cell r="AX761">
            <v>9.92</v>
          </cell>
          <cell r="AY761">
            <v>97</v>
          </cell>
          <cell r="AZ761">
            <v>276</v>
          </cell>
          <cell r="BA761">
            <v>29</v>
          </cell>
          <cell r="BB761">
            <v>9.5172413793103452</v>
          </cell>
          <cell r="BC761">
            <v>97</v>
          </cell>
          <cell r="BD761">
            <v>524</v>
          </cell>
          <cell r="BE761">
            <v>54</v>
          </cell>
          <cell r="BF761">
            <v>9.7037037037037042</v>
          </cell>
          <cell r="BG761">
            <v>228</v>
          </cell>
          <cell r="BH761">
            <v>24</v>
          </cell>
          <cell r="BI761">
            <v>9.5</v>
          </cell>
          <cell r="BJ761">
            <v>99</v>
          </cell>
          <cell r="BK761">
            <v>268</v>
          </cell>
          <cell r="BL761">
            <v>29</v>
          </cell>
          <cell r="BM761">
            <v>9.2413793103448274</v>
          </cell>
          <cell r="BN761">
            <v>92.650997792494479</v>
          </cell>
          <cell r="BO761">
            <v>496</v>
          </cell>
          <cell r="BP761">
            <v>53</v>
          </cell>
          <cell r="BQ761">
            <v>9.3584905660377355</v>
          </cell>
          <cell r="BR761">
            <v>215</v>
          </cell>
          <cell r="BS761">
            <v>24</v>
          </cell>
          <cell r="BT761">
            <v>8.9583333333333339</v>
          </cell>
          <cell r="BU761">
            <v>92.650997792494479</v>
          </cell>
          <cell r="BV761">
            <v>215</v>
          </cell>
          <cell r="BW761">
            <v>24</v>
          </cell>
          <cell r="BX761">
            <v>8.9583333333333339</v>
          </cell>
          <cell r="BY761">
            <v>239</v>
          </cell>
          <cell r="BZ761">
            <v>26</v>
          </cell>
          <cell r="CA761">
            <v>9.1923076923076916</v>
          </cell>
          <cell r="CB761">
            <v>1928</v>
          </cell>
          <cell r="CC761">
            <v>205</v>
          </cell>
          <cell r="CD761">
            <v>9.4048780487804873</v>
          </cell>
          <cell r="CE761">
            <v>93</v>
          </cell>
          <cell r="CF761"/>
          <cell r="CG761"/>
          <cell r="CH761"/>
          <cell r="CI761"/>
          <cell r="CJ761"/>
          <cell r="CK761"/>
          <cell r="CL761"/>
          <cell r="CM761"/>
          <cell r="CN761"/>
          <cell r="CO761"/>
          <cell r="CP761"/>
          <cell r="CQ761"/>
          <cell r="CR761"/>
          <cell r="CS761"/>
          <cell r="CT761"/>
          <cell r="CU761"/>
          <cell r="CV761"/>
          <cell r="CW761"/>
          <cell r="CX761"/>
          <cell r="CY761"/>
          <cell r="CZ761"/>
          <cell r="DA761"/>
          <cell r="DB761"/>
          <cell r="DC761"/>
          <cell r="DD761"/>
          <cell r="DE761"/>
          <cell r="DF761"/>
          <cell r="DG761"/>
          <cell r="DH761"/>
          <cell r="DI761"/>
          <cell r="DJ761">
            <v>0</v>
          </cell>
          <cell r="DK761">
            <v>0</v>
          </cell>
          <cell r="DL761">
            <v>2</v>
          </cell>
          <cell r="DM761">
            <v>0</v>
          </cell>
          <cell r="DN761">
            <v>0</v>
          </cell>
          <cell r="DO761">
            <v>0</v>
          </cell>
          <cell r="DP761">
            <v>0</v>
          </cell>
          <cell r="DQ761">
            <v>0</v>
          </cell>
          <cell r="DR761">
            <v>0</v>
          </cell>
          <cell r="DS761">
            <v>0</v>
          </cell>
          <cell r="DT761">
            <v>0</v>
          </cell>
          <cell r="DU761">
            <v>0</v>
          </cell>
          <cell r="DV761"/>
          <cell r="DW761"/>
          <cell r="DX761"/>
          <cell r="DY761"/>
          <cell r="DZ761"/>
          <cell r="EA761" t="str">
            <v>Higher Studies</v>
          </cell>
          <cell r="EB761" t="str">
            <v>Higher Studies</v>
          </cell>
          <cell r="EC761"/>
          <cell r="ED761" t="str">
            <v>CAT-3</v>
          </cell>
          <cell r="EE761"/>
          <cell r="EF761"/>
          <cell r="EG761"/>
          <cell r="EH761"/>
          <cell r="EI761"/>
          <cell r="EJ761"/>
          <cell r="EK761"/>
          <cell r="EL761"/>
          <cell r="EM761"/>
          <cell r="EN761">
            <v>5</v>
          </cell>
          <cell r="EO761">
            <v>0</v>
          </cell>
          <cell r="EP761">
            <v>5</v>
          </cell>
          <cell r="EQ761">
            <v>10</v>
          </cell>
          <cell r="ER761">
            <v>66.666666666666657</v>
          </cell>
          <cell r="ES761" t="str">
            <v>Yes</v>
          </cell>
          <cell r="ET761" t="str">
            <v>https://drive.google.com/open?id=1hFOovscpf8h8fyhl8ra-J2KkJVmnqD0P</v>
          </cell>
          <cell r="EU761" t="str">
            <v>NA</v>
          </cell>
          <cell r="EV761" t="str">
            <v>No</v>
          </cell>
          <cell r="EW761"/>
          <cell r="EX761" t="str">
            <v>mumbai</v>
          </cell>
          <cell r="EY761" t="str">
            <v>AB</v>
          </cell>
          <cell r="EZ761"/>
          <cell r="FA761" t="str">
            <v>19-MECHA41-23</v>
          </cell>
          <cell r="FB761" t="str">
            <v>MECH-A</v>
          </cell>
          <cell r="FC761">
            <v>41</v>
          </cell>
        </row>
        <row r="762">
          <cell r="C762" t="str">
            <v>19-MECHA42-23</v>
          </cell>
          <cell r="D762">
            <v>42</v>
          </cell>
          <cell r="E762" t="str">
            <v>KOLTHARKAR AKSHATA RAJDEEP PRAJAKTA</v>
          </cell>
          <cell r="F762" t="str">
            <v>19-MECHA42-23</v>
          </cell>
          <cell r="G762" t="str">
            <v>Female</v>
          </cell>
          <cell r="H762">
            <v>37298</v>
          </cell>
          <cell r="I762">
            <v>8424049914</v>
          </cell>
          <cell r="J762"/>
          <cell r="K762" t="str">
            <v>akshatark1102@gmail.com</v>
          </cell>
          <cell r="L762" t="str">
            <v>1032190432@tcetmumbai.in</v>
          </cell>
          <cell r="M762" t="str">
            <v>903, Maa Shakti, Dahisar Udayachal CHS,Ashokvan,Mumbai,400066</v>
          </cell>
          <cell r="N762" t="str">
            <v>Service</v>
          </cell>
          <cell r="O762" t="str">
            <v>10 Lacs to 20Lacs</v>
          </cell>
          <cell r="P762" t="str">
            <v>Normal</v>
          </cell>
          <cell r="Q762" t="str">
            <v>Open</v>
          </cell>
          <cell r="R762">
            <v>2019</v>
          </cell>
          <cell r="S762" t="str">
            <v>FE</v>
          </cell>
          <cell r="T762" t="str">
            <v>MHT-CET 2019</v>
          </cell>
          <cell r="U762" t="str">
            <v>MHT-CET</v>
          </cell>
          <cell r="V762">
            <v>200</v>
          </cell>
          <cell r="W762">
            <v>61.860258000000002</v>
          </cell>
          <cell r="X762" t="str">
            <v>IL</v>
          </cell>
          <cell r="Y762">
            <v>480</v>
          </cell>
          <cell r="Z762">
            <v>500</v>
          </cell>
          <cell r="AA762">
            <v>96</v>
          </cell>
          <cell r="AB762">
            <v>2017</v>
          </cell>
          <cell r="AC762" t="str">
            <v>MAHARASHTRA STATE BOARD OF SECONDARY AND HIGHER SECONDARY EDUCATION</v>
          </cell>
          <cell r="AD762" t="str">
            <v>ST XAVIERS HIGH SCHOOL</v>
          </cell>
          <cell r="AE762">
            <v>394</v>
          </cell>
          <cell r="AF762">
            <v>650</v>
          </cell>
          <cell r="AG762">
            <v>60.62</v>
          </cell>
          <cell r="AH762">
            <v>2019</v>
          </cell>
          <cell r="AI762" t="str">
            <v>MAHARASHTRA STATE BOARD OF SECONDARY AND HIGHER SECONDARY EDUCATION</v>
          </cell>
          <cell r="AJ762" t="str">
            <v>NIRMALA MEMORIAL FOUNDATION JUNIOR COLLEGE OF COMMERCE AND SCIENCE</v>
          </cell>
          <cell r="AK762">
            <v>199</v>
          </cell>
          <cell r="AL762">
            <v>22</v>
          </cell>
          <cell r="AM762">
            <v>9.045454545454545</v>
          </cell>
          <cell r="AN762">
            <v>75</v>
          </cell>
          <cell r="AO762">
            <v>225</v>
          </cell>
          <cell r="AP762">
            <v>26</v>
          </cell>
          <cell r="AQ762">
            <v>8.6538461538461533</v>
          </cell>
          <cell r="AR762">
            <v>75</v>
          </cell>
          <cell r="AS762">
            <v>424</v>
          </cell>
          <cell r="AT762">
            <v>48</v>
          </cell>
          <cell r="AU762">
            <v>8.8333333333333339</v>
          </cell>
          <cell r="AV762">
            <v>248</v>
          </cell>
          <cell r="AW762">
            <v>25</v>
          </cell>
          <cell r="AX762">
            <v>9.92</v>
          </cell>
          <cell r="AY762">
            <v>85</v>
          </cell>
          <cell r="AZ762">
            <v>275</v>
          </cell>
          <cell r="BA762">
            <v>29</v>
          </cell>
          <cell r="BB762">
            <v>9.4827586206896548</v>
          </cell>
          <cell r="BC762">
            <v>86</v>
          </cell>
          <cell r="BD762">
            <v>523</v>
          </cell>
          <cell r="BE762">
            <v>54</v>
          </cell>
          <cell r="BF762">
            <v>9.6851851851851851</v>
          </cell>
          <cell r="BG762">
            <v>223</v>
          </cell>
          <cell r="BH762">
            <v>24</v>
          </cell>
          <cell r="BI762">
            <v>9.2916666666666661</v>
          </cell>
          <cell r="BJ762">
            <v>87</v>
          </cell>
          <cell r="BK762">
            <v>240</v>
          </cell>
          <cell r="BL762">
            <v>29</v>
          </cell>
          <cell r="BM762">
            <v>8.2758620689655178</v>
          </cell>
          <cell r="BN762">
            <v>81.599999999999994</v>
          </cell>
          <cell r="BO762">
            <v>463</v>
          </cell>
          <cell r="BP762">
            <v>53</v>
          </cell>
          <cell r="BQ762">
            <v>8.7358490566037741</v>
          </cell>
          <cell r="BR762">
            <v>202</v>
          </cell>
          <cell r="BS762">
            <v>24</v>
          </cell>
          <cell r="BT762">
            <v>8.4166666666666661</v>
          </cell>
          <cell r="BU762">
            <v>81.600000000000009</v>
          </cell>
          <cell r="BV762">
            <v>202</v>
          </cell>
          <cell r="BW762">
            <v>24</v>
          </cell>
          <cell r="BX762">
            <v>8.4166666666666661</v>
          </cell>
          <cell r="BY762">
            <v>245</v>
          </cell>
          <cell r="BZ762">
            <v>26</v>
          </cell>
          <cell r="CA762">
            <v>9.4230769230769234</v>
          </cell>
          <cell r="CB762">
            <v>1857</v>
          </cell>
          <cell r="CC762">
            <v>205</v>
          </cell>
          <cell r="CD762">
            <v>9.0585365853658537</v>
          </cell>
          <cell r="CE762">
            <v>82</v>
          </cell>
          <cell r="CF762"/>
          <cell r="CG762"/>
          <cell r="CH762"/>
          <cell r="CI762"/>
          <cell r="CJ762"/>
          <cell r="CK762"/>
          <cell r="CL762"/>
          <cell r="CM762"/>
          <cell r="CN762"/>
          <cell r="CO762"/>
          <cell r="CP762"/>
          <cell r="CQ762"/>
          <cell r="CR762"/>
          <cell r="CS762"/>
          <cell r="CT762"/>
          <cell r="CU762"/>
          <cell r="CV762"/>
          <cell r="CW762"/>
          <cell r="CX762"/>
          <cell r="CY762"/>
          <cell r="CZ762"/>
          <cell r="DA762"/>
          <cell r="DB762"/>
          <cell r="DC762"/>
          <cell r="DD762"/>
          <cell r="DE762"/>
          <cell r="DF762"/>
          <cell r="DG762"/>
          <cell r="DH762"/>
          <cell r="DI762"/>
          <cell r="DJ762">
            <v>0</v>
          </cell>
          <cell r="DK762">
            <v>0</v>
          </cell>
          <cell r="DL762">
            <v>2</v>
          </cell>
          <cell r="DM762">
            <v>0</v>
          </cell>
          <cell r="DN762">
            <v>0</v>
          </cell>
          <cell r="DO762">
            <v>0</v>
          </cell>
          <cell r="DP762">
            <v>0</v>
          </cell>
          <cell r="DQ762">
            <v>0</v>
          </cell>
          <cell r="DR762">
            <v>0</v>
          </cell>
          <cell r="DS762">
            <v>0</v>
          </cell>
          <cell r="DT762">
            <v>0</v>
          </cell>
          <cell r="DU762">
            <v>0</v>
          </cell>
          <cell r="DV762" t="str">
            <v>Off-Hi-FAB-2.90</v>
          </cell>
          <cell r="DW762"/>
          <cell r="DX762"/>
          <cell r="DY762"/>
          <cell r="DZ762"/>
          <cell r="EA762" t="str">
            <v>Higher Studies</v>
          </cell>
          <cell r="EB762" t="str">
            <v>Higher Studies</v>
          </cell>
          <cell r="EC762"/>
          <cell r="ED762" t="str">
            <v>CAT-3</v>
          </cell>
          <cell r="EE762"/>
          <cell r="EF762"/>
          <cell r="EG762"/>
          <cell r="EH762"/>
          <cell r="EI762"/>
          <cell r="EJ762"/>
          <cell r="EK762"/>
          <cell r="EL762"/>
          <cell r="EM762"/>
          <cell r="EN762">
            <v>5</v>
          </cell>
          <cell r="EO762">
            <v>0</v>
          </cell>
          <cell r="EP762">
            <v>5</v>
          </cell>
          <cell r="EQ762">
            <v>10</v>
          </cell>
          <cell r="ER762">
            <v>66.666666666666657</v>
          </cell>
          <cell r="ES762" t="str">
            <v>Yes</v>
          </cell>
          <cell r="ET762" t="str">
            <v>https://drive.google.com/open?id=1EtqRAk1NGirme5iYKqRLViUP88Pq7pMJ</v>
          </cell>
          <cell r="EU762" t="str">
            <v>NA</v>
          </cell>
          <cell r="EV762" t="str">
            <v>No</v>
          </cell>
          <cell r="EW762"/>
          <cell r="EX762" t="str">
            <v>Nallasopara</v>
          </cell>
          <cell r="EY762" t="str">
            <v>Present</v>
          </cell>
          <cell r="EZ762"/>
          <cell r="FA762" t="str">
            <v>19-MECHA42-23</v>
          </cell>
          <cell r="FB762" t="str">
            <v>MECH-A</v>
          </cell>
          <cell r="FC762">
            <v>42</v>
          </cell>
        </row>
        <row r="763">
          <cell r="C763" t="str">
            <v>19-MECHA43-23</v>
          </cell>
          <cell r="D763">
            <v>43</v>
          </cell>
          <cell r="E763" t="str">
            <v>KOTHARI RITIK DINESH BHARTI</v>
          </cell>
          <cell r="F763" t="str">
            <v>19-MECHA43-23</v>
          </cell>
          <cell r="G763" t="str">
            <v>Male</v>
          </cell>
          <cell r="H763">
            <v>36580</v>
          </cell>
          <cell r="I763">
            <v>9687307908</v>
          </cell>
          <cell r="J763"/>
          <cell r="K763" t="str">
            <v>ritik242000@gmail.com</v>
          </cell>
          <cell r="L763" t="str">
            <v>1032190433@tcetmumbai.in</v>
          </cell>
          <cell r="M763" t="str">
            <v>A 404 bhakti apartments,jamli gali,near jain temple,mumbai,400092</v>
          </cell>
          <cell r="N763" t="str">
            <v>Family Business</v>
          </cell>
          <cell r="O763" t="str">
            <v>10 Lacs to 20Lacs</v>
          </cell>
          <cell r="P763" t="str">
            <v>Normal</v>
          </cell>
          <cell r="Q763" t="str">
            <v>Open</v>
          </cell>
          <cell r="R763">
            <v>2019</v>
          </cell>
          <cell r="S763" t="str">
            <v>FE</v>
          </cell>
          <cell r="T763" t="str">
            <v xml:space="preserve">JEE(Main)-2019 </v>
          </cell>
          <cell r="U763" t="str">
            <v>JEE-Main</v>
          </cell>
          <cell r="V763">
            <v>360</v>
          </cell>
          <cell r="W763">
            <v>72.180242500000006</v>
          </cell>
          <cell r="X763" t="str">
            <v>IL</v>
          </cell>
          <cell r="Y763">
            <v>518</v>
          </cell>
          <cell r="Z763">
            <v>600</v>
          </cell>
          <cell r="AA763">
            <v>86.33</v>
          </cell>
          <cell r="AB763">
            <v>2016</v>
          </cell>
          <cell r="AC763" t="str">
            <v>GUJARAT SECONDARY AND HIGHER SECONDARY EDUCATION BOARD, GANDHINAGAR</v>
          </cell>
          <cell r="AD763" t="str">
            <v>NAVRACHANA VIDYANI VIDYALAYA</v>
          </cell>
          <cell r="AE763">
            <v>441</v>
          </cell>
          <cell r="AF763">
            <v>650</v>
          </cell>
          <cell r="AG763">
            <v>67.849999999999994</v>
          </cell>
          <cell r="AH763">
            <v>2018</v>
          </cell>
          <cell r="AI763" t="str">
            <v>GUJARAT SECONDARY AND HIGHER SECONDARY EDUCATION BOARD, GANDHINAGAR</v>
          </cell>
          <cell r="AJ763" t="str">
            <v>PARTH SCHOOL OF SCIENCE AND COMPETITION</v>
          </cell>
          <cell r="AK763">
            <v>208</v>
          </cell>
          <cell r="AL763">
            <v>22</v>
          </cell>
          <cell r="AM763">
            <v>9.454545454545455</v>
          </cell>
          <cell r="AN763">
            <v>75</v>
          </cell>
          <cell r="AO763">
            <v>250</v>
          </cell>
          <cell r="AP763">
            <v>26</v>
          </cell>
          <cell r="AQ763">
            <v>9.615384615384615</v>
          </cell>
          <cell r="AR763">
            <v>75</v>
          </cell>
          <cell r="AS763">
            <v>458</v>
          </cell>
          <cell r="AT763">
            <v>48</v>
          </cell>
          <cell r="AU763">
            <v>9.5416666666666661</v>
          </cell>
          <cell r="AV763">
            <v>248</v>
          </cell>
          <cell r="AW763">
            <v>25</v>
          </cell>
          <cell r="AX763">
            <v>9.92</v>
          </cell>
          <cell r="AY763">
            <v>91</v>
          </cell>
          <cell r="AZ763">
            <v>271</v>
          </cell>
          <cell r="BA763">
            <v>29</v>
          </cell>
          <cell r="BB763">
            <v>9.3448275862068968</v>
          </cell>
          <cell r="BC763">
            <v>95</v>
          </cell>
          <cell r="BD763">
            <v>519</v>
          </cell>
          <cell r="BE763">
            <v>54</v>
          </cell>
          <cell r="BF763">
            <v>9.6111111111111107</v>
          </cell>
          <cell r="BG763">
            <v>228</v>
          </cell>
          <cell r="BH763">
            <v>24</v>
          </cell>
          <cell r="BI763">
            <v>9.5</v>
          </cell>
          <cell r="BJ763">
            <v>93</v>
          </cell>
          <cell r="BK763">
            <v>270</v>
          </cell>
          <cell r="BL763">
            <v>29</v>
          </cell>
          <cell r="BM763">
            <v>9.3103448275862064</v>
          </cell>
          <cell r="BN763">
            <v>85.8</v>
          </cell>
          <cell r="BO763">
            <v>498</v>
          </cell>
          <cell r="BP763">
            <v>53</v>
          </cell>
          <cell r="BQ763">
            <v>9.3962264150943398</v>
          </cell>
          <cell r="BR763">
            <v>240</v>
          </cell>
          <cell r="BS763">
            <v>24</v>
          </cell>
          <cell r="BT763">
            <v>10</v>
          </cell>
          <cell r="BU763">
            <v>85.8</v>
          </cell>
          <cell r="BV763">
            <v>240</v>
          </cell>
          <cell r="BW763">
            <v>24</v>
          </cell>
          <cell r="BX763">
            <v>10</v>
          </cell>
          <cell r="BY763">
            <v>257</v>
          </cell>
          <cell r="BZ763">
            <v>26</v>
          </cell>
          <cell r="CA763">
            <v>9.884615384615385</v>
          </cell>
          <cell r="CB763">
            <v>1972</v>
          </cell>
          <cell r="CC763">
            <v>205</v>
          </cell>
          <cell r="CD763">
            <v>9.6195121951219509</v>
          </cell>
          <cell r="CE763">
            <v>86</v>
          </cell>
          <cell r="CF763"/>
          <cell r="CG763"/>
          <cell r="CH763"/>
          <cell r="CI763"/>
          <cell r="CJ763"/>
          <cell r="CK763"/>
          <cell r="CL763"/>
          <cell r="CM763"/>
          <cell r="CN763"/>
          <cell r="CO763"/>
          <cell r="CP763"/>
          <cell r="CQ763"/>
          <cell r="CR763"/>
          <cell r="CS763"/>
          <cell r="CT763"/>
          <cell r="CU763"/>
          <cell r="CV763"/>
          <cell r="CW763"/>
          <cell r="CX763"/>
          <cell r="CY763"/>
          <cell r="CZ763"/>
          <cell r="DA763"/>
          <cell r="DB763"/>
          <cell r="DC763"/>
          <cell r="DD763"/>
          <cell r="DE763"/>
          <cell r="DF763"/>
          <cell r="DG763"/>
          <cell r="DH763"/>
          <cell r="DI763"/>
          <cell r="DJ763">
            <v>0</v>
          </cell>
          <cell r="DK763">
            <v>0</v>
          </cell>
          <cell r="DL763">
            <v>2</v>
          </cell>
          <cell r="DM763">
            <v>0</v>
          </cell>
          <cell r="DN763">
            <v>0</v>
          </cell>
          <cell r="DO763">
            <v>0</v>
          </cell>
          <cell r="DP763">
            <v>0</v>
          </cell>
          <cell r="DQ763">
            <v>0</v>
          </cell>
          <cell r="DR763">
            <v>0</v>
          </cell>
          <cell r="DS763">
            <v>0</v>
          </cell>
          <cell r="DT763">
            <v>0</v>
          </cell>
          <cell r="DU763">
            <v>0</v>
          </cell>
          <cell r="DV763"/>
          <cell r="DW763"/>
          <cell r="DX763"/>
          <cell r="DY763"/>
          <cell r="DZ763"/>
          <cell r="EA763" t="str">
            <v>Higher Studies</v>
          </cell>
          <cell r="EB763" t="str">
            <v>Higher Studies</v>
          </cell>
          <cell r="EC763"/>
          <cell r="ED763" t="str">
            <v>CAT-3</v>
          </cell>
          <cell r="EE763"/>
          <cell r="EF763"/>
          <cell r="EG763"/>
          <cell r="EH763"/>
          <cell r="EI763"/>
          <cell r="EJ763"/>
          <cell r="EK763"/>
          <cell r="EL763"/>
          <cell r="EM763"/>
          <cell r="EN763">
            <v>5</v>
          </cell>
          <cell r="EO763">
            <v>0</v>
          </cell>
          <cell r="EP763">
            <v>5</v>
          </cell>
          <cell r="EQ763">
            <v>10</v>
          </cell>
          <cell r="ER763">
            <v>66.666666666666657</v>
          </cell>
          <cell r="ES763" t="str">
            <v>Yes</v>
          </cell>
          <cell r="ET763" t="str">
            <v>https://drive.google.com/open?id=13lWDSYSZeQkp4UI-WICk-Q6cMfaSO0Pp</v>
          </cell>
          <cell r="EU763" t="str">
            <v>NA</v>
          </cell>
          <cell r="EV763" t="str">
            <v>No</v>
          </cell>
          <cell r="EW763"/>
          <cell r="EX763" t="str">
            <v>mumbai</v>
          </cell>
          <cell r="EY763" t="str">
            <v>AB</v>
          </cell>
          <cell r="EZ763"/>
          <cell r="FA763" t="str">
            <v>19-MECHA43-23</v>
          </cell>
          <cell r="FB763" t="str">
            <v>MECH-A</v>
          </cell>
          <cell r="FC763">
            <v>43</v>
          </cell>
        </row>
        <row r="764">
          <cell r="C764" t="str">
            <v>19-MECHA44-23</v>
          </cell>
          <cell r="D764">
            <v>44</v>
          </cell>
          <cell r="E764" t="str">
            <v>KUPERKAR SUDITI SUNIL SURABHI</v>
          </cell>
          <cell r="F764" t="str">
            <v>19-MECHA44-23</v>
          </cell>
          <cell r="G764" t="str">
            <v>Female</v>
          </cell>
          <cell r="H764">
            <v>37228</v>
          </cell>
          <cell r="I764">
            <v>8879155831</v>
          </cell>
          <cell r="J764"/>
          <cell r="K764" t="str">
            <v>suditi.kuperkar03@gmail.com</v>
          </cell>
          <cell r="L764" t="str">
            <v>1032190434@tcetmumbai.in</v>
          </cell>
          <cell r="M764" t="str">
            <v>B-1/001,OMKAR BLDG CHS LTD,SHIMPOLI RD,CHIKUWADI,NEAR PHOENIX HSPTL,MUMBAI,400092</v>
          </cell>
          <cell r="N764" t="str">
            <v>Service</v>
          </cell>
          <cell r="O764" t="str">
            <v>Below  5 Lacs</v>
          </cell>
          <cell r="P764" t="str">
            <v>Normal</v>
          </cell>
          <cell r="Q764" t="str">
            <v>Open</v>
          </cell>
          <cell r="R764">
            <v>2019</v>
          </cell>
          <cell r="S764" t="str">
            <v>FE</v>
          </cell>
          <cell r="T764" t="str">
            <v>MHT-CET 2019</v>
          </cell>
          <cell r="U764" t="str">
            <v>MHT-CET</v>
          </cell>
          <cell r="V764">
            <v>200</v>
          </cell>
          <cell r="W764">
            <v>74.677548999999999</v>
          </cell>
          <cell r="X764" t="str">
            <v>LOPENS</v>
          </cell>
          <cell r="Y764">
            <v>491</v>
          </cell>
          <cell r="Z764">
            <v>500</v>
          </cell>
          <cell r="AA764">
            <v>98.2</v>
          </cell>
          <cell r="AB764">
            <v>2017</v>
          </cell>
          <cell r="AC764" t="str">
            <v>MAHARASHTRA STATE BOARD OF SECONDARY AND HIGHER SECONDARY EDUCATION</v>
          </cell>
          <cell r="AD764" t="str">
            <v>SWAMI VIVEKANAND INTERNATIONAL SCHOOL</v>
          </cell>
          <cell r="AE764">
            <v>529</v>
          </cell>
          <cell r="AF764">
            <v>650</v>
          </cell>
          <cell r="AG764">
            <v>81.38</v>
          </cell>
          <cell r="AH764">
            <v>2019</v>
          </cell>
          <cell r="AI764" t="str">
            <v>MAHARASHTRA STATE BOARD OF SECONDARY AND HIGHER SECONDARY EDUCATION</v>
          </cell>
          <cell r="AJ764" t="str">
            <v>NIRMALA MEMORIAL FOUNDATION JUNIOR COLLEGE OF COMMERCE AND SCIENCE</v>
          </cell>
          <cell r="AK764">
            <v>217</v>
          </cell>
          <cell r="AL764">
            <v>22</v>
          </cell>
          <cell r="AM764">
            <v>9.8636363636363633</v>
          </cell>
          <cell r="AN764">
            <v>80.587196467991177</v>
          </cell>
          <cell r="AO764">
            <v>254</v>
          </cell>
          <cell r="AP764">
            <v>26</v>
          </cell>
          <cell r="AQ764">
            <v>9.7692307692307701</v>
          </cell>
          <cell r="AR764">
            <v>79</v>
          </cell>
          <cell r="AS764">
            <v>471</v>
          </cell>
          <cell r="AT764">
            <v>48</v>
          </cell>
          <cell r="AU764">
            <v>9.8125</v>
          </cell>
          <cell r="AV764">
            <v>244</v>
          </cell>
          <cell r="AW764">
            <v>25</v>
          </cell>
          <cell r="AX764">
            <v>9.76</v>
          </cell>
          <cell r="AY764">
            <v>99</v>
          </cell>
          <cell r="AZ764">
            <v>278</v>
          </cell>
          <cell r="BA764">
            <v>29</v>
          </cell>
          <cell r="BB764">
            <v>9.5862068965517242</v>
          </cell>
          <cell r="BC764">
            <v>98</v>
          </cell>
          <cell r="BD764">
            <v>522</v>
          </cell>
          <cell r="BE764">
            <v>54</v>
          </cell>
          <cell r="BF764">
            <v>9.6666666666666661</v>
          </cell>
          <cell r="BG764">
            <v>234</v>
          </cell>
          <cell r="BH764">
            <v>24</v>
          </cell>
          <cell r="BI764">
            <v>9.75</v>
          </cell>
          <cell r="BJ764">
            <v>99</v>
          </cell>
          <cell r="BK764">
            <v>276</v>
          </cell>
          <cell r="BL764">
            <v>29</v>
          </cell>
          <cell r="BM764">
            <v>9.5172413793103452</v>
          </cell>
          <cell r="BN764">
            <v>91.117439293598238</v>
          </cell>
          <cell r="BO764">
            <v>510</v>
          </cell>
          <cell r="BP764">
            <v>53</v>
          </cell>
          <cell r="BQ764">
            <v>9.6226415094339615</v>
          </cell>
          <cell r="BR764">
            <v>234</v>
          </cell>
          <cell r="BS764">
            <v>24</v>
          </cell>
          <cell r="BT764">
            <v>9.75</v>
          </cell>
          <cell r="BU764">
            <v>91.117439293598238</v>
          </cell>
          <cell r="BV764">
            <v>234</v>
          </cell>
          <cell r="BW764">
            <v>24</v>
          </cell>
          <cell r="BX764">
            <v>9.75</v>
          </cell>
          <cell r="BY764">
            <v>239</v>
          </cell>
          <cell r="BZ764">
            <v>26</v>
          </cell>
          <cell r="CA764">
            <v>9.1923076923076916</v>
          </cell>
          <cell r="CB764">
            <v>1976</v>
          </cell>
          <cell r="CC764">
            <v>205</v>
          </cell>
          <cell r="CD764">
            <v>9.6390243902439021</v>
          </cell>
          <cell r="CE764">
            <v>92</v>
          </cell>
          <cell r="CF764"/>
          <cell r="CG764"/>
          <cell r="CH764"/>
          <cell r="CI764"/>
          <cell r="CJ764"/>
          <cell r="CK764"/>
          <cell r="CL764"/>
          <cell r="CM764"/>
          <cell r="CN764">
            <v>14</v>
          </cell>
          <cell r="CO764">
            <v>60</v>
          </cell>
          <cell r="CP764">
            <v>29</v>
          </cell>
          <cell r="CQ764">
            <v>50</v>
          </cell>
          <cell r="CR764">
            <v>21</v>
          </cell>
          <cell r="CS764">
            <v>3</v>
          </cell>
          <cell r="CT764">
            <v>88</v>
          </cell>
          <cell r="CU764">
            <v>7</v>
          </cell>
          <cell r="CV764">
            <v>9</v>
          </cell>
          <cell r="CW764">
            <v>44</v>
          </cell>
          <cell r="CX764">
            <v>45</v>
          </cell>
          <cell r="CY764">
            <v>22.5</v>
          </cell>
          <cell r="CZ764">
            <v>6.6864784546805351</v>
          </cell>
          <cell r="DA764">
            <v>2</v>
          </cell>
          <cell r="DB764">
            <v>8</v>
          </cell>
          <cell r="DC764">
            <v>20</v>
          </cell>
          <cell r="DD764">
            <v>22</v>
          </cell>
          <cell r="DE764">
            <v>0</v>
          </cell>
          <cell r="DF764">
            <v>100</v>
          </cell>
          <cell r="DG764">
            <v>2</v>
          </cell>
          <cell r="DH764">
            <v>20</v>
          </cell>
          <cell r="DI764">
            <v>0</v>
          </cell>
          <cell r="DJ764">
            <v>0</v>
          </cell>
          <cell r="DK764">
            <v>0</v>
          </cell>
          <cell r="DL764">
            <v>2</v>
          </cell>
          <cell r="DM764">
            <v>0</v>
          </cell>
          <cell r="DN764">
            <v>0</v>
          </cell>
          <cell r="DO764" t="str">
            <v>0</v>
          </cell>
          <cell r="DP764">
            <v>0</v>
          </cell>
          <cell r="DQ764">
            <v>0</v>
          </cell>
          <cell r="DR764">
            <v>0</v>
          </cell>
          <cell r="DS764">
            <v>0</v>
          </cell>
          <cell r="DT764">
            <v>3</v>
          </cell>
          <cell r="DU764">
            <v>39</v>
          </cell>
          <cell r="DV764"/>
          <cell r="DW764"/>
          <cell r="DX764"/>
          <cell r="DY764"/>
          <cell r="DZ764"/>
          <cell r="EA764" t="str">
            <v>Higher Studies</v>
          </cell>
          <cell r="EB764" t="str">
            <v>Higher Studies</v>
          </cell>
          <cell r="EC764">
            <v>44746</v>
          </cell>
          <cell r="ED764" t="str">
            <v>CAT-3</v>
          </cell>
          <cell r="EE764"/>
          <cell r="EF764"/>
          <cell r="EG764"/>
          <cell r="EH764"/>
          <cell r="EI764"/>
          <cell r="EJ764"/>
          <cell r="EK764"/>
          <cell r="EL764"/>
          <cell r="EM764"/>
          <cell r="EN764">
            <v>5</v>
          </cell>
          <cell r="EO764">
            <v>1</v>
          </cell>
          <cell r="EP764">
            <v>5</v>
          </cell>
          <cell r="EQ764">
            <v>11</v>
          </cell>
          <cell r="ER764">
            <v>73.333333333333329</v>
          </cell>
          <cell r="ES764" t="str">
            <v>Yes</v>
          </cell>
          <cell r="ET764" t="str">
            <v>https://drive.google.com/open?id=1ZhLfM7brOWgwb0uQAGbMSk31tLhjH6X-</v>
          </cell>
          <cell r="EU764" t="str">
            <v>IT + Core Companies</v>
          </cell>
          <cell r="EV764" t="str">
            <v>Yes</v>
          </cell>
          <cell r="EW764" t="str">
            <v>pay_Hxpg2SdkQpan9M</v>
          </cell>
          <cell r="EX764" t="str">
            <v>MUMBAI</v>
          </cell>
          <cell r="EY764" t="str">
            <v>AB</v>
          </cell>
          <cell r="EZ764" t="str">
            <v>Batch 3</v>
          </cell>
          <cell r="FA764" t="str">
            <v>19-MECHA44-23</v>
          </cell>
          <cell r="FB764" t="str">
            <v>MECH-A</v>
          </cell>
          <cell r="FC764">
            <v>44</v>
          </cell>
        </row>
        <row r="765">
          <cell r="C765" t="str">
            <v>18-MECHA45-23</v>
          </cell>
          <cell r="D765">
            <v>45</v>
          </cell>
          <cell r="E765" t="str">
            <v>KAUL VIMARSH ADARSH NEENA</v>
          </cell>
          <cell r="F765" t="str">
            <v>18-MECHA45-23</v>
          </cell>
          <cell r="G765" t="str">
            <v>Male</v>
          </cell>
          <cell r="H765">
            <v>36823</v>
          </cell>
          <cell r="I765">
            <v>9870708846</v>
          </cell>
          <cell r="J765"/>
          <cell r="K765" t="str">
            <v>vimarshkaul10@gmail.com</v>
          </cell>
          <cell r="L765" t="str">
            <v>1032190788@tcetmumbai.in</v>
          </cell>
          <cell r="M765" t="str">
            <v>Flat No. 5, Plot No. 8,Palmview, Amritvan Complex,Goregaon (East),Near Yashodham High School,Mumbai,400063</v>
          </cell>
          <cell r="N765" t="str">
            <v>Self-employed</v>
          </cell>
          <cell r="O765" t="str">
            <v>5 Lacs to  10Lacs</v>
          </cell>
          <cell r="P765" t="str">
            <v>Normal</v>
          </cell>
          <cell r="Q765" t="str">
            <v>Open</v>
          </cell>
          <cell r="R765">
            <v>2018</v>
          </cell>
          <cell r="S765" t="str">
            <v>FE</v>
          </cell>
          <cell r="T765" t="str">
            <v xml:space="preserve">JEE(Main)-2019 </v>
          </cell>
          <cell r="U765" t="str">
            <v>JEE-Main</v>
          </cell>
          <cell r="V765">
            <v>360</v>
          </cell>
          <cell r="W765">
            <v>75</v>
          </cell>
          <cell r="X765" t="str">
            <v>INSTITUTIONAL SEAT</v>
          </cell>
          <cell r="Y765">
            <v>394</v>
          </cell>
          <cell r="Z765">
            <v>600</v>
          </cell>
          <cell r="AA765">
            <v>65.67</v>
          </cell>
          <cell r="AB765" t="str">
            <v>2016</v>
          </cell>
          <cell r="AC765" t="str">
            <v>COUNCIL FOR THE INDIAN SCHOOL CERTIFICATE EXAMINATIONS</v>
          </cell>
          <cell r="AD765" t="str">
            <v>GOKULDHAM HIGH SCHOOL AND JUNIOR COLLEGE</v>
          </cell>
          <cell r="AE765">
            <v>378</v>
          </cell>
          <cell r="AF765">
            <v>650</v>
          </cell>
          <cell r="AG765">
            <v>58.15</v>
          </cell>
          <cell r="AH765" t="str">
            <v>2018</v>
          </cell>
          <cell r="AI765" t="str">
            <v>MAHARASHTRA STATE BOARD OF SECONDARY AND HIGHER SECONDARY EDUCATION</v>
          </cell>
          <cell r="AJ765" t="str">
            <v>NIRMALA MEMORIAL FOUNDATION COLLEGE OF COMMERCE AND SCIENCE</v>
          </cell>
          <cell r="AK765">
            <v>147</v>
          </cell>
          <cell r="AL765">
            <v>22</v>
          </cell>
          <cell r="AM765">
            <v>6.6818181818181817</v>
          </cell>
          <cell r="AN765">
            <v>87.240618101545252</v>
          </cell>
          <cell r="AO765">
            <v>196</v>
          </cell>
          <cell r="AP765">
            <v>26</v>
          </cell>
          <cell r="AQ765">
            <v>7.5384615384615383</v>
          </cell>
          <cell r="AR765">
            <v>75</v>
          </cell>
          <cell r="AS765">
            <v>343</v>
          </cell>
          <cell r="AT765">
            <v>48</v>
          </cell>
          <cell r="AU765">
            <v>7.145833333333333</v>
          </cell>
          <cell r="AV765">
            <v>232</v>
          </cell>
          <cell r="AW765">
            <v>25</v>
          </cell>
          <cell r="AX765">
            <v>9.2799999999999994</v>
          </cell>
          <cell r="AY765">
            <v>99</v>
          </cell>
          <cell r="AZ765">
            <v>260</v>
          </cell>
          <cell r="BA765">
            <v>29</v>
          </cell>
          <cell r="BB765">
            <v>8.9655172413793096</v>
          </cell>
          <cell r="BC765">
            <v>99</v>
          </cell>
          <cell r="BD765">
            <v>492</v>
          </cell>
          <cell r="BE765">
            <v>54</v>
          </cell>
          <cell r="BF765">
            <v>9.1111111111111107</v>
          </cell>
          <cell r="BG765">
            <v>217</v>
          </cell>
          <cell r="BH765">
            <v>24</v>
          </cell>
          <cell r="BI765">
            <v>9.0416666666666661</v>
          </cell>
          <cell r="BJ765">
            <v>100</v>
          </cell>
          <cell r="BK765">
            <v>210</v>
          </cell>
          <cell r="BL765">
            <v>29</v>
          </cell>
          <cell r="BM765">
            <v>7.2413793103448274</v>
          </cell>
          <cell r="BN765">
            <v>92.048123620309042</v>
          </cell>
          <cell r="BO765">
            <v>427</v>
          </cell>
          <cell r="BP765">
            <v>53</v>
          </cell>
          <cell r="BQ765">
            <v>8.0566037735849054</v>
          </cell>
          <cell r="BR765">
            <v>141</v>
          </cell>
          <cell r="BS765">
            <v>24</v>
          </cell>
          <cell r="BT765">
            <v>5.875</v>
          </cell>
          <cell r="BU765">
            <v>92.048123620309056</v>
          </cell>
          <cell r="BV765">
            <v>141</v>
          </cell>
          <cell r="BW765">
            <v>24</v>
          </cell>
          <cell r="BX765">
            <v>5.875</v>
          </cell>
          <cell r="BY765">
            <v>218</v>
          </cell>
          <cell r="BZ765">
            <v>26</v>
          </cell>
          <cell r="CA765">
            <v>8.384615384615385</v>
          </cell>
          <cell r="CB765">
            <v>1621</v>
          </cell>
          <cell r="CC765">
            <v>205</v>
          </cell>
          <cell r="CD765">
            <v>7.9073170731707316</v>
          </cell>
          <cell r="CE765">
            <v>93</v>
          </cell>
          <cell r="CF765"/>
          <cell r="CG765"/>
          <cell r="CH765"/>
          <cell r="CI765"/>
          <cell r="CJ765"/>
          <cell r="CK765"/>
          <cell r="CL765"/>
          <cell r="CM765"/>
          <cell r="CN765">
            <v>30</v>
          </cell>
          <cell r="CO765">
            <v>60</v>
          </cell>
          <cell r="CP765">
            <v>41</v>
          </cell>
          <cell r="CQ765">
            <v>50</v>
          </cell>
          <cell r="CR765">
            <v>22</v>
          </cell>
          <cell r="CS765">
            <v>2</v>
          </cell>
          <cell r="CT765">
            <v>92</v>
          </cell>
          <cell r="CU765">
            <v>14</v>
          </cell>
          <cell r="CV765">
            <v>2</v>
          </cell>
          <cell r="CW765">
            <v>88</v>
          </cell>
          <cell r="CX765">
            <v>546</v>
          </cell>
          <cell r="CY765">
            <v>54.6</v>
          </cell>
          <cell r="CZ765">
            <v>81.129271916790486</v>
          </cell>
          <cell r="DA765">
            <v>10</v>
          </cell>
          <cell r="DB765">
            <v>0</v>
          </cell>
          <cell r="DC765">
            <v>100</v>
          </cell>
          <cell r="DD765">
            <v>21</v>
          </cell>
          <cell r="DE765">
            <v>1</v>
          </cell>
          <cell r="DF765">
            <v>96</v>
          </cell>
          <cell r="DG765">
            <v>0</v>
          </cell>
          <cell r="DH765">
            <v>0</v>
          </cell>
          <cell r="DI765">
            <v>0</v>
          </cell>
          <cell r="DJ765">
            <v>0</v>
          </cell>
          <cell r="DK765">
            <v>2</v>
          </cell>
          <cell r="DL765">
            <v>0</v>
          </cell>
          <cell r="DM765">
            <v>100</v>
          </cell>
          <cell r="DN765">
            <v>100</v>
          </cell>
          <cell r="DO765" t="str">
            <v>100</v>
          </cell>
          <cell r="DP765">
            <v>0</v>
          </cell>
          <cell r="DQ765">
            <v>0</v>
          </cell>
          <cell r="DR765">
            <v>50</v>
          </cell>
          <cell r="DS765">
            <v>50</v>
          </cell>
          <cell r="DT765">
            <v>61</v>
          </cell>
          <cell r="DU765">
            <v>76</v>
          </cell>
          <cell r="DV765" t="str">
            <v>Higher Studies</v>
          </cell>
          <cell r="DW765"/>
          <cell r="DX765"/>
          <cell r="DY765"/>
          <cell r="DZ765" t="str">
            <v>Higher Studies</v>
          </cell>
          <cell r="EA765" t="str">
            <v>Placement</v>
          </cell>
          <cell r="EB765" t="str">
            <v>Placement</v>
          </cell>
          <cell r="EC765"/>
          <cell r="ED765" t="str">
            <v>CAT-1</v>
          </cell>
          <cell r="EE765"/>
          <cell r="EF765"/>
          <cell r="EG765"/>
          <cell r="EH765"/>
          <cell r="EI765"/>
          <cell r="EJ765"/>
          <cell r="EK765"/>
          <cell r="EL765"/>
          <cell r="EM765"/>
          <cell r="EN765">
            <v>4</v>
          </cell>
          <cell r="EO765">
            <v>4</v>
          </cell>
          <cell r="EP765">
            <v>5</v>
          </cell>
          <cell r="EQ765">
            <v>13</v>
          </cell>
          <cell r="ER765">
            <v>86.666666666666671</v>
          </cell>
          <cell r="ES765" t="str">
            <v>Yes</v>
          </cell>
          <cell r="ET765" t="str">
            <v>https://drive.google.com/open?id=1ZlJuWVDChWxNsP88rrK9WUEiGqEfxoOm</v>
          </cell>
          <cell r="EU765" t="str">
            <v>Core Companies</v>
          </cell>
          <cell r="EV765" t="str">
            <v>Yes</v>
          </cell>
          <cell r="EW765" t="str">
            <v>pay_HyTVTMfSb1AHLd</v>
          </cell>
          <cell r="EX765" t="str">
            <v>Mumbai</v>
          </cell>
          <cell r="EY765" t="str">
            <v>Present</v>
          </cell>
          <cell r="EZ765" t="str">
            <v>Batch 3</v>
          </cell>
          <cell r="FA765" t="str">
            <v>18-MECHA45-23</v>
          </cell>
          <cell r="FB765" t="str">
            <v>MECH-A</v>
          </cell>
          <cell r="FC765">
            <v>45</v>
          </cell>
        </row>
        <row r="766">
          <cell r="C766" t="str">
            <v>19-MECHA47-23</v>
          </cell>
          <cell r="D766">
            <v>47</v>
          </cell>
          <cell r="E766" t="str">
            <v>MALAP ATHARVA SHRIDHAR YOGITA</v>
          </cell>
          <cell r="F766" t="str">
            <v>19-MECHA47-23</v>
          </cell>
          <cell r="G766" t="str">
            <v>Male</v>
          </cell>
          <cell r="H766">
            <v>37331</v>
          </cell>
          <cell r="I766">
            <v>9930762280</v>
          </cell>
          <cell r="J766"/>
          <cell r="K766" t="str">
            <v>atharvamalap14@gmail.com</v>
          </cell>
          <cell r="L766" t="str">
            <v>1032190437@tcetmumbai.in</v>
          </cell>
          <cell r="M766" t="str">
            <v>A/102 GEETA KUNJ CHS LTD,R.R.THAKUR MARG,JOGESHWARI EAST,NEXT TO MAHARAJ BHAVAN,MUMBAI,400060</v>
          </cell>
          <cell r="N766" t="str">
            <v>Service</v>
          </cell>
          <cell r="O766" t="str">
            <v>10 Lacs to 20Lacs</v>
          </cell>
          <cell r="P766" t="str">
            <v>Normal</v>
          </cell>
          <cell r="Q766" t="str">
            <v>Open</v>
          </cell>
          <cell r="R766">
            <v>2019</v>
          </cell>
          <cell r="S766" t="str">
            <v>FE</v>
          </cell>
          <cell r="T766" t="str">
            <v>MHT-CET 2019</v>
          </cell>
          <cell r="U766" t="str">
            <v>MHT-CET</v>
          </cell>
          <cell r="V766">
            <v>200</v>
          </cell>
          <cell r="W766">
            <v>80.663079499999995</v>
          </cell>
          <cell r="X766" t="str">
            <v>IL</v>
          </cell>
          <cell r="Y766">
            <v>506</v>
          </cell>
          <cell r="Z766">
            <v>600</v>
          </cell>
          <cell r="AA766">
            <v>84.33</v>
          </cell>
          <cell r="AB766">
            <v>2017</v>
          </cell>
          <cell r="AC766" t="str">
            <v>COUNCIL FOR THE INDIAN SCHOOL CERTIFICATE EXAMINATIONS</v>
          </cell>
          <cell r="AD766" t="str">
            <v>PARLE TILAK VIDYALAYA</v>
          </cell>
          <cell r="AE766">
            <v>449</v>
          </cell>
          <cell r="AF766">
            <v>650</v>
          </cell>
          <cell r="AG766">
            <v>69.08</v>
          </cell>
          <cell r="AH766">
            <v>2019</v>
          </cell>
          <cell r="AI766" t="str">
            <v>MAHARASHTRA STATE BOARD OF SECONDARY AND HIGHER SECONDARY EDUCATION</v>
          </cell>
          <cell r="AJ766" t="str">
            <v>SATHAYE COLLEGE</v>
          </cell>
          <cell r="AK766">
            <v>134</v>
          </cell>
          <cell r="AL766">
            <v>22</v>
          </cell>
          <cell r="AM766">
            <v>6.0909090909090908</v>
          </cell>
          <cell r="AN766">
            <v>79.026490066225165</v>
          </cell>
          <cell r="AO766">
            <v>189</v>
          </cell>
          <cell r="AP766">
            <v>26</v>
          </cell>
          <cell r="AQ766">
            <v>7.2692307692307692</v>
          </cell>
          <cell r="AR766">
            <v>75</v>
          </cell>
          <cell r="AS766">
            <v>323</v>
          </cell>
          <cell r="AT766">
            <v>48</v>
          </cell>
          <cell r="AU766">
            <v>6.729166666666667</v>
          </cell>
          <cell r="AV766">
            <v>239</v>
          </cell>
          <cell r="AW766">
            <v>25</v>
          </cell>
          <cell r="AX766">
            <v>9.56</v>
          </cell>
          <cell r="AY766">
            <v>87</v>
          </cell>
          <cell r="AZ766">
            <v>278</v>
          </cell>
          <cell r="BA766">
            <v>29</v>
          </cell>
          <cell r="BB766">
            <v>9.5862068965517242</v>
          </cell>
          <cell r="BC766">
            <v>90</v>
          </cell>
          <cell r="BD766">
            <v>517</v>
          </cell>
          <cell r="BE766">
            <v>54</v>
          </cell>
          <cell r="BF766">
            <v>9.5740740740740744</v>
          </cell>
          <cell r="BG766">
            <v>219</v>
          </cell>
          <cell r="BH766">
            <v>24</v>
          </cell>
          <cell r="BI766">
            <v>9.125</v>
          </cell>
          <cell r="BJ766">
            <v>95</v>
          </cell>
          <cell r="BK766">
            <v>235</v>
          </cell>
          <cell r="BL766">
            <v>29</v>
          </cell>
          <cell r="BM766">
            <v>8.1034482758620694</v>
          </cell>
          <cell r="BN766">
            <v>85.205298013245027</v>
          </cell>
          <cell r="BO766">
            <v>454</v>
          </cell>
          <cell r="BP766">
            <v>53</v>
          </cell>
          <cell r="BQ766">
            <v>8.566037735849056</v>
          </cell>
          <cell r="BR766">
            <v>183</v>
          </cell>
          <cell r="BS766">
            <v>24</v>
          </cell>
          <cell r="BT766">
            <v>7.625</v>
          </cell>
          <cell r="BU766">
            <v>85.205298013245041</v>
          </cell>
          <cell r="BV766">
            <v>183</v>
          </cell>
          <cell r="BW766">
            <v>24</v>
          </cell>
          <cell r="BX766">
            <v>7.625</v>
          </cell>
          <cell r="BY766">
            <v>205</v>
          </cell>
          <cell r="BZ766">
            <v>26</v>
          </cell>
          <cell r="CA766">
            <v>7.884615384615385</v>
          </cell>
          <cell r="CB766">
            <v>1682</v>
          </cell>
          <cell r="CC766">
            <v>205</v>
          </cell>
          <cell r="CD766">
            <v>8.204878048780488</v>
          </cell>
          <cell r="CE766">
            <v>86</v>
          </cell>
          <cell r="CF766"/>
          <cell r="CG766"/>
          <cell r="CH766"/>
          <cell r="CI766"/>
          <cell r="CJ766"/>
          <cell r="CK766"/>
          <cell r="CL766"/>
          <cell r="CM766"/>
          <cell r="CN766"/>
          <cell r="CO766"/>
          <cell r="CP766"/>
          <cell r="CQ766"/>
          <cell r="CR766"/>
          <cell r="CS766"/>
          <cell r="CT766"/>
          <cell r="CU766"/>
          <cell r="CV766"/>
          <cell r="CW766"/>
          <cell r="CX766"/>
          <cell r="CY766"/>
          <cell r="CZ766"/>
          <cell r="DA766"/>
          <cell r="DB766"/>
          <cell r="DC766"/>
          <cell r="DD766"/>
          <cell r="DE766"/>
          <cell r="DF766"/>
          <cell r="DG766"/>
          <cell r="DH766"/>
          <cell r="DI766"/>
          <cell r="DJ766">
            <v>0</v>
          </cell>
          <cell r="DK766">
            <v>0</v>
          </cell>
          <cell r="DL766">
            <v>2</v>
          </cell>
          <cell r="DM766">
            <v>0</v>
          </cell>
          <cell r="DN766">
            <v>0</v>
          </cell>
          <cell r="DO766">
            <v>0</v>
          </cell>
          <cell r="DP766">
            <v>0</v>
          </cell>
          <cell r="DQ766">
            <v>0</v>
          </cell>
          <cell r="DR766">
            <v>0</v>
          </cell>
          <cell r="DS766">
            <v>0</v>
          </cell>
          <cell r="DT766">
            <v>0</v>
          </cell>
          <cell r="DU766">
            <v>0</v>
          </cell>
          <cell r="DV766"/>
          <cell r="DW766"/>
          <cell r="DX766" t="str">
            <v>Absent for Unplaced Meeting</v>
          </cell>
          <cell r="DY766"/>
          <cell r="DZ766"/>
          <cell r="EA766" t="str">
            <v>Placement</v>
          </cell>
          <cell r="EB766" t="str">
            <v>Higher Studies</v>
          </cell>
          <cell r="EC766">
            <v>44903</v>
          </cell>
          <cell r="ED766" t="str">
            <v>CAT-3</v>
          </cell>
          <cell r="EE766"/>
          <cell r="EF766"/>
          <cell r="EG766"/>
          <cell r="EH766"/>
          <cell r="EI766"/>
          <cell r="EJ766"/>
          <cell r="EK766"/>
          <cell r="EL766"/>
          <cell r="EM766"/>
          <cell r="EN766">
            <v>5</v>
          </cell>
          <cell r="EO766">
            <v>0</v>
          </cell>
          <cell r="EP766">
            <v>5</v>
          </cell>
          <cell r="EQ766">
            <v>10</v>
          </cell>
          <cell r="ER766">
            <v>66.666666666666657</v>
          </cell>
          <cell r="ES766" t="str">
            <v>Yes</v>
          </cell>
          <cell r="ET766" t="str">
            <v>https://drive.google.com/open?id=1u6NDjCBxhcoSDctzarPFJ26qAeoj3tGb</v>
          </cell>
          <cell r="EU766" t="str">
            <v>IT + Core Companies</v>
          </cell>
          <cell r="EV766" t="str">
            <v>No</v>
          </cell>
          <cell r="EW766"/>
          <cell r="EX766" t="str">
            <v>MUMBAI</v>
          </cell>
          <cell r="EY766" t="str">
            <v>AB</v>
          </cell>
          <cell r="EZ766"/>
          <cell r="FA766" t="str">
            <v>19-MECHA47-23</v>
          </cell>
          <cell r="FB766" t="str">
            <v>MECH-A</v>
          </cell>
          <cell r="FC766">
            <v>47</v>
          </cell>
        </row>
        <row r="767">
          <cell r="C767" t="str">
            <v>19-MECHA48-23</v>
          </cell>
          <cell r="D767">
            <v>48</v>
          </cell>
          <cell r="E767" t="str">
            <v>PADIYAR SANKET SANTOSH SUNILA</v>
          </cell>
          <cell r="F767" t="str">
            <v>19-MECHA48-23</v>
          </cell>
          <cell r="G767" t="str">
            <v>Male</v>
          </cell>
          <cell r="H767">
            <v>37083</v>
          </cell>
          <cell r="I767">
            <v>9619955226</v>
          </cell>
          <cell r="J767"/>
          <cell r="K767" t="str">
            <v>sanketpadiyar11@gmail.com</v>
          </cell>
          <cell r="L767" t="str">
            <v>1032190438@tcetmumbai.in</v>
          </cell>
          <cell r="M767" t="str">
            <v>201/202 A, Balaram bhuvan,Balaram street,Mumbai,Near Union bank,Mumbai,400007</v>
          </cell>
          <cell r="N767" t="str">
            <v>Service</v>
          </cell>
          <cell r="O767" t="str">
            <v>5 Lacs to  10Lacs</v>
          </cell>
          <cell r="P767" t="str">
            <v>Normal</v>
          </cell>
          <cell r="Q767" t="str">
            <v>Open</v>
          </cell>
          <cell r="R767">
            <v>2019</v>
          </cell>
          <cell r="S767" t="str">
            <v>FE</v>
          </cell>
          <cell r="T767" t="str">
            <v>MHT-CET 2019</v>
          </cell>
          <cell r="U767" t="str">
            <v>MHT-CET</v>
          </cell>
          <cell r="V767">
            <v>200</v>
          </cell>
          <cell r="W767">
            <v>58.1096152</v>
          </cell>
          <cell r="X767" t="str">
            <v>ACAP</v>
          </cell>
          <cell r="Y767">
            <v>406</v>
          </cell>
          <cell r="Z767">
            <v>500</v>
          </cell>
          <cell r="AA767">
            <v>81.2</v>
          </cell>
          <cell r="AB767">
            <v>2017</v>
          </cell>
          <cell r="AC767" t="str">
            <v>MAHARASHTRA STATE BOARD OF SECONDARY AND HIGHER SECONDARY EDUCATION</v>
          </cell>
          <cell r="AD767" t="str">
            <v>ST XAVIERS BOYS ACADEMY</v>
          </cell>
          <cell r="AE767">
            <v>474</v>
          </cell>
          <cell r="AF767">
            <v>650</v>
          </cell>
          <cell r="AG767">
            <v>72.92</v>
          </cell>
          <cell r="AH767">
            <v>2019</v>
          </cell>
          <cell r="AI767" t="str">
            <v>MAHARASHTRA STATE BOARD OF SECONDARY AND HIGHER SECONDARY EDUCATION</v>
          </cell>
          <cell r="AJ767" t="str">
            <v>WILSON COLLEGE</v>
          </cell>
          <cell r="AK767">
            <v>212</v>
          </cell>
          <cell r="AL767">
            <v>22</v>
          </cell>
          <cell r="AM767">
            <v>9.6363636363636367</v>
          </cell>
          <cell r="AN767">
            <v>75</v>
          </cell>
          <cell r="AO767">
            <v>245</v>
          </cell>
          <cell r="AP767">
            <v>26</v>
          </cell>
          <cell r="AQ767">
            <v>9.4230769230769234</v>
          </cell>
          <cell r="AR767">
            <v>75</v>
          </cell>
          <cell r="AS767">
            <v>457</v>
          </cell>
          <cell r="AT767">
            <v>48</v>
          </cell>
          <cell r="AU767">
            <v>9.5208333333333339</v>
          </cell>
          <cell r="AV767">
            <v>250</v>
          </cell>
          <cell r="AW767">
            <v>25</v>
          </cell>
          <cell r="AX767">
            <v>10</v>
          </cell>
          <cell r="AY767">
            <v>97</v>
          </cell>
          <cell r="AZ767">
            <v>275</v>
          </cell>
          <cell r="BA767">
            <v>29</v>
          </cell>
          <cell r="BB767">
            <v>9.4827586206896548</v>
          </cell>
          <cell r="BC767">
            <v>97</v>
          </cell>
          <cell r="BD767">
            <v>525</v>
          </cell>
          <cell r="BE767">
            <v>54</v>
          </cell>
          <cell r="BF767">
            <v>9.7222222222222214</v>
          </cell>
          <cell r="BG767">
            <v>232</v>
          </cell>
          <cell r="BH767">
            <v>24</v>
          </cell>
          <cell r="BI767">
            <v>9.6666666666666661</v>
          </cell>
          <cell r="BJ767">
            <v>100</v>
          </cell>
          <cell r="BK767">
            <v>276</v>
          </cell>
          <cell r="BL767">
            <v>29</v>
          </cell>
          <cell r="BM767">
            <v>9.5172413793103452</v>
          </cell>
          <cell r="BN767">
            <v>88.8</v>
          </cell>
          <cell r="BO767">
            <v>508</v>
          </cell>
          <cell r="BP767">
            <v>53</v>
          </cell>
          <cell r="BQ767">
            <v>9.584905660377359</v>
          </cell>
          <cell r="BR767">
            <v>224</v>
          </cell>
          <cell r="BS767">
            <v>24</v>
          </cell>
          <cell r="BT767">
            <v>9.3333333333333339</v>
          </cell>
          <cell r="BU767">
            <v>88.8</v>
          </cell>
          <cell r="BV767">
            <v>224</v>
          </cell>
          <cell r="BW767">
            <v>24</v>
          </cell>
          <cell r="BX767">
            <v>9.3333333333333339</v>
          </cell>
          <cell r="BY767">
            <v>251</v>
          </cell>
          <cell r="BZ767">
            <v>26</v>
          </cell>
          <cell r="CA767">
            <v>9.6538461538461533</v>
          </cell>
          <cell r="CB767">
            <v>1965</v>
          </cell>
          <cell r="CC767">
            <v>205</v>
          </cell>
          <cell r="CD767">
            <v>9.5853658536585371</v>
          </cell>
          <cell r="CE767">
            <v>89</v>
          </cell>
          <cell r="CF767"/>
          <cell r="CG767"/>
          <cell r="CH767"/>
          <cell r="CI767"/>
          <cell r="CJ767"/>
          <cell r="CK767"/>
          <cell r="CL767"/>
          <cell r="CM767"/>
          <cell r="CN767"/>
          <cell r="CO767"/>
          <cell r="CP767"/>
          <cell r="CQ767"/>
          <cell r="CR767"/>
          <cell r="CS767"/>
          <cell r="CT767"/>
          <cell r="CU767"/>
          <cell r="CV767"/>
          <cell r="CW767"/>
          <cell r="CX767"/>
          <cell r="CY767"/>
          <cell r="CZ767"/>
          <cell r="DA767"/>
          <cell r="DB767"/>
          <cell r="DC767"/>
          <cell r="DD767"/>
          <cell r="DE767"/>
          <cell r="DF767"/>
          <cell r="DG767"/>
          <cell r="DH767"/>
          <cell r="DI767"/>
          <cell r="DJ767">
            <v>0</v>
          </cell>
          <cell r="DK767">
            <v>0</v>
          </cell>
          <cell r="DL767">
            <v>2</v>
          </cell>
          <cell r="DM767">
            <v>0</v>
          </cell>
          <cell r="DN767">
            <v>0</v>
          </cell>
          <cell r="DO767">
            <v>0</v>
          </cell>
          <cell r="DP767">
            <v>0</v>
          </cell>
          <cell r="DQ767">
            <v>0</v>
          </cell>
          <cell r="DR767">
            <v>0</v>
          </cell>
          <cell r="DS767">
            <v>0</v>
          </cell>
          <cell r="DT767">
            <v>0</v>
          </cell>
          <cell r="DU767">
            <v>0</v>
          </cell>
          <cell r="DV767" t="str">
            <v>Lite Technology Co.Pvt.Ltd.</v>
          </cell>
          <cell r="DW767"/>
          <cell r="DX767" t="str">
            <v>Consent Fill/Absent for Unplaced Meeting</v>
          </cell>
          <cell r="DY767" t="str">
            <v>Placed</v>
          </cell>
          <cell r="DZ767">
            <v>3.6</v>
          </cell>
          <cell r="EA767" t="str">
            <v>Placement</v>
          </cell>
          <cell r="EB767" t="str">
            <v>Placement</v>
          </cell>
          <cell r="EC767" t="str">
            <v>08/12/2022,08/06/2023</v>
          </cell>
          <cell r="ED767" t="str">
            <v>CAT-3</v>
          </cell>
          <cell r="EE767"/>
          <cell r="EF767"/>
          <cell r="EG767"/>
          <cell r="EH767"/>
          <cell r="EI767"/>
          <cell r="EJ767"/>
          <cell r="EK767"/>
          <cell r="EL767"/>
          <cell r="EM767"/>
          <cell r="EN767">
            <v>5</v>
          </cell>
          <cell r="EO767">
            <v>0</v>
          </cell>
          <cell r="EP767">
            <v>5</v>
          </cell>
          <cell r="EQ767">
            <v>10</v>
          </cell>
          <cell r="ER767">
            <v>66.666666666666657</v>
          </cell>
          <cell r="ES767" t="str">
            <v>Yes</v>
          </cell>
          <cell r="ET767" t="str">
            <v>https://drive.google.com/open?id=1Ct9aaNXH7gHoD77I-_BXYOOtsEFYA1MU</v>
          </cell>
          <cell r="EU767" t="str">
            <v>IT + Core Companies</v>
          </cell>
          <cell r="EV767" t="str">
            <v>No</v>
          </cell>
          <cell r="EW767"/>
          <cell r="EX767" t="str">
            <v>Dharwad</v>
          </cell>
          <cell r="EY767" t="str">
            <v>AB</v>
          </cell>
          <cell r="EZ767"/>
          <cell r="FA767" t="str">
            <v>19-MECHA48-23</v>
          </cell>
          <cell r="FB767" t="str">
            <v>MECH-A</v>
          </cell>
          <cell r="FC767">
            <v>48</v>
          </cell>
        </row>
        <row r="768">
          <cell r="C768" t="str">
            <v>19-MECHA49-23</v>
          </cell>
          <cell r="D768">
            <v>49</v>
          </cell>
          <cell r="E768" t="str">
            <v>MAURYA PRASHANT RAMAKANT SUSHMA</v>
          </cell>
          <cell r="F768" t="str">
            <v>19-MECHA49-23</v>
          </cell>
          <cell r="G768" t="str">
            <v>Male</v>
          </cell>
          <cell r="H768">
            <v>37208</v>
          </cell>
          <cell r="I768">
            <v>9892922688</v>
          </cell>
          <cell r="J768"/>
          <cell r="K768" t="str">
            <v>prashantmaurya218@gmail.com</v>
          </cell>
          <cell r="L768" t="str">
            <v>1032190439@tcetmumbai.in</v>
          </cell>
          <cell r="M768" t="str">
            <v>Room no.02, panch Mistry Chawl, Ramnagar,M.D.Road, Kandivali East, Mumbai.,MAHARASHTRA,Mumbai,400101</v>
          </cell>
          <cell r="N768" t="str">
            <v>Family Business</v>
          </cell>
          <cell r="O768" t="str">
            <v>Below  5 Lacs</v>
          </cell>
          <cell r="P768" t="str">
            <v>Normal</v>
          </cell>
          <cell r="Q768" t="str">
            <v>Open</v>
          </cell>
          <cell r="R768">
            <v>2019</v>
          </cell>
          <cell r="S768" t="str">
            <v>FE</v>
          </cell>
          <cell r="T768" t="str">
            <v>MHT-CET 2019</v>
          </cell>
          <cell r="U768" t="str">
            <v>MHT-CET</v>
          </cell>
          <cell r="V768">
            <v>200</v>
          </cell>
          <cell r="W768">
            <v>35.935994999999998</v>
          </cell>
          <cell r="X768" t="str">
            <v>MI</v>
          </cell>
          <cell r="Y768">
            <v>355</v>
          </cell>
          <cell r="Z768">
            <v>500</v>
          </cell>
          <cell r="AA768">
            <v>71</v>
          </cell>
          <cell r="AB768">
            <v>2017</v>
          </cell>
          <cell r="AC768" t="str">
            <v>MAHARASHTRA STATE BOARD OF SECONDARY AND HIGHER SECONDARY EDUCATION</v>
          </cell>
          <cell r="AD768" t="str">
            <v>ST. LAWRENCE HIGH SCHOOL</v>
          </cell>
          <cell r="AE768">
            <v>405</v>
          </cell>
          <cell r="AF768">
            <v>650</v>
          </cell>
          <cell r="AG768">
            <v>62.31</v>
          </cell>
          <cell r="AH768">
            <v>2019</v>
          </cell>
          <cell r="AI768" t="str">
            <v>MAHARASHTRA STATE BOARD OF SECONDARY AND HIGHER SECONDARY EDUCATION</v>
          </cell>
          <cell r="AJ768" t="str">
            <v>SMT. SHANTI DEVI SHUKLA JUNIOR COLLEGE OF SCIENCE</v>
          </cell>
          <cell r="AK768">
            <v>169</v>
          </cell>
          <cell r="AL768">
            <v>22</v>
          </cell>
          <cell r="AM768">
            <v>7.6818181818181817</v>
          </cell>
          <cell r="AN768">
            <v>76.467991169977935</v>
          </cell>
          <cell r="AO768">
            <v>214</v>
          </cell>
          <cell r="AP768">
            <v>26</v>
          </cell>
          <cell r="AQ768">
            <v>8.2307692307692299</v>
          </cell>
          <cell r="AR768">
            <v>75</v>
          </cell>
          <cell r="AS768">
            <v>383</v>
          </cell>
          <cell r="AT768">
            <v>48</v>
          </cell>
          <cell r="AU768">
            <v>7.979166666666667</v>
          </cell>
          <cell r="AV768">
            <v>240</v>
          </cell>
          <cell r="AW768">
            <v>25</v>
          </cell>
          <cell r="AX768">
            <v>9.6</v>
          </cell>
          <cell r="AY768">
            <v>93</v>
          </cell>
          <cell r="AZ768">
            <v>261</v>
          </cell>
          <cell r="BA768">
            <v>29</v>
          </cell>
          <cell r="BB768">
            <v>9</v>
          </cell>
          <cell r="BC768">
            <v>95</v>
          </cell>
          <cell r="BD768">
            <v>501</v>
          </cell>
          <cell r="BE768">
            <v>54</v>
          </cell>
          <cell r="BF768">
            <v>9.2777777777777786</v>
          </cell>
          <cell r="BG768">
            <v>212</v>
          </cell>
          <cell r="BH768">
            <v>24</v>
          </cell>
          <cell r="BI768">
            <v>8.8333333333333339</v>
          </cell>
          <cell r="BJ768">
            <v>98</v>
          </cell>
          <cell r="BK768">
            <v>236</v>
          </cell>
          <cell r="BL768">
            <v>29</v>
          </cell>
          <cell r="BM768">
            <v>8.137931034482758</v>
          </cell>
          <cell r="BN768">
            <v>87.493598233995584</v>
          </cell>
          <cell r="BO768">
            <v>448</v>
          </cell>
          <cell r="BP768">
            <v>53</v>
          </cell>
          <cell r="BQ768">
            <v>8.4528301886792452</v>
          </cell>
          <cell r="BR768">
            <v>187</v>
          </cell>
          <cell r="BS768">
            <v>24</v>
          </cell>
          <cell r="BT768">
            <v>7.791666666666667</v>
          </cell>
          <cell r="BU768">
            <v>87.493598233995598</v>
          </cell>
          <cell r="BV768">
            <v>187</v>
          </cell>
          <cell r="BW768">
            <v>24</v>
          </cell>
          <cell r="BX768">
            <v>7.791666666666667</v>
          </cell>
          <cell r="BY768">
            <v>228</v>
          </cell>
          <cell r="BZ768">
            <v>26</v>
          </cell>
          <cell r="CA768">
            <v>8.7692307692307701</v>
          </cell>
          <cell r="CB768">
            <v>1747</v>
          </cell>
          <cell r="CC768">
            <v>205</v>
          </cell>
          <cell r="CD768">
            <v>8.5219512195121947</v>
          </cell>
          <cell r="CE768">
            <v>88</v>
          </cell>
          <cell r="CF768"/>
          <cell r="CG768"/>
          <cell r="CH768"/>
          <cell r="CI768"/>
          <cell r="CJ768"/>
          <cell r="CK768"/>
          <cell r="CL768"/>
          <cell r="CM768"/>
          <cell r="CN768"/>
          <cell r="CO768"/>
          <cell r="CP768"/>
          <cell r="CQ768"/>
          <cell r="CR768"/>
          <cell r="CS768"/>
          <cell r="CT768"/>
          <cell r="CU768"/>
          <cell r="CV768"/>
          <cell r="CW768"/>
          <cell r="CX768"/>
          <cell r="CY768"/>
          <cell r="CZ768"/>
          <cell r="DA768"/>
          <cell r="DB768"/>
          <cell r="DC768"/>
          <cell r="DD768"/>
          <cell r="DE768"/>
          <cell r="DF768"/>
          <cell r="DG768"/>
          <cell r="DH768"/>
          <cell r="DI768"/>
          <cell r="DJ768">
            <v>0</v>
          </cell>
          <cell r="DK768">
            <v>0</v>
          </cell>
          <cell r="DL768">
            <v>2</v>
          </cell>
          <cell r="DM768">
            <v>0</v>
          </cell>
          <cell r="DN768">
            <v>0</v>
          </cell>
          <cell r="DO768">
            <v>0</v>
          </cell>
          <cell r="DP768">
            <v>0</v>
          </cell>
          <cell r="DQ768">
            <v>0</v>
          </cell>
          <cell r="DR768">
            <v>0</v>
          </cell>
          <cell r="DS768">
            <v>0</v>
          </cell>
          <cell r="DT768">
            <v>0</v>
          </cell>
          <cell r="DU768">
            <v>0</v>
          </cell>
          <cell r="DV768"/>
          <cell r="DW768"/>
          <cell r="DX768"/>
          <cell r="DY768"/>
          <cell r="DZ768"/>
          <cell r="EA768" t="str">
            <v>Higher Studies</v>
          </cell>
          <cell r="EB768" t="str">
            <v>Higher Studies</v>
          </cell>
          <cell r="EC768"/>
          <cell r="ED768" t="str">
            <v>CAT-3</v>
          </cell>
          <cell r="EE768"/>
          <cell r="EF768"/>
          <cell r="EG768"/>
          <cell r="EH768"/>
          <cell r="EI768"/>
          <cell r="EJ768"/>
          <cell r="EK768"/>
          <cell r="EL768"/>
          <cell r="EM768"/>
          <cell r="EN768">
            <v>5</v>
          </cell>
          <cell r="EO768">
            <v>0</v>
          </cell>
          <cell r="EP768">
            <v>5</v>
          </cell>
          <cell r="EQ768">
            <v>10</v>
          </cell>
          <cell r="ER768">
            <v>66.666666666666657</v>
          </cell>
          <cell r="ES768" t="str">
            <v>Yes</v>
          </cell>
          <cell r="ET768" t="str">
            <v>https://drive.google.com/open?id=1gaA9DEB5xH2YKI7JvBBTXDxiwyp6-HFV</v>
          </cell>
          <cell r="EU768" t="str">
            <v>NA</v>
          </cell>
          <cell r="EV768" t="str">
            <v>No</v>
          </cell>
          <cell r="EW768"/>
          <cell r="EX768" t="str">
            <v>Mumbai</v>
          </cell>
          <cell r="EY768" t="str">
            <v>AB</v>
          </cell>
          <cell r="EZ768"/>
          <cell r="FA768" t="str">
            <v>19-MECHA49-23</v>
          </cell>
          <cell r="FB768" t="str">
            <v>MECH-A</v>
          </cell>
          <cell r="FC768">
            <v>49</v>
          </cell>
        </row>
        <row r="769">
          <cell r="C769" t="str">
            <v>19-MECHA50-23</v>
          </cell>
          <cell r="D769">
            <v>50</v>
          </cell>
          <cell r="E769" t="str">
            <v>MAURYA VIVEK DURGAPRASAD GYANVATI</v>
          </cell>
          <cell r="F769" t="str">
            <v>19-MECHA50-23</v>
          </cell>
          <cell r="G769" t="str">
            <v>Male</v>
          </cell>
          <cell r="H769">
            <v>37220</v>
          </cell>
          <cell r="I769">
            <v>8625092774</v>
          </cell>
          <cell r="J769"/>
          <cell r="K769" t="str">
            <v>mauryavivek480@gmail.com</v>
          </cell>
          <cell r="L769" t="str">
            <v>1032190440@tcetmumbai.in</v>
          </cell>
          <cell r="M769" t="str">
            <v>A-8 , Room no 203,Dwarkash nagar,Palghar road,Boisar,Boisar,401501</v>
          </cell>
          <cell r="N769" t="str">
            <v>Service</v>
          </cell>
          <cell r="O769" t="str">
            <v>Below  5 Lacs</v>
          </cell>
          <cell r="P769" t="str">
            <v>Normal</v>
          </cell>
          <cell r="Q769" t="str">
            <v>Open</v>
          </cell>
          <cell r="R769">
            <v>2019</v>
          </cell>
          <cell r="S769" t="str">
            <v>FE</v>
          </cell>
          <cell r="T769" t="str">
            <v>MHT-CET 2019</v>
          </cell>
          <cell r="U769" t="str">
            <v>MHT-CET</v>
          </cell>
          <cell r="V769">
            <v>200</v>
          </cell>
          <cell r="W769">
            <v>54</v>
          </cell>
          <cell r="X769" t="str">
            <v>CAP</v>
          </cell>
          <cell r="Y769">
            <v>487</v>
          </cell>
          <cell r="Z769">
            <v>500</v>
          </cell>
          <cell r="AA769">
            <v>97.4</v>
          </cell>
          <cell r="AB769">
            <v>2017</v>
          </cell>
          <cell r="AC769" t="str">
            <v>CENTRAL BOARD OF SECONDARY EDUCATION</v>
          </cell>
          <cell r="AD769" t="str">
            <v>CHINMAYA VIDYALAYA TARAPUR</v>
          </cell>
          <cell r="AE769">
            <v>460</v>
          </cell>
          <cell r="AF769">
            <v>500</v>
          </cell>
          <cell r="AG769">
            <v>92</v>
          </cell>
          <cell r="AH769">
            <v>2019</v>
          </cell>
          <cell r="AI769" t="str">
            <v>CENTRAL BOARD OF SECONDARY EDUCATION</v>
          </cell>
          <cell r="AJ769" t="str">
            <v>CHINMAYA VIDYALAYA TARAPUR</v>
          </cell>
          <cell r="AK769">
            <v>218</v>
          </cell>
          <cell r="AL769">
            <v>22</v>
          </cell>
          <cell r="AM769">
            <v>9.91</v>
          </cell>
          <cell r="AN769">
            <v>75</v>
          </cell>
          <cell r="AO769">
            <v>214</v>
          </cell>
          <cell r="AP769">
            <v>26</v>
          </cell>
          <cell r="AQ769">
            <v>8.2307692307692299</v>
          </cell>
          <cell r="AR769">
            <v>100</v>
          </cell>
          <cell r="AS769">
            <v>432</v>
          </cell>
          <cell r="AT769">
            <v>48</v>
          </cell>
          <cell r="AU769">
            <v>9</v>
          </cell>
          <cell r="AV769">
            <v>241</v>
          </cell>
          <cell r="AW769">
            <v>25</v>
          </cell>
          <cell r="AX769">
            <v>9.64</v>
          </cell>
          <cell r="AY769">
            <v>88</v>
          </cell>
          <cell r="AZ769">
            <v>244</v>
          </cell>
          <cell r="BA769">
            <v>29</v>
          </cell>
          <cell r="BB769">
            <v>8.4137931034482758</v>
          </cell>
          <cell r="BC769">
            <v>67</v>
          </cell>
          <cell r="BD769">
            <v>241</v>
          </cell>
          <cell r="BE769">
            <v>54</v>
          </cell>
          <cell r="BF769">
            <v>4.4629629629629628</v>
          </cell>
          <cell r="BG769">
            <v>214</v>
          </cell>
          <cell r="BH769">
            <v>24</v>
          </cell>
          <cell r="BI769">
            <v>8.9166666666666661</v>
          </cell>
          <cell r="BJ769">
            <v>75</v>
          </cell>
          <cell r="BK769">
            <v>252</v>
          </cell>
          <cell r="BL769">
            <v>29</v>
          </cell>
          <cell r="BM769">
            <v>8.6896551724137936</v>
          </cell>
          <cell r="BN769">
            <v>87.493598233995584</v>
          </cell>
          <cell r="BO769">
            <v>466</v>
          </cell>
          <cell r="BP769">
            <v>53</v>
          </cell>
          <cell r="BQ769">
            <v>8.7924528301886795</v>
          </cell>
          <cell r="BR769">
            <v>217</v>
          </cell>
          <cell r="BS769">
            <v>24</v>
          </cell>
          <cell r="BT769">
            <v>9.0416666666666661</v>
          </cell>
          <cell r="BU769">
            <v>87</v>
          </cell>
          <cell r="BV769">
            <v>217</v>
          </cell>
          <cell r="BW769">
            <v>24</v>
          </cell>
          <cell r="BX769">
            <v>9.0416666666666661</v>
          </cell>
          <cell r="BY769">
            <v>244</v>
          </cell>
          <cell r="BZ769">
            <v>26</v>
          </cell>
          <cell r="CA769">
            <v>9.384615384615385</v>
          </cell>
          <cell r="CB769">
            <v>1600</v>
          </cell>
          <cell r="CC769">
            <v>205</v>
          </cell>
          <cell r="CD769">
            <v>7.8048780487804876</v>
          </cell>
          <cell r="CE769">
            <v>75</v>
          </cell>
          <cell r="CF769"/>
          <cell r="CG769"/>
          <cell r="CH769"/>
          <cell r="CI769"/>
          <cell r="CJ769"/>
          <cell r="CK769"/>
          <cell r="CL769"/>
          <cell r="CM769"/>
          <cell r="CN769"/>
          <cell r="CO769"/>
          <cell r="CP769"/>
          <cell r="CQ769"/>
          <cell r="CR769"/>
          <cell r="CS769"/>
          <cell r="CT769"/>
          <cell r="CU769"/>
          <cell r="CV769"/>
          <cell r="CW769"/>
          <cell r="CX769"/>
          <cell r="CY769"/>
          <cell r="CZ769"/>
          <cell r="DA769"/>
          <cell r="DB769"/>
          <cell r="DC769"/>
          <cell r="DD769"/>
          <cell r="DE769"/>
          <cell r="DF769"/>
          <cell r="DG769"/>
          <cell r="DH769"/>
          <cell r="DI769"/>
          <cell r="DJ769">
            <v>0</v>
          </cell>
          <cell r="DK769">
            <v>0</v>
          </cell>
          <cell r="DL769">
            <v>2</v>
          </cell>
          <cell r="DM769">
            <v>0</v>
          </cell>
          <cell r="DN769">
            <v>0</v>
          </cell>
          <cell r="DO769">
            <v>0</v>
          </cell>
          <cell r="DP769">
            <v>0</v>
          </cell>
          <cell r="DQ769">
            <v>0</v>
          </cell>
          <cell r="DR769">
            <v>0</v>
          </cell>
          <cell r="DS769">
            <v>0</v>
          </cell>
          <cell r="DT769">
            <v>0</v>
          </cell>
          <cell r="DU769">
            <v>0</v>
          </cell>
          <cell r="DV769"/>
          <cell r="DW769"/>
          <cell r="DX769"/>
          <cell r="DY769"/>
          <cell r="DZ769"/>
          <cell r="EA769" t="str">
            <v>Higher Studies</v>
          </cell>
          <cell r="EB769" t="str">
            <v>Higher Studies</v>
          </cell>
          <cell r="EC769"/>
          <cell r="ED769" t="str">
            <v>CAT-3</v>
          </cell>
          <cell r="EE769"/>
          <cell r="EF769"/>
          <cell r="EG769"/>
          <cell r="EH769"/>
          <cell r="EI769"/>
          <cell r="EJ769"/>
          <cell r="EK769"/>
          <cell r="EL769"/>
          <cell r="EM769"/>
          <cell r="EN769">
            <v>4</v>
          </cell>
          <cell r="EO769">
            <v>0</v>
          </cell>
          <cell r="EP769">
            <v>4</v>
          </cell>
          <cell r="EQ769">
            <v>8</v>
          </cell>
          <cell r="ER769">
            <v>53.333333333333336</v>
          </cell>
          <cell r="ES769"/>
          <cell r="ET769"/>
          <cell r="EU769"/>
          <cell r="EV769"/>
          <cell r="EW769"/>
          <cell r="EX769" t="str">
            <v>Palghar</v>
          </cell>
          <cell r="EY769"/>
          <cell r="EZ769"/>
          <cell r="FA769" t="str">
            <v>19-MECHA50-23</v>
          </cell>
          <cell r="FB769"/>
          <cell r="FC769"/>
        </row>
        <row r="770">
          <cell r="C770" t="str">
            <v>19-MECHA51-23</v>
          </cell>
          <cell r="D770">
            <v>51</v>
          </cell>
          <cell r="E770" t="str">
            <v>MISHRA APOORV SURESHKUMAR RADHARANI</v>
          </cell>
          <cell r="F770" t="str">
            <v>19-MECHA51-23</v>
          </cell>
          <cell r="G770" t="str">
            <v>Male</v>
          </cell>
          <cell r="H770">
            <v>37185</v>
          </cell>
          <cell r="I770">
            <v>9137846106</v>
          </cell>
          <cell r="J770"/>
          <cell r="K770" t="str">
            <v>apoorvjcsa@gmail.com</v>
          </cell>
          <cell r="L770" t="str">
            <v>1032190441@tcetmumbai.in</v>
          </cell>
          <cell r="M770" t="str">
            <v>D-16 2/2, DOODHSAGAR CHS,CIBA ROAD, ,GOREGAON,MUMBAI,400065</v>
          </cell>
          <cell r="N770" t="str">
            <v>Service</v>
          </cell>
          <cell r="O770" t="str">
            <v>5 Lacs to  10Lacs</v>
          </cell>
          <cell r="P770" t="str">
            <v>Normal</v>
          </cell>
          <cell r="Q770" t="str">
            <v>Open</v>
          </cell>
          <cell r="R770">
            <v>2019</v>
          </cell>
          <cell r="S770" t="str">
            <v>FE</v>
          </cell>
          <cell r="T770" t="str">
            <v>MHT-CET 2019</v>
          </cell>
          <cell r="U770" t="str">
            <v>MHT-CET</v>
          </cell>
          <cell r="V770">
            <v>200</v>
          </cell>
          <cell r="W770">
            <v>36.360377499999998</v>
          </cell>
          <cell r="X770" t="str">
            <v>MI</v>
          </cell>
          <cell r="Y770">
            <v>541</v>
          </cell>
          <cell r="Z770">
            <v>600</v>
          </cell>
          <cell r="AA770">
            <v>90.17</v>
          </cell>
          <cell r="AB770">
            <v>2017</v>
          </cell>
          <cell r="AC770" t="str">
            <v>COUNCIL FOR THE INDIAN SCHOOL CERTIFICATE EXAMINATIONS</v>
          </cell>
          <cell r="AD770" t="str">
            <v>LAKSHDHAM HIGH SCHOOL</v>
          </cell>
          <cell r="AE770">
            <v>399</v>
          </cell>
          <cell r="AF770">
            <v>650</v>
          </cell>
          <cell r="AG770">
            <v>61.38</v>
          </cell>
          <cell r="AH770">
            <v>2019</v>
          </cell>
          <cell r="AI770" t="str">
            <v>MAHARASHTRA STATE BOARD OF SECONDARY AND HIGHER SECONDARY EDUCATION</v>
          </cell>
          <cell r="AJ770" t="str">
            <v>THAKUR VIDYA MANDIR HIGH SCHOOL AND JUNIOR COLLEGE</v>
          </cell>
          <cell r="AK770">
            <v>187</v>
          </cell>
          <cell r="AL770">
            <v>22</v>
          </cell>
          <cell r="AM770">
            <v>8.5</v>
          </cell>
          <cell r="AN770">
            <v>81</v>
          </cell>
          <cell r="AO770">
            <v>217</v>
          </cell>
          <cell r="AP770">
            <v>26</v>
          </cell>
          <cell r="AQ770">
            <v>8.3461538461538467</v>
          </cell>
          <cell r="AR770">
            <v>75</v>
          </cell>
          <cell r="AS770">
            <v>404</v>
          </cell>
          <cell r="AT770">
            <v>48</v>
          </cell>
          <cell r="AU770">
            <v>8.4166666666666661</v>
          </cell>
          <cell r="AV770">
            <v>170</v>
          </cell>
          <cell r="AW770">
            <v>25</v>
          </cell>
          <cell r="AX770">
            <v>6.8</v>
          </cell>
          <cell r="AY770">
            <v>75</v>
          </cell>
          <cell r="AZ770">
            <v>230</v>
          </cell>
          <cell r="BA770">
            <v>29</v>
          </cell>
          <cell r="BB770">
            <v>7.931034482758621</v>
          </cell>
          <cell r="BC770">
            <v>70</v>
          </cell>
          <cell r="BD770">
            <v>400</v>
          </cell>
          <cell r="BE770">
            <v>54</v>
          </cell>
          <cell r="BF770">
            <v>7.4074074074074074</v>
          </cell>
          <cell r="BG770">
            <v>205</v>
          </cell>
          <cell r="BH770">
            <v>24</v>
          </cell>
          <cell r="BI770">
            <v>8.5416666666666661</v>
          </cell>
          <cell r="BJ770">
            <v>72.5</v>
          </cell>
          <cell r="BK770">
            <v>261</v>
          </cell>
          <cell r="BL770">
            <v>29</v>
          </cell>
          <cell r="BM770">
            <v>9</v>
          </cell>
          <cell r="BN770">
            <v>72.5</v>
          </cell>
          <cell r="BO770">
            <v>466</v>
          </cell>
          <cell r="BP770">
            <v>53</v>
          </cell>
          <cell r="BQ770">
            <v>8.7924528301886795</v>
          </cell>
          <cell r="BR770">
            <v>192</v>
          </cell>
          <cell r="BS770">
            <v>24</v>
          </cell>
          <cell r="BT770">
            <v>8</v>
          </cell>
          <cell r="BU770">
            <v>76</v>
          </cell>
          <cell r="BV770">
            <v>192</v>
          </cell>
          <cell r="BW770">
            <v>24</v>
          </cell>
          <cell r="BX770">
            <v>8</v>
          </cell>
          <cell r="BY770">
            <v>240</v>
          </cell>
          <cell r="BZ770">
            <v>26</v>
          </cell>
          <cell r="CA770">
            <v>9.2307692307692299</v>
          </cell>
          <cell r="CB770">
            <v>1702</v>
          </cell>
          <cell r="CC770">
            <v>205</v>
          </cell>
          <cell r="CD770">
            <v>8.3024390243902442</v>
          </cell>
          <cell r="CE770">
            <v>75</v>
          </cell>
          <cell r="CF770"/>
          <cell r="CG770"/>
          <cell r="CH770"/>
          <cell r="CI770"/>
          <cell r="CJ770"/>
          <cell r="CK770"/>
          <cell r="CL770"/>
          <cell r="CM770"/>
          <cell r="CN770">
            <v>12</v>
          </cell>
          <cell r="CO770">
            <v>60</v>
          </cell>
          <cell r="CP770">
            <v>11</v>
          </cell>
          <cell r="CQ770">
            <v>50</v>
          </cell>
          <cell r="CR770">
            <v>4</v>
          </cell>
          <cell r="CS770">
            <v>20</v>
          </cell>
          <cell r="CT770">
            <v>17</v>
          </cell>
          <cell r="CU770">
            <v>0</v>
          </cell>
          <cell r="CV770">
            <v>16</v>
          </cell>
          <cell r="CW770">
            <v>0</v>
          </cell>
          <cell r="CX770"/>
          <cell r="CY770"/>
          <cell r="CZ770"/>
          <cell r="DA770">
            <v>0</v>
          </cell>
          <cell r="DB770">
            <v>10</v>
          </cell>
          <cell r="DC770">
            <v>0</v>
          </cell>
          <cell r="DD770">
            <v>0</v>
          </cell>
          <cell r="DE770">
            <v>22</v>
          </cell>
          <cell r="DF770">
            <v>0</v>
          </cell>
          <cell r="DG770">
            <v>0</v>
          </cell>
          <cell r="DH770">
            <v>0</v>
          </cell>
          <cell r="DI770">
            <v>0</v>
          </cell>
          <cell r="DJ770">
            <v>0</v>
          </cell>
          <cell r="DK770">
            <v>0</v>
          </cell>
          <cell r="DL770">
            <v>2</v>
          </cell>
          <cell r="DM770">
            <v>0</v>
          </cell>
          <cell r="DN770">
            <v>0</v>
          </cell>
          <cell r="DO770" t="str">
            <v>0</v>
          </cell>
          <cell r="DP770">
            <v>0</v>
          </cell>
          <cell r="DQ770">
            <v>0</v>
          </cell>
          <cell r="DR770">
            <v>0</v>
          </cell>
          <cell r="DS770">
            <v>0</v>
          </cell>
          <cell r="DT770">
            <v>0</v>
          </cell>
          <cell r="DU770">
            <v>3</v>
          </cell>
          <cell r="DV770"/>
          <cell r="DW770"/>
          <cell r="DX770"/>
          <cell r="DY770"/>
          <cell r="DZ770"/>
          <cell r="EA770" t="str">
            <v>Higher Studies</v>
          </cell>
          <cell r="EB770" t="str">
            <v>Higher Studies</v>
          </cell>
          <cell r="EC770">
            <v>44746</v>
          </cell>
          <cell r="ED770" t="str">
            <v>CAT-3</v>
          </cell>
          <cell r="EE770"/>
          <cell r="EF770"/>
          <cell r="EG770"/>
          <cell r="EH770"/>
          <cell r="EI770"/>
          <cell r="EJ770"/>
          <cell r="EK770"/>
          <cell r="EL770"/>
          <cell r="EM770"/>
          <cell r="EN770">
            <v>5</v>
          </cell>
          <cell r="EO770">
            <v>1</v>
          </cell>
          <cell r="EP770">
            <v>4</v>
          </cell>
          <cell r="EQ770">
            <v>10</v>
          </cell>
          <cell r="ER770">
            <v>66.666666666666657</v>
          </cell>
          <cell r="ES770" t="str">
            <v>Yes</v>
          </cell>
          <cell r="ET770" t="str">
            <v>https://drive.google.com/open?id=1dYslLsq2KvxB9EJvMSbDEZwb-tC4XDHA</v>
          </cell>
          <cell r="EU770" t="str">
            <v>IT + Core Companies</v>
          </cell>
          <cell r="EV770" t="str">
            <v>Yes</v>
          </cell>
          <cell r="EW770" t="str">
            <v>pay_HyZsLgaHNA0v74</v>
          </cell>
          <cell r="EX770" t="str">
            <v>mumbai</v>
          </cell>
          <cell r="EY770" t="str">
            <v>AB</v>
          </cell>
          <cell r="EZ770" t="str">
            <v>Batch 4</v>
          </cell>
          <cell r="FA770" t="str">
            <v>19-MECHA51-23</v>
          </cell>
          <cell r="FB770" t="str">
            <v>MECH-A</v>
          </cell>
          <cell r="FC770">
            <v>51</v>
          </cell>
        </row>
        <row r="771">
          <cell r="C771" t="str">
            <v>19-MECHA52-23</v>
          </cell>
          <cell r="D771">
            <v>52</v>
          </cell>
          <cell r="E771" t="str">
            <v>MISHRA SATYAM NAVIN NITU</v>
          </cell>
          <cell r="F771" t="str">
            <v>19-MECHA52-23</v>
          </cell>
          <cell r="G771" t="str">
            <v>Male</v>
          </cell>
          <cell r="H771">
            <v>37055</v>
          </cell>
          <cell r="I771">
            <v>7021262108</v>
          </cell>
          <cell r="J771">
            <v>9920904757</v>
          </cell>
          <cell r="K771" t="str">
            <v xml:space="preserve"> mssatyam309@gmail.com</v>
          </cell>
          <cell r="L771" t="str">
            <v>1032190442@tcetmumbai.in</v>
          </cell>
          <cell r="M771" t="str">
            <v>B-009,JHA NIWAS,PHOOLPADA ROAD,VIRAR EAST,NEAR GANDHI CHOWK,MUMBAI,401303</v>
          </cell>
          <cell r="N771" t="str">
            <v>Service</v>
          </cell>
          <cell r="O771" t="str">
            <v>Below  5 Lacs</v>
          </cell>
          <cell r="P771" t="str">
            <v>Normal</v>
          </cell>
          <cell r="Q771" t="str">
            <v>Open</v>
          </cell>
          <cell r="R771">
            <v>2019</v>
          </cell>
          <cell r="S771" t="str">
            <v>FE</v>
          </cell>
          <cell r="T771" t="str">
            <v>MHT-CET 2019</v>
          </cell>
          <cell r="U771" t="str">
            <v>MHT-CET</v>
          </cell>
          <cell r="V771">
            <v>200</v>
          </cell>
          <cell r="W771">
            <v>46.608199399999997</v>
          </cell>
          <cell r="X771" t="str">
            <v>MI</v>
          </cell>
          <cell r="Y771">
            <v>402</v>
          </cell>
          <cell r="Z771">
            <v>500</v>
          </cell>
          <cell r="AA771">
            <v>80.400000000000006</v>
          </cell>
          <cell r="AB771">
            <v>2017</v>
          </cell>
          <cell r="AC771" t="str">
            <v>MAHARASHTRA STATE BOARD OF SECONDARY AND HIGHER SECONDARY EDUCATION</v>
          </cell>
          <cell r="AD771" t="str">
            <v>Mount Marry High School, Virar (E)</v>
          </cell>
          <cell r="AE771">
            <v>437</v>
          </cell>
          <cell r="AF771">
            <v>650</v>
          </cell>
          <cell r="AG771">
            <v>67.23</v>
          </cell>
          <cell r="AH771">
            <v>2019</v>
          </cell>
          <cell r="AI771" t="str">
            <v>MAHARASHTRA STATE BOARD OF SECONDARY AND HIGHER SECONDARY EDUCATION</v>
          </cell>
          <cell r="AJ771" t="str">
            <v>P.R.PATIL UTKARSH  VID AND JR.COL.VIRAR WEST</v>
          </cell>
          <cell r="AK771">
            <v>204</v>
          </cell>
          <cell r="AL771">
            <v>22</v>
          </cell>
          <cell r="AM771">
            <v>9.2727272727272734</v>
          </cell>
          <cell r="AN771">
            <v>78.812362030905078</v>
          </cell>
          <cell r="AO771">
            <v>224</v>
          </cell>
          <cell r="AP771">
            <v>26</v>
          </cell>
          <cell r="AQ771">
            <v>8.615384615384615</v>
          </cell>
          <cell r="AR771">
            <v>91.67</v>
          </cell>
          <cell r="AS771">
            <v>428</v>
          </cell>
          <cell r="AT771">
            <v>48</v>
          </cell>
          <cell r="AU771">
            <v>8.9166666666666661</v>
          </cell>
          <cell r="AV771">
            <v>244</v>
          </cell>
          <cell r="AW771">
            <v>25</v>
          </cell>
          <cell r="AX771">
            <v>9.76</v>
          </cell>
          <cell r="AY771">
            <v>91</v>
          </cell>
          <cell r="AZ771">
            <v>272</v>
          </cell>
          <cell r="BA771">
            <v>29</v>
          </cell>
          <cell r="BB771">
            <v>9.3793103448275854</v>
          </cell>
          <cell r="BC771">
            <v>92</v>
          </cell>
          <cell r="BD771">
            <v>516</v>
          </cell>
          <cell r="BE771">
            <v>54</v>
          </cell>
          <cell r="BF771">
            <v>9.5555555555555554</v>
          </cell>
          <cell r="BG771">
            <v>226</v>
          </cell>
          <cell r="BH771">
            <v>24</v>
          </cell>
          <cell r="BI771">
            <v>9.4166666666666661</v>
          </cell>
          <cell r="BJ771">
            <v>99</v>
          </cell>
          <cell r="BK771">
            <v>234</v>
          </cell>
          <cell r="BL771">
            <v>29</v>
          </cell>
          <cell r="BM771">
            <v>8.068965517241379</v>
          </cell>
          <cell r="BN771">
            <v>90.496472406181013</v>
          </cell>
          <cell r="BO771">
            <v>460</v>
          </cell>
          <cell r="BP771">
            <v>53</v>
          </cell>
          <cell r="BQ771">
            <v>8.6792452830188687</v>
          </cell>
          <cell r="BR771">
            <v>193</v>
          </cell>
          <cell r="BS771">
            <v>24</v>
          </cell>
          <cell r="BT771">
            <v>8.0416666666666661</v>
          </cell>
          <cell r="BU771">
            <v>90.496472406181013</v>
          </cell>
          <cell r="BV771">
            <v>193</v>
          </cell>
          <cell r="BW771">
            <v>24</v>
          </cell>
          <cell r="BX771">
            <v>8.0416666666666661</v>
          </cell>
          <cell r="BY771">
            <v>213</v>
          </cell>
          <cell r="BZ771">
            <v>26</v>
          </cell>
          <cell r="CA771">
            <v>8.1923076923076916</v>
          </cell>
          <cell r="CB771">
            <v>1810</v>
          </cell>
          <cell r="CC771">
            <v>205</v>
          </cell>
          <cell r="CD771">
            <v>8.8292682926829276</v>
          </cell>
          <cell r="CE771">
            <v>91</v>
          </cell>
          <cell r="CF771"/>
          <cell r="CG771"/>
          <cell r="CH771"/>
          <cell r="CI771"/>
          <cell r="CJ771"/>
          <cell r="CK771"/>
          <cell r="CL771"/>
          <cell r="CM771"/>
          <cell r="CN771">
            <v>24</v>
          </cell>
          <cell r="CO771">
            <v>60</v>
          </cell>
          <cell r="CP771">
            <v>36</v>
          </cell>
          <cell r="CQ771">
            <v>50</v>
          </cell>
          <cell r="CR771">
            <v>21</v>
          </cell>
          <cell r="CS771">
            <v>3</v>
          </cell>
          <cell r="CT771">
            <v>88</v>
          </cell>
          <cell r="CU771">
            <v>15</v>
          </cell>
          <cell r="CV771">
            <v>1</v>
          </cell>
          <cell r="CW771">
            <v>94</v>
          </cell>
          <cell r="CX771">
            <v>543</v>
          </cell>
          <cell r="CY771">
            <v>54.3</v>
          </cell>
          <cell r="CZ771">
            <v>80.683506686478452</v>
          </cell>
          <cell r="DA771">
            <v>10</v>
          </cell>
          <cell r="DB771">
            <v>0</v>
          </cell>
          <cell r="DC771">
            <v>100</v>
          </cell>
          <cell r="DD771">
            <v>21</v>
          </cell>
          <cell r="DE771">
            <v>1</v>
          </cell>
          <cell r="DF771">
            <v>96</v>
          </cell>
          <cell r="DG771">
            <v>8</v>
          </cell>
          <cell r="DH771">
            <v>80</v>
          </cell>
          <cell r="DI771">
            <v>0</v>
          </cell>
          <cell r="DJ771">
            <v>0</v>
          </cell>
          <cell r="DK771">
            <v>1</v>
          </cell>
          <cell r="DL771">
            <v>1</v>
          </cell>
          <cell r="DM771">
            <v>50</v>
          </cell>
          <cell r="DN771">
            <v>0</v>
          </cell>
          <cell r="DO771" t="str">
            <v>0</v>
          </cell>
          <cell r="DP771">
            <v>0</v>
          </cell>
          <cell r="DQ771">
            <v>0</v>
          </cell>
          <cell r="DR771">
            <v>0</v>
          </cell>
          <cell r="DS771">
            <v>0</v>
          </cell>
          <cell r="DT771">
            <v>27</v>
          </cell>
          <cell r="DU771">
            <v>73</v>
          </cell>
          <cell r="DV771" t="str">
            <v>IKS Health</v>
          </cell>
          <cell r="DW771"/>
          <cell r="DX771" t="str">
            <v>Black Listed by Zahir Sir Fine Rs.5000/-(offer Revok)</v>
          </cell>
          <cell r="DY771" t="str">
            <v>Placed</v>
          </cell>
          <cell r="DZ771">
            <v>3</v>
          </cell>
          <cell r="EA771" t="str">
            <v>Placement</v>
          </cell>
          <cell r="EB771" t="str">
            <v>Placement</v>
          </cell>
          <cell r="EC771"/>
          <cell r="ED771" t="str">
            <v>CAT-1</v>
          </cell>
          <cell r="EE771"/>
          <cell r="EF771"/>
          <cell r="EG771"/>
          <cell r="EH771"/>
          <cell r="EI771"/>
          <cell r="EJ771"/>
          <cell r="EK771"/>
          <cell r="EL771"/>
          <cell r="EM771"/>
          <cell r="EN771">
            <v>5</v>
          </cell>
          <cell r="EO771">
            <v>4</v>
          </cell>
          <cell r="EP771">
            <v>5</v>
          </cell>
          <cell r="EQ771">
            <v>14</v>
          </cell>
          <cell r="ER771">
            <v>93.333333333333329</v>
          </cell>
          <cell r="ES771" t="str">
            <v>Yes</v>
          </cell>
          <cell r="ET771" t="str">
            <v>https://drive.google.com/open?id=1Pq-y_BvQorAMLtyDjAFCmc6NrcUrHLSU</v>
          </cell>
          <cell r="EU771" t="str">
            <v>IT + Core Companies</v>
          </cell>
          <cell r="EV771" t="str">
            <v>Yes</v>
          </cell>
          <cell r="EW771" t="str">
            <v>pay_Hy6TG6s4UnDPtq</v>
          </cell>
          <cell r="EX771" t="str">
            <v>mumbai</v>
          </cell>
          <cell r="EY771" t="str">
            <v>AB</v>
          </cell>
          <cell r="EZ771" t="str">
            <v>Batch 3</v>
          </cell>
          <cell r="FA771" t="str">
            <v>19-MECHA52-23</v>
          </cell>
          <cell r="FB771" t="str">
            <v>MECH-A</v>
          </cell>
          <cell r="FC771">
            <v>52</v>
          </cell>
        </row>
        <row r="772">
          <cell r="C772" t="str">
            <v>19-MECHA53-23</v>
          </cell>
          <cell r="D772">
            <v>53</v>
          </cell>
          <cell r="E772" t="str">
            <v>MISHRA SHIVAM RAKESH VIBHA</v>
          </cell>
          <cell r="F772" t="str">
            <v>19-MECHA53-23</v>
          </cell>
          <cell r="G772" t="str">
            <v>Male</v>
          </cell>
          <cell r="H772">
            <v>37167</v>
          </cell>
          <cell r="I772">
            <v>9920246843</v>
          </cell>
          <cell r="J772"/>
          <cell r="K772" t="str">
            <v>shivamallen88@gmail.com</v>
          </cell>
          <cell r="L772" t="str">
            <v>1032190443@tcetmumbai.in</v>
          </cell>
          <cell r="M772" t="str">
            <v>A8,  ISHAQ CHAWL  90 FEET ROAD SAKINAKA,OPPOSITE DSOUZA NAGAR NEAR MANISHA BAR,Mumbai,400072</v>
          </cell>
          <cell r="N772" t="str">
            <v>Family Business</v>
          </cell>
          <cell r="O772" t="str">
            <v>Below  5 Lacs</v>
          </cell>
          <cell r="P772" t="str">
            <v>Normal</v>
          </cell>
          <cell r="Q772" t="str">
            <v>Open</v>
          </cell>
          <cell r="R772">
            <v>2019</v>
          </cell>
          <cell r="S772" t="str">
            <v>FE</v>
          </cell>
          <cell r="T772" t="str">
            <v>MHT-CET 2019</v>
          </cell>
          <cell r="U772" t="str">
            <v>MHT-CET</v>
          </cell>
          <cell r="V772">
            <v>200</v>
          </cell>
          <cell r="W772">
            <v>87.634248999999997</v>
          </cell>
          <cell r="X772" t="str">
            <v>MI</v>
          </cell>
          <cell r="Y772">
            <v>440</v>
          </cell>
          <cell r="Z772">
            <v>500</v>
          </cell>
          <cell r="AA772">
            <v>88</v>
          </cell>
          <cell r="AB772">
            <v>2017</v>
          </cell>
          <cell r="AC772" t="str">
            <v>MAHARASHTRA STATE BOARD OF SECONDARY AND HIGHER SECONDARY EDUCATION</v>
          </cell>
          <cell r="AD772" t="str">
            <v>ST JUDES</v>
          </cell>
          <cell r="AE772">
            <v>420</v>
          </cell>
          <cell r="AF772">
            <v>650</v>
          </cell>
          <cell r="AG772">
            <v>64.62</v>
          </cell>
          <cell r="AH772">
            <v>2019</v>
          </cell>
          <cell r="AI772" t="str">
            <v>MAHARASHTRA STATE BOARD OF SECONDARY AND HIGHER SECONDARY EDUCATION</v>
          </cell>
          <cell r="AJ772" t="str">
            <v>RJ COLLEGE</v>
          </cell>
          <cell r="AK772">
            <v>152</v>
          </cell>
          <cell r="AL772">
            <v>22</v>
          </cell>
          <cell r="AM772">
            <v>6.9090909090909092</v>
          </cell>
          <cell r="AN772">
            <v>75</v>
          </cell>
          <cell r="AO772">
            <v>206</v>
          </cell>
          <cell r="AP772">
            <v>26</v>
          </cell>
          <cell r="AQ772">
            <v>7.9230769230769234</v>
          </cell>
          <cell r="AR772">
            <v>75</v>
          </cell>
          <cell r="AS772">
            <v>358</v>
          </cell>
          <cell r="AT772">
            <v>48</v>
          </cell>
          <cell r="AU772">
            <v>7.458333333333333</v>
          </cell>
          <cell r="AV772">
            <v>233</v>
          </cell>
          <cell r="AW772">
            <v>25</v>
          </cell>
          <cell r="AX772">
            <v>9.32</v>
          </cell>
          <cell r="AY772">
            <v>96</v>
          </cell>
          <cell r="AZ772">
            <v>272</v>
          </cell>
          <cell r="BA772">
            <v>29</v>
          </cell>
          <cell r="BB772">
            <v>9.3793103448275854</v>
          </cell>
          <cell r="BC772">
            <v>92</v>
          </cell>
          <cell r="BD772">
            <v>505</v>
          </cell>
          <cell r="BE772">
            <v>54</v>
          </cell>
          <cell r="BF772">
            <v>9.3518518518518512</v>
          </cell>
          <cell r="BG772">
            <v>225</v>
          </cell>
          <cell r="BH772">
            <v>24</v>
          </cell>
          <cell r="BI772">
            <v>9.375</v>
          </cell>
          <cell r="BJ772">
            <v>96</v>
          </cell>
          <cell r="BK772">
            <v>257</v>
          </cell>
          <cell r="BL772">
            <v>29</v>
          </cell>
          <cell r="BM772">
            <v>8.862068965517242</v>
          </cell>
          <cell r="BN772">
            <v>86.8</v>
          </cell>
          <cell r="BO772">
            <v>482</v>
          </cell>
          <cell r="BP772">
            <v>53</v>
          </cell>
          <cell r="BQ772">
            <v>9.0943396226415096</v>
          </cell>
          <cell r="BR772">
            <v>202</v>
          </cell>
          <cell r="BS772">
            <v>24</v>
          </cell>
          <cell r="BT772">
            <v>8.4166666666666661</v>
          </cell>
          <cell r="BU772">
            <v>86.8</v>
          </cell>
          <cell r="BV772">
            <v>202</v>
          </cell>
          <cell r="BW772">
            <v>24</v>
          </cell>
          <cell r="BX772">
            <v>8.4166666666666661</v>
          </cell>
          <cell r="BY772">
            <v>230</v>
          </cell>
          <cell r="BZ772">
            <v>26</v>
          </cell>
          <cell r="CA772">
            <v>8.8461538461538467</v>
          </cell>
          <cell r="CB772">
            <v>1777</v>
          </cell>
          <cell r="CC772">
            <v>205</v>
          </cell>
          <cell r="CD772">
            <v>8.668292682926829</v>
          </cell>
          <cell r="CE772">
            <v>87</v>
          </cell>
          <cell r="CF772"/>
          <cell r="CG772"/>
          <cell r="CH772"/>
          <cell r="CI772"/>
          <cell r="CJ772"/>
          <cell r="CK772"/>
          <cell r="CL772"/>
          <cell r="CM772"/>
          <cell r="CN772"/>
          <cell r="CO772"/>
          <cell r="CP772"/>
          <cell r="CQ772"/>
          <cell r="CR772"/>
          <cell r="CS772"/>
          <cell r="CT772"/>
          <cell r="CU772"/>
          <cell r="CV772"/>
          <cell r="CW772"/>
          <cell r="CX772"/>
          <cell r="CY772"/>
          <cell r="CZ772"/>
          <cell r="DA772"/>
          <cell r="DB772"/>
          <cell r="DC772"/>
          <cell r="DD772"/>
          <cell r="DE772"/>
          <cell r="DF772"/>
          <cell r="DG772"/>
          <cell r="DH772"/>
          <cell r="DI772"/>
          <cell r="DJ772">
            <v>0</v>
          </cell>
          <cell r="DK772">
            <v>0</v>
          </cell>
          <cell r="DL772">
            <v>2</v>
          </cell>
          <cell r="DM772">
            <v>0</v>
          </cell>
          <cell r="DN772">
            <v>0</v>
          </cell>
          <cell r="DO772">
            <v>0</v>
          </cell>
          <cell r="DP772">
            <v>0</v>
          </cell>
          <cell r="DQ772">
            <v>0</v>
          </cell>
          <cell r="DR772">
            <v>0</v>
          </cell>
          <cell r="DS772">
            <v>0</v>
          </cell>
          <cell r="DT772">
            <v>0</v>
          </cell>
          <cell r="DU772">
            <v>0</v>
          </cell>
          <cell r="DV772" t="str">
            <v>ANJ Group</v>
          </cell>
          <cell r="DW772"/>
          <cell r="DX772"/>
          <cell r="DY772" t="str">
            <v>Placed</v>
          </cell>
          <cell r="DZ772"/>
          <cell r="EA772" t="str">
            <v>Placement</v>
          </cell>
          <cell r="EB772" t="str">
            <v>Placement</v>
          </cell>
          <cell r="EC772">
            <v>45085</v>
          </cell>
          <cell r="ED772" t="str">
            <v>CAT-3</v>
          </cell>
          <cell r="EE772"/>
          <cell r="EF772"/>
          <cell r="EG772"/>
          <cell r="EH772"/>
          <cell r="EI772"/>
          <cell r="EJ772"/>
          <cell r="EK772"/>
          <cell r="EL772"/>
          <cell r="EM772"/>
          <cell r="EN772">
            <v>5</v>
          </cell>
          <cell r="EO772">
            <v>0</v>
          </cell>
          <cell r="EP772">
            <v>5</v>
          </cell>
          <cell r="EQ772">
            <v>10</v>
          </cell>
          <cell r="ER772">
            <v>66.666666666666657</v>
          </cell>
          <cell r="ES772" t="str">
            <v>Yes</v>
          </cell>
          <cell r="ET772" t="str">
            <v>https://drive.google.com/open?id=1t9-TyNDQdgb0r6kIiJRBH4mc6LHyGfQk</v>
          </cell>
          <cell r="EU772" t="str">
            <v>NA</v>
          </cell>
          <cell r="EV772" t="str">
            <v>No</v>
          </cell>
          <cell r="EW772"/>
          <cell r="EX772" t="str">
            <v>Mumbai</v>
          </cell>
          <cell r="EY772" t="str">
            <v>AB</v>
          </cell>
          <cell r="EZ772"/>
          <cell r="FA772" t="str">
            <v>19-MECHA53-23</v>
          </cell>
          <cell r="FB772" t="str">
            <v>MECH-A</v>
          </cell>
          <cell r="FC772">
            <v>53</v>
          </cell>
        </row>
        <row r="773">
          <cell r="C773" t="str">
            <v>19-MECHA54-23</v>
          </cell>
          <cell r="D773">
            <v>54</v>
          </cell>
          <cell r="E773" t="str">
            <v>MISHRA VIKAS AJAY PRAMILA</v>
          </cell>
          <cell r="F773" t="str">
            <v>19-MECHA54-23</v>
          </cell>
          <cell r="G773" t="str">
            <v>Male</v>
          </cell>
          <cell r="H773">
            <v>37217</v>
          </cell>
          <cell r="I773">
            <v>8779142551</v>
          </cell>
          <cell r="J773"/>
          <cell r="K773" t="str">
            <v>dr.vikas32@gmail.com</v>
          </cell>
          <cell r="L773" t="str">
            <v>1032190444@tcetmumbai.in</v>
          </cell>
          <cell r="M773" t="str">
            <v>303, CHANDRAVATI PALACE ,INDRAPRASTH COMPLEX,NAVGHAR ROAD,MAHARASHTRA,MUMBAI,401105</v>
          </cell>
          <cell r="N773" t="str">
            <v>Service</v>
          </cell>
          <cell r="O773" t="str">
            <v>5 Lacs to  10Lacs</v>
          </cell>
          <cell r="P773" t="str">
            <v>Normal</v>
          </cell>
          <cell r="Q773" t="str">
            <v>Open</v>
          </cell>
          <cell r="R773">
            <v>2019</v>
          </cell>
          <cell r="S773" t="str">
            <v>FE</v>
          </cell>
          <cell r="T773" t="str">
            <v>MHT-CET 2019</v>
          </cell>
          <cell r="U773" t="str">
            <v>MHT-CET</v>
          </cell>
          <cell r="V773">
            <v>200</v>
          </cell>
          <cell r="W773">
            <v>33.275638600000001</v>
          </cell>
          <cell r="X773" t="str">
            <v>MI</v>
          </cell>
          <cell r="Y773">
            <v>397</v>
          </cell>
          <cell r="Z773">
            <v>500</v>
          </cell>
          <cell r="AA773">
            <v>79.400000000000006</v>
          </cell>
          <cell r="AB773">
            <v>2017</v>
          </cell>
          <cell r="AC773" t="str">
            <v>MAHARASHTRA STATE BOARD OF SECONDARY AND HIGHER SECONDARY EDUCATION</v>
          </cell>
          <cell r="AD773" t="str">
            <v>ST. FRANCIS HIGH SCHOOL</v>
          </cell>
          <cell r="AE773">
            <v>381</v>
          </cell>
          <cell r="AF773">
            <v>650</v>
          </cell>
          <cell r="AG773">
            <v>58.62</v>
          </cell>
          <cell r="AH773">
            <v>2019</v>
          </cell>
          <cell r="AI773" t="str">
            <v>MAHARASHTRA STATE BOARD OF SECONDARY AND HIGHER SECONDARY EDUCATION</v>
          </cell>
          <cell r="AJ773" t="str">
            <v>PROF. M.H. KALRA JUNIOR COLLEGE OF SCIENCE</v>
          </cell>
          <cell r="AK773">
            <v>163</v>
          </cell>
          <cell r="AL773">
            <v>22</v>
          </cell>
          <cell r="AM773">
            <v>7.4090909090909092</v>
          </cell>
          <cell r="AN773">
            <v>83.136865342163347</v>
          </cell>
          <cell r="AO773">
            <v>213</v>
          </cell>
          <cell r="AP773">
            <v>26</v>
          </cell>
          <cell r="AQ773">
            <v>8.1923076923076916</v>
          </cell>
          <cell r="AR773">
            <v>91.67</v>
          </cell>
          <cell r="AS773">
            <v>376</v>
          </cell>
          <cell r="AT773">
            <v>48</v>
          </cell>
          <cell r="AU773">
            <v>7.833333333333333</v>
          </cell>
          <cell r="AV773">
            <v>239</v>
          </cell>
          <cell r="AW773">
            <v>25</v>
          </cell>
          <cell r="AX773">
            <v>9.56</v>
          </cell>
          <cell r="AY773">
            <v>92</v>
          </cell>
          <cell r="AZ773">
            <v>273</v>
          </cell>
          <cell r="BA773">
            <v>29</v>
          </cell>
          <cell r="BB773">
            <v>9.4137931034482758</v>
          </cell>
          <cell r="BC773">
            <v>100</v>
          </cell>
          <cell r="BD773">
            <v>512</v>
          </cell>
          <cell r="BE773">
            <v>54</v>
          </cell>
          <cell r="BF773">
            <v>9.481481481481481</v>
          </cell>
          <cell r="BG773">
            <v>222</v>
          </cell>
          <cell r="BH773">
            <v>24</v>
          </cell>
          <cell r="BI773">
            <v>9.25</v>
          </cell>
          <cell r="BJ773">
            <v>100</v>
          </cell>
          <cell r="BK773">
            <v>234</v>
          </cell>
          <cell r="BL773">
            <v>28</v>
          </cell>
          <cell r="BM773">
            <v>8.3571428571428577</v>
          </cell>
          <cell r="BN773">
            <v>93.36137306843267</v>
          </cell>
          <cell r="BO773">
            <v>456</v>
          </cell>
          <cell r="BP773">
            <v>52</v>
          </cell>
          <cell r="BQ773">
            <v>8.7692307692307701</v>
          </cell>
          <cell r="BR773">
            <v>205</v>
          </cell>
          <cell r="BS773">
            <v>24</v>
          </cell>
          <cell r="BT773">
            <v>8.5416666666666661</v>
          </cell>
          <cell r="BU773">
            <v>93.36137306843267</v>
          </cell>
          <cell r="BV773">
            <v>205</v>
          </cell>
          <cell r="BW773">
            <v>24</v>
          </cell>
          <cell r="BX773">
            <v>8.5416666666666661</v>
          </cell>
          <cell r="BY773">
            <v>227</v>
          </cell>
          <cell r="BZ773">
            <v>26</v>
          </cell>
          <cell r="CA773">
            <v>8.7307692307692299</v>
          </cell>
          <cell r="CB773">
            <v>1776</v>
          </cell>
          <cell r="CC773">
            <v>204</v>
          </cell>
          <cell r="CD773">
            <v>8.7058823529411757</v>
          </cell>
          <cell r="CE773">
            <v>94</v>
          </cell>
          <cell r="CF773"/>
          <cell r="CG773"/>
          <cell r="CH773"/>
          <cell r="CI773"/>
          <cell r="CJ773"/>
          <cell r="CK773"/>
          <cell r="CL773"/>
          <cell r="CM773"/>
          <cell r="CN773"/>
          <cell r="CO773"/>
          <cell r="CP773"/>
          <cell r="CQ773"/>
          <cell r="CR773"/>
          <cell r="CS773"/>
          <cell r="CT773"/>
          <cell r="CU773"/>
          <cell r="CV773"/>
          <cell r="CW773"/>
          <cell r="CX773"/>
          <cell r="CY773"/>
          <cell r="CZ773"/>
          <cell r="DA773"/>
          <cell r="DB773"/>
          <cell r="DC773"/>
          <cell r="DD773"/>
          <cell r="DE773"/>
          <cell r="DF773"/>
          <cell r="DG773"/>
          <cell r="DH773"/>
          <cell r="DI773"/>
          <cell r="DJ773">
            <v>0</v>
          </cell>
          <cell r="DK773">
            <v>0</v>
          </cell>
          <cell r="DL773">
            <v>2</v>
          </cell>
          <cell r="DM773">
            <v>0</v>
          </cell>
          <cell r="DN773">
            <v>0</v>
          </cell>
          <cell r="DO773">
            <v>0</v>
          </cell>
          <cell r="DP773">
            <v>0</v>
          </cell>
          <cell r="DQ773">
            <v>0</v>
          </cell>
          <cell r="DR773">
            <v>0</v>
          </cell>
          <cell r="DS773">
            <v>0</v>
          </cell>
          <cell r="DT773">
            <v>0</v>
          </cell>
          <cell r="DU773">
            <v>0</v>
          </cell>
          <cell r="DV773"/>
          <cell r="DW773"/>
          <cell r="DX773" t="str">
            <v>Absent for Unplaced Meeting</v>
          </cell>
          <cell r="DY773"/>
          <cell r="DZ773"/>
          <cell r="EA773" t="str">
            <v>Placement</v>
          </cell>
          <cell r="EB773" t="str">
            <v>Higher Studies</v>
          </cell>
          <cell r="EC773">
            <v>44903</v>
          </cell>
          <cell r="ED773" t="str">
            <v>CAT-3</v>
          </cell>
          <cell r="EE773"/>
          <cell r="EF773"/>
          <cell r="EG773"/>
          <cell r="EH773"/>
          <cell r="EI773"/>
          <cell r="EJ773"/>
          <cell r="EK773"/>
          <cell r="EL773"/>
          <cell r="EM773"/>
          <cell r="EN773">
            <v>5</v>
          </cell>
          <cell r="EO773">
            <v>0</v>
          </cell>
          <cell r="EP773">
            <v>5</v>
          </cell>
          <cell r="EQ773">
            <v>10</v>
          </cell>
          <cell r="ER773">
            <v>66.666666666666657</v>
          </cell>
          <cell r="ES773" t="str">
            <v>Yes</v>
          </cell>
          <cell r="ET773" t="str">
            <v>https://drive.google.com/open?id=1I9oCHgJ9TH1QOyph9HHFvxsFQOmDyQg8</v>
          </cell>
          <cell r="EU773" t="str">
            <v>IT + Core Companies</v>
          </cell>
          <cell r="EV773" t="str">
            <v>No</v>
          </cell>
          <cell r="EW773"/>
          <cell r="EX773" t="str">
            <v>MUMBAI</v>
          </cell>
          <cell r="EY773" t="str">
            <v>Present</v>
          </cell>
          <cell r="EZ773"/>
          <cell r="FA773" t="str">
            <v>19-MECHA54-23</v>
          </cell>
          <cell r="FB773" t="str">
            <v>MECH-A</v>
          </cell>
          <cell r="FC773">
            <v>54</v>
          </cell>
        </row>
        <row r="774">
          <cell r="C774" t="str">
            <v>19-MECHA55-23</v>
          </cell>
          <cell r="D774">
            <v>55</v>
          </cell>
          <cell r="E774" t="str">
            <v>MISTRY DEV VINAY VANDANA</v>
          </cell>
          <cell r="F774" t="str">
            <v>19-MECHA55-23</v>
          </cell>
          <cell r="G774" t="str">
            <v>Male</v>
          </cell>
          <cell r="H774">
            <v>37029</v>
          </cell>
          <cell r="I774">
            <v>9833497398</v>
          </cell>
          <cell r="J774"/>
          <cell r="K774" t="str">
            <v>devmistry01@gmail.com</v>
          </cell>
          <cell r="L774" t="str">
            <v>1032190445@tcetmumbai.in</v>
          </cell>
          <cell r="M774" t="str">
            <v>105 punit apartment,Adarsh dugdhalaya marve rd  malad (w),Near carmel school,Mumbai,400064</v>
          </cell>
          <cell r="N774" t="str">
            <v>Family Business</v>
          </cell>
          <cell r="O774" t="str">
            <v>Below  5 Lacs</v>
          </cell>
          <cell r="P774" t="str">
            <v>Normal</v>
          </cell>
          <cell r="Q774" t="str">
            <v>Open</v>
          </cell>
          <cell r="R774">
            <v>2019</v>
          </cell>
          <cell r="S774" t="str">
            <v>FE</v>
          </cell>
          <cell r="T774" t="str">
            <v xml:space="preserve">JEE(Main)-2019 </v>
          </cell>
          <cell r="U774" t="str">
            <v>JEE-Main</v>
          </cell>
          <cell r="V774">
            <v>360</v>
          </cell>
          <cell r="W774">
            <v>95.524446699999999</v>
          </cell>
          <cell r="X774" t="str">
            <v>AI</v>
          </cell>
          <cell r="Y774">
            <v>476</v>
          </cell>
          <cell r="Z774">
            <v>500</v>
          </cell>
          <cell r="AA774">
            <v>95.2</v>
          </cell>
          <cell r="AB774">
            <v>2017</v>
          </cell>
          <cell r="AC774" t="str">
            <v>MAHARASHTRA STATE BOARD OF SECONDARY AND HIGHER SECONDARY EDUCATION</v>
          </cell>
          <cell r="AD774" t="str">
            <v>ST JOSEPHS SCHOOL</v>
          </cell>
          <cell r="AE774">
            <v>423</v>
          </cell>
          <cell r="AF774">
            <v>650</v>
          </cell>
          <cell r="AG774">
            <v>65.08</v>
          </cell>
          <cell r="AH774">
            <v>2019</v>
          </cell>
          <cell r="AI774" t="str">
            <v>MAHARASHTRA STATE BOARD OF SECONDARY AND HIGHER SECONDARY EDUCATION</v>
          </cell>
          <cell r="AJ774" t="str">
            <v>PRAKASH COLLEGE OF COMMERCE AND SCIENCE</v>
          </cell>
          <cell r="AK774">
            <v>165</v>
          </cell>
          <cell r="AL774">
            <v>22</v>
          </cell>
          <cell r="AM774">
            <v>7.5</v>
          </cell>
          <cell r="AN774">
            <v>81.794701986754959</v>
          </cell>
          <cell r="AO774">
            <v>216</v>
          </cell>
          <cell r="AP774">
            <v>26</v>
          </cell>
          <cell r="AQ774">
            <v>8.3076923076923084</v>
          </cell>
          <cell r="AR774">
            <v>91.67</v>
          </cell>
          <cell r="AS774">
            <v>381</v>
          </cell>
          <cell r="AT774">
            <v>48</v>
          </cell>
          <cell r="AU774">
            <v>7.9375</v>
          </cell>
          <cell r="AV774">
            <v>237</v>
          </cell>
          <cell r="AW774">
            <v>25</v>
          </cell>
          <cell r="AX774">
            <v>9.48</v>
          </cell>
          <cell r="AY774">
            <v>92</v>
          </cell>
          <cell r="AZ774">
            <v>273</v>
          </cell>
          <cell r="BA774">
            <v>29</v>
          </cell>
          <cell r="BB774">
            <v>9.4137931034482758</v>
          </cell>
          <cell r="BC774">
            <v>92</v>
          </cell>
          <cell r="BD774">
            <v>510</v>
          </cell>
          <cell r="BE774">
            <v>54</v>
          </cell>
          <cell r="BF774">
            <v>9.4444444444444446</v>
          </cell>
          <cell r="BG774">
            <v>219</v>
          </cell>
          <cell r="BH774">
            <v>24</v>
          </cell>
          <cell r="BI774">
            <v>9.125</v>
          </cell>
          <cell r="BJ774">
            <v>84</v>
          </cell>
          <cell r="BK774">
            <v>243</v>
          </cell>
          <cell r="BL774">
            <v>29</v>
          </cell>
          <cell r="BM774">
            <v>8.3793103448275854</v>
          </cell>
          <cell r="BN774">
            <v>88.292940397350989</v>
          </cell>
          <cell r="BO774">
            <v>462</v>
          </cell>
          <cell r="BP774">
            <v>53</v>
          </cell>
          <cell r="BQ774">
            <v>8.7169811320754711</v>
          </cell>
          <cell r="BR774">
            <v>195</v>
          </cell>
          <cell r="BS774">
            <v>24</v>
          </cell>
          <cell r="BT774">
            <v>8.125</v>
          </cell>
          <cell r="BU774">
            <v>88.292940397350989</v>
          </cell>
          <cell r="BV774">
            <v>195</v>
          </cell>
          <cell r="BW774">
            <v>24</v>
          </cell>
          <cell r="BX774">
            <v>8.125</v>
          </cell>
          <cell r="BY774">
            <v>221</v>
          </cell>
          <cell r="BZ774">
            <v>26</v>
          </cell>
          <cell r="CA774">
            <v>8.5</v>
          </cell>
          <cell r="CB774">
            <v>1769</v>
          </cell>
          <cell r="CC774">
            <v>205</v>
          </cell>
          <cell r="CD774">
            <v>8.6292682926829265</v>
          </cell>
          <cell r="CE774">
            <v>89</v>
          </cell>
          <cell r="CF774"/>
          <cell r="CG774"/>
          <cell r="CH774"/>
          <cell r="CI774"/>
          <cell r="CJ774"/>
          <cell r="CK774"/>
          <cell r="CL774"/>
          <cell r="CM774"/>
          <cell r="CN774"/>
          <cell r="CO774"/>
          <cell r="CP774"/>
          <cell r="CQ774"/>
          <cell r="CR774"/>
          <cell r="CS774"/>
          <cell r="CT774"/>
          <cell r="CU774"/>
          <cell r="CV774"/>
          <cell r="CW774"/>
          <cell r="CX774"/>
          <cell r="CY774"/>
          <cell r="CZ774"/>
          <cell r="DA774"/>
          <cell r="DB774"/>
          <cell r="DC774"/>
          <cell r="DD774"/>
          <cell r="DE774"/>
          <cell r="DF774"/>
          <cell r="DG774"/>
          <cell r="DH774"/>
          <cell r="DI774"/>
          <cell r="DJ774">
            <v>0</v>
          </cell>
          <cell r="DK774">
            <v>0</v>
          </cell>
          <cell r="DL774">
            <v>2</v>
          </cell>
          <cell r="DM774">
            <v>0</v>
          </cell>
          <cell r="DN774">
            <v>0</v>
          </cell>
          <cell r="DO774">
            <v>0</v>
          </cell>
          <cell r="DP774">
            <v>0</v>
          </cell>
          <cell r="DQ774">
            <v>0</v>
          </cell>
          <cell r="DR774">
            <v>0</v>
          </cell>
          <cell r="DS774">
            <v>0</v>
          </cell>
          <cell r="DT774">
            <v>0</v>
          </cell>
          <cell r="DU774">
            <v>0</v>
          </cell>
          <cell r="DV774" t="str">
            <v>Placement</v>
          </cell>
          <cell r="DW774"/>
          <cell r="DX774" t="str">
            <v>Consent Fill/Absent for Unplaced Meeting</v>
          </cell>
          <cell r="DY774"/>
          <cell r="DZ774" t="str">
            <v>Placement</v>
          </cell>
          <cell r="EA774" t="str">
            <v>Placement</v>
          </cell>
          <cell r="EB774" t="str">
            <v>Placement</v>
          </cell>
          <cell r="EC774">
            <v>44903</v>
          </cell>
          <cell r="ED774" t="str">
            <v>CAT-3</v>
          </cell>
          <cell r="EE774"/>
          <cell r="EF774"/>
          <cell r="EG774"/>
          <cell r="EH774"/>
          <cell r="EI774"/>
          <cell r="EJ774"/>
          <cell r="EK774"/>
          <cell r="EL774"/>
          <cell r="EM774"/>
          <cell r="EN774">
            <v>5</v>
          </cell>
          <cell r="EO774">
            <v>0</v>
          </cell>
          <cell r="EP774">
            <v>5</v>
          </cell>
          <cell r="EQ774">
            <v>10</v>
          </cell>
          <cell r="ER774">
            <v>66.666666666666657</v>
          </cell>
          <cell r="ES774" t="str">
            <v>Yes</v>
          </cell>
          <cell r="ET774" t="str">
            <v>https://drive.google.com/open?id=1XEUE32g7wsD5fpyqPKekC89Xr5HhjGpV</v>
          </cell>
          <cell r="EU774" t="str">
            <v>Core Companies</v>
          </cell>
          <cell r="EV774" t="str">
            <v>Yes</v>
          </cell>
          <cell r="EW774"/>
          <cell r="EX774" t="str">
            <v>Mumbai</v>
          </cell>
          <cell r="EY774" t="str">
            <v>Present</v>
          </cell>
          <cell r="EZ774"/>
          <cell r="FA774" t="str">
            <v>19-MECHA55-23</v>
          </cell>
          <cell r="FB774" t="str">
            <v>MECH-A</v>
          </cell>
          <cell r="FC774">
            <v>55</v>
          </cell>
        </row>
        <row r="775">
          <cell r="C775" t="str">
            <v>19-MECHA56-23</v>
          </cell>
          <cell r="D775">
            <v>56</v>
          </cell>
          <cell r="E775" t="str">
            <v>MORE PRITHVIRAJ RAJESH RESHWARI</v>
          </cell>
          <cell r="F775" t="str">
            <v>19-MECHA56-23</v>
          </cell>
          <cell r="G775" t="str">
            <v>Male</v>
          </cell>
          <cell r="H775">
            <v>36931</v>
          </cell>
          <cell r="I775">
            <v>9769601729</v>
          </cell>
          <cell r="J775"/>
          <cell r="K775" t="str">
            <v>prithviraj.more09@gmail.com</v>
          </cell>
          <cell r="L775" t="str">
            <v>1032190446@tcetmumbai.in</v>
          </cell>
          <cell r="M775" t="str">
            <v>D/505 bhakti complex,Link road kandarpada,Dahisar west,Near dmart,Mumbai,400068</v>
          </cell>
          <cell r="N775" t="str">
            <v>Self-employed</v>
          </cell>
          <cell r="O775" t="str">
            <v>10 Lacs to 20Lacs</v>
          </cell>
          <cell r="P775" t="str">
            <v>Normal</v>
          </cell>
          <cell r="Q775" t="str">
            <v>Open</v>
          </cell>
          <cell r="R775">
            <v>2019</v>
          </cell>
          <cell r="S775" t="str">
            <v>FE</v>
          </cell>
          <cell r="T775" t="str">
            <v>MHT-CET 2019</v>
          </cell>
          <cell r="U775" t="str">
            <v>MHT-CET</v>
          </cell>
          <cell r="V775">
            <v>200</v>
          </cell>
          <cell r="W775">
            <v>87.177277399999994</v>
          </cell>
          <cell r="X775" t="str">
            <v>IL</v>
          </cell>
          <cell r="Y775">
            <v>467</v>
          </cell>
          <cell r="Z775">
            <v>500</v>
          </cell>
          <cell r="AA775">
            <v>93.4</v>
          </cell>
          <cell r="AB775">
            <v>2017</v>
          </cell>
          <cell r="AC775" t="str">
            <v>MAHARASHTRA STATE BOARD OF SECONDARY AND HIGHER SECONDARY EDUCATION</v>
          </cell>
          <cell r="AD775" t="str">
            <v>ST.FRANCIS DASSISI HIGH SCHOOL</v>
          </cell>
          <cell r="AE775">
            <v>535</v>
          </cell>
          <cell r="AF775">
            <v>650</v>
          </cell>
          <cell r="AG775">
            <v>82.31</v>
          </cell>
          <cell r="AH775">
            <v>2019</v>
          </cell>
          <cell r="AI775" t="str">
            <v>MAHARASHTRA STATE BOARD OF SECONDARY AND HIGHER SECONDARY EDUCATION</v>
          </cell>
          <cell r="AJ775" t="str">
            <v>THAKUR COLLEGE OF SCIENCE AND COMMERCE</v>
          </cell>
          <cell r="AK775">
            <v>207</v>
          </cell>
          <cell r="AL775">
            <v>22</v>
          </cell>
          <cell r="AM775">
            <v>9.4090909090909083</v>
          </cell>
          <cell r="AN775">
            <v>84.810154525386324</v>
          </cell>
          <cell r="AO775">
            <v>257</v>
          </cell>
          <cell r="AP775">
            <v>26</v>
          </cell>
          <cell r="AQ775">
            <v>9.884615384615385</v>
          </cell>
          <cell r="AR775">
            <v>75</v>
          </cell>
          <cell r="AS775">
            <v>464</v>
          </cell>
          <cell r="AT775">
            <v>48</v>
          </cell>
          <cell r="AU775">
            <v>9.6666666666666661</v>
          </cell>
          <cell r="AV775">
            <v>247</v>
          </cell>
          <cell r="AW775">
            <v>25</v>
          </cell>
          <cell r="AX775">
            <v>9.8800000000000008</v>
          </cell>
          <cell r="AY775">
            <v>98</v>
          </cell>
          <cell r="AZ775">
            <v>280</v>
          </cell>
          <cell r="BA775">
            <v>29</v>
          </cell>
          <cell r="BB775">
            <v>9.6551724137931032</v>
          </cell>
          <cell r="BC775">
            <v>100</v>
          </cell>
          <cell r="BD775">
            <v>527</v>
          </cell>
          <cell r="BE775">
            <v>54</v>
          </cell>
          <cell r="BF775">
            <v>9.7592592592592595</v>
          </cell>
          <cell r="BG775">
            <v>231</v>
          </cell>
          <cell r="BH775">
            <v>24</v>
          </cell>
          <cell r="BI775">
            <v>9.625</v>
          </cell>
          <cell r="BJ775">
            <v>100</v>
          </cell>
          <cell r="BK775">
            <v>273</v>
          </cell>
          <cell r="BL775">
            <v>29</v>
          </cell>
          <cell r="BM775">
            <v>9.4137931034482758</v>
          </cell>
          <cell r="BN775">
            <v>91.562030905077265</v>
          </cell>
          <cell r="BO775">
            <v>504</v>
          </cell>
          <cell r="BP775">
            <v>53</v>
          </cell>
          <cell r="BQ775">
            <v>9.5094339622641506</v>
          </cell>
          <cell r="BR775">
            <v>231</v>
          </cell>
          <cell r="BS775">
            <v>24</v>
          </cell>
          <cell r="BT775">
            <v>9.625</v>
          </cell>
          <cell r="BU775">
            <v>91.562030905077265</v>
          </cell>
          <cell r="BV775">
            <v>231</v>
          </cell>
          <cell r="BW775">
            <v>24</v>
          </cell>
          <cell r="BX775">
            <v>9.625</v>
          </cell>
          <cell r="BY775">
            <v>243</v>
          </cell>
          <cell r="BZ775">
            <v>26</v>
          </cell>
          <cell r="CA775">
            <v>9.3461538461538467</v>
          </cell>
          <cell r="CB775">
            <v>1969</v>
          </cell>
          <cell r="CC775">
            <v>205</v>
          </cell>
          <cell r="CD775">
            <v>9.6048780487804883</v>
          </cell>
          <cell r="CE775">
            <v>92</v>
          </cell>
          <cell r="CF775"/>
          <cell r="CG775"/>
          <cell r="CH775"/>
          <cell r="CI775"/>
          <cell r="CJ775"/>
          <cell r="CK775"/>
          <cell r="CL775"/>
          <cell r="CM775"/>
          <cell r="CN775"/>
          <cell r="CO775"/>
          <cell r="CP775"/>
          <cell r="CQ775"/>
          <cell r="CR775"/>
          <cell r="CS775"/>
          <cell r="CT775"/>
          <cell r="CU775"/>
          <cell r="CV775"/>
          <cell r="CW775"/>
          <cell r="CX775"/>
          <cell r="CY775"/>
          <cell r="CZ775"/>
          <cell r="DA775"/>
          <cell r="DB775"/>
          <cell r="DC775"/>
          <cell r="DD775"/>
          <cell r="DE775"/>
          <cell r="DF775"/>
          <cell r="DG775"/>
          <cell r="DH775"/>
          <cell r="DI775"/>
          <cell r="DJ775">
            <v>0</v>
          </cell>
          <cell r="DK775">
            <v>0</v>
          </cell>
          <cell r="DL775">
            <v>2</v>
          </cell>
          <cell r="DM775">
            <v>0</v>
          </cell>
          <cell r="DN775">
            <v>0</v>
          </cell>
          <cell r="DO775">
            <v>0</v>
          </cell>
          <cell r="DP775">
            <v>0</v>
          </cell>
          <cell r="DQ775">
            <v>0</v>
          </cell>
          <cell r="DR775">
            <v>0</v>
          </cell>
          <cell r="DS775">
            <v>0</v>
          </cell>
          <cell r="DT775">
            <v>0</v>
          </cell>
          <cell r="DU775">
            <v>0</v>
          </cell>
          <cell r="DV775"/>
          <cell r="DW775"/>
          <cell r="DX775"/>
          <cell r="DY775"/>
          <cell r="DZ775"/>
          <cell r="EA775" t="str">
            <v>Higher Studies</v>
          </cell>
          <cell r="EB775" t="str">
            <v>Higher Studies</v>
          </cell>
          <cell r="EC775"/>
          <cell r="ED775" t="str">
            <v>CAT-3</v>
          </cell>
          <cell r="EE775"/>
          <cell r="EF775"/>
          <cell r="EG775"/>
          <cell r="EH775"/>
          <cell r="EI775"/>
          <cell r="EJ775"/>
          <cell r="EK775"/>
          <cell r="EL775"/>
          <cell r="EM775"/>
          <cell r="EN775">
            <v>5</v>
          </cell>
          <cell r="EO775">
            <v>0</v>
          </cell>
          <cell r="EP775">
            <v>5</v>
          </cell>
          <cell r="EQ775">
            <v>10</v>
          </cell>
          <cell r="ER775">
            <v>66.666666666666657</v>
          </cell>
          <cell r="ES775" t="str">
            <v>Yes</v>
          </cell>
          <cell r="ET775" t="str">
            <v>https://drive.google.com/open?id=1wwVOeAznVEnm0BmGzAD5QYL35G8RdqUu</v>
          </cell>
          <cell r="EU775" t="str">
            <v>NA</v>
          </cell>
          <cell r="EV775" t="str">
            <v>No</v>
          </cell>
          <cell r="EW775"/>
          <cell r="EX775" t="str">
            <v>Mumbai</v>
          </cell>
          <cell r="EY775" t="str">
            <v>AB</v>
          </cell>
          <cell r="EZ775"/>
          <cell r="FA775" t="str">
            <v>19-MECHA56-23</v>
          </cell>
          <cell r="FB775" t="str">
            <v>MECH-A</v>
          </cell>
          <cell r="FC775">
            <v>56</v>
          </cell>
        </row>
        <row r="776">
          <cell r="C776" t="str">
            <v>19-MECHA57-23</v>
          </cell>
          <cell r="D776">
            <v>57</v>
          </cell>
          <cell r="E776" t="str">
            <v>MORYE SMITESH SANDESH SIDDHI</v>
          </cell>
          <cell r="F776" t="str">
            <v>19-MECHA57-23</v>
          </cell>
          <cell r="G776" t="str">
            <v>Male</v>
          </cell>
          <cell r="H776">
            <v>37104</v>
          </cell>
          <cell r="I776">
            <v>9987613449</v>
          </cell>
          <cell r="J776"/>
          <cell r="K776" t="str">
            <v>moryesmit@gmail.com</v>
          </cell>
          <cell r="L776" t="str">
            <v>1032190447@tcetmumbai.in</v>
          </cell>
          <cell r="M776" t="str">
            <v>4/704,THE DISCOVERY C.H.S.L.,DATTAPADA ROAD,BORIVALI ,Opposite  J.B.Khot School,MUMBAI,400066</v>
          </cell>
          <cell r="N776" t="str">
            <v>Service</v>
          </cell>
          <cell r="O776" t="str">
            <v>5 Lacs to  10Lacs</v>
          </cell>
          <cell r="P776" t="str">
            <v>Normal</v>
          </cell>
          <cell r="Q776" t="str">
            <v>Open</v>
          </cell>
          <cell r="R776">
            <v>2019</v>
          </cell>
          <cell r="S776" t="str">
            <v>FE</v>
          </cell>
          <cell r="T776" t="str">
            <v>MHT-CET 2019</v>
          </cell>
          <cell r="U776" t="str">
            <v>MHT-CET</v>
          </cell>
          <cell r="V776">
            <v>200</v>
          </cell>
          <cell r="W776">
            <v>26.060050799999999</v>
          </cell>
          <cell r="X776" t="str">
            <v>IL</v>
          </cell>
          <cell r="Y776">
            <v>436</v>
          </cell>
          <cell r="Z776">
            <v>500</v>
          </cell>
          <cell r="AA776">
            <v>87.2</v>
          </cell>
          <cell r="AB776">
            <v>2017</v>
          </cell>
          <cell r="AC776" t="str">
            <v>MAHARASHTRA STATE BOARD OF SECONDARY AND HIGHER SECONDARY EDUCATION</v>
          </cell>
          <cell r="AD776" t="str">
            <v>SWAMI VIVEKANAND INTERNATIONAL SCHOOL AND JUNIOR COLLEGE</v>
          </cell>
          <cell r="AE776">
            <v>472</v>
          </cell>
          <cell r="AF776">
            <v>650</v>
          </cell>
          <cell r="AG776">
            <v>72.62</v>
          </cell>
          <cell r="AH776">
            <v>2019</v>
          </cell>
          <cell r="AI776" t="str">
            <v>MAHARASHTRA STATE BOARD OF SECONDARY AND HIGHER SECONDARY EDUCATION</v>
          </cell>
          <cell r="AJ776" t="str">
            <v>NIRMALA MEMORIAL FOUNDATION JUNIOR COLLEGE OF COMMERCE AND SCIENCE</v>
          </cell>
          <cell r="AK776">
            <v>177</v>
          </cell>
          <cell r="AL776">
            <v>22</v>
          </cell>
          <cell r="AM776">
            <v>8.045454545454545</v>
          </cell>
          <cell r="AN776">
            <v>84.920529801324506</v>
          </cell>
          <cell r="AO776">
            <v>237</v>
          </cell>
          <cell r="AP776">
            <v>26</v>
          </cell>
          <cell r="AQ776">
            <v>9.115384615384615</v>
          </cell>
          <cell r="AR776">
            <v>75</v>
          </cell>
          <cell r="AS776">
            <v>414</v>
          </cell>
          <cell r="AT776">
            <v>48</v>
          </cell>
          <cell r="AU776">
            <v>8.625</v>
          </cell>
          <cell r="AV776">
            <v>245</v>
          </cell>
          <cell r="AW776">
            <v>25</v>
          </cell>
          <cell r="AX776">
            <v>9.8000000000000007</v>
          </cell>
          <cell r="AY776">
            <v>99</v>
          </cell>
          <cell r="AZ776">
            <v>273</v>
          </cell>
          <cell r="BA776">
            <v>29</v>
          </cell>
          <cell r="BB776">
            <v>9.4137931034482758</v>
          </cell>
          <cell r="BC776">
            <v>97</v>
          </cell>
          <cell r="BD776">
            <v>518</v>
          </cell>
          <cell r="BE776">
            <v>54</v>
          </cell>
          <cell r="BF776">
            <v>9.5925925925925934</v>
          </cell>
          <cell r="BG776">
            <v>222</v>
          </cell>
          <cell r="BH776">
            <v>24</v>
          </cell>
          <cell r="BI776">
            <v>9.25</v>
          </cell>
          <cell r="BJ776">
            <v>100</v>
          </cell>
          <cell r="BK776">
            <v>261</v>
          </cell>
          <cell r="BL776">
            <v>29</v>
          </cell>
          <cell r="BM776">
            <v>9</v>
          </cell>
          <cell r="BN776">
            <v>91.184105960264901</v>
          </cell>
          <cell r="BO776">
            <v>483</v>
          </cell>
          <cell r="BP776">
            <v>53</v>
          </cell>
          <cell r="BQ776">
            <v>9.1132075471698109</v>
          </cell>
          <cell r="BR776">
            <v>219</v>
          </cell>
          <cell r="BS776">
            <v>24</v>
          </cell>
          <cell r="BT776">
            <v>9.125</v>
          </cell>
          <cell r="BU776">
            <v>91.184105960264901</v>
          </cell>
          <cell r="BV776">
            <v>219</v>
          </cell>
          <cell r="BW776">
            <v>24</v>
          </cell>
          <cell r="BX776">
            <v>9.125</v>
          </cell>
          <cell r="BY776">
            <v>241</v>
          </cell>
          <cell r="BZ776">
            <v>26</v>
          </cell>
          <cell r="CA776">
            <v>9.2692307692307701</v>
          </cell>
          <cell r="CB776">
            <v>1875</v>
          </cell>
          <cell r="CC776">
            <v>205</v>
          </cell>
          <cell r="CD776">
            <v>9.1463414634146343</v>
          </cell>
          <cell r="CE776">
            <v>92</v>
          </cell>
          <cell r="CF776"/>
          <cell r="CG776"/>
          <cell r="CH776"/>
          <cell r="CI776"/>
          <cell r="CJ776"/>
          <cell r="CK776"/>
          <cell r="CL776"/>
          <cell r="CM776"/>
          <cell r="CN776">
            <v>27</v>
          </cell>
          <cell r="CO776">
            <v>60</v>
          </cell>
          <cell r="CP776">
            <v>43</v>
          </cell>
          <cell r="CQ776">
            <v>50</v>
          </cell>
          <cell r="CR776">
            <v>23</v>
          </cell>
          <cell r="CS776">
            <v>1</v>
          </cell>
          <cell r="CT776">
            <v>96</v>
          </cell>
          <cell r="CU776">
            <v>11</v>
          </cell>
          <cell r="CV776">
            <v>5</v>
          </cell>
          <cell r="CW776">
            <v>69</v>
          </cell>
          <cell r="CX776">
            <v>489</v>
          </cell>
          <cell r="CY776">
            <v>54.333333333333336</v>
          </cell>
          <cell r="CZ776">
            <v>72.65973254086181</v>
          </cell>
          <cell r="DA776">
            <v>9</v>
          </cell>
          <cell r="DB776">
            <v>1</v>
          </cell>
          <cell r="DC776">
            <v>90</v>
          </cell>
          <cell r="DD776">
            <v>22</v>
          </cell>
          <cell r="DE776">
            <v>0</v>
          </cell>
          <cell r="DF776">
            <v>100</v>
          </cell>
          <cell r="DG776">
            <v>8</v>
          </cell>
          <cell r="DH776">
            <v>80</v>
          </cell>
          <cell r="DI776">
            <v>0</v>
          </cell>
          <cell r="DJ776">
            <v>0</v>
          </cell>
          <cell r="DK776">
            <v>2</v>
          </cell>
          <cell r="DL776">
            <v>0</v>
          </cell>
          <cell r="DM776">
            <v>100</v>
          </cell>
          <cell r="DN776">
            <v>0</v>
          </cell>
          <cell r="DO776" t="str">
            <v>0</v>
          </cell>
          <cell r="DP776">
            <v>80</v>
          </cell>
          <cell r="DQ776" t="str">
            <v>100</v>
          </cell>
          <cell r="DR776">
            <v>40</v>
          </cell>
          <cell r="DS776">
            <v>50</v>
          </cell>
          <cell r="DT776">
            <v>25</v>
          </cell>
          <cell r="DU776">
            <v>84</v>
          </cell>
          <cell r="DV776"/>
          <cell r="DW776"/>
          <cell r="DX776"/>
          <cell r="DY776"/>
          <cell r="DZ776"/>
          <cell r="EA776" t="str">
            <v>Higher Studies</v>
          </cell>
          <cell r="EB776" t="str">
            <v>Higher Studies</v>
          </cell>
          <cell r="EC776" t="str">
            <v>04/07/2022,11/01/2023</v>
          </cell>
          <cell r="ED776" t="str">
            <v>CAT-1</v>
          </cell>
          <cell r="EE776"/>
          <cell r="EF776"/>
          <cell r="EG776"/>
          <cell r="EH776"/>
          <cell r="EI776"/>
          <cell r="EJ776"/>
          <cell r="EK776"/>
          <cell r="EL776"/>
          <cell r="EM776"/>
          <cell r="EN776">
            <v>5</v>
          </cell>
          <cell r="EO776">
            <v>5</v>
          </cell>
          <cell r="EP776">
            <v>5</v>
          </cell>
          <cell r="EQ776">
            <v>15</v>
          </cell>
          <cell r="ER776">
            <v>100</v>
          </cell>
          <cell r="ES776" t="str">
            <v>Yes</v>
          </cell>
          <cell r="ET776" t="str">
            <v>https://drive.google.com/open?id=1izzMy8fGNe0ztl4JrdKPlY-WG8QiNxh_</v>
          </cell>
          <cell r="EU776" t="str">
            <v>IT + Core Companies</v>
          </cell>
          <cell r="EV776" t="str">
            <v>Yes</v>
          </cell>
          <cell r="EW776" t="str">
            <v>pay_Hy5Vmdkf6sy70X</v>
          </cell>
          <cell r="EX776" t="str">
            <v>MUMBAI</v>
          </cell>
          <cell r="EY776" t="str">
            <v>Present</v>
          </cell>
          <cell r="EZ776" t="str">
            <v>Batch 3</v>
          </cell>
          <cell r="FA776" t="str">
            <v>19-MECHA57-23</v>
          </cell>
          <cell r="FB776" t="str">
            <v>MECH-A</v>
          </cell>
          <cell r="FC776">
            <v>57</v>
          </cell>
        </row>
        <row r="777">
          <cell r="C777" t="str">
            <v>19-MECHA58-23</v>
          </cell>
          <cell r="D777">
            <v>58</v>
          </cell>
          <cell r="E777" t="str">
            <v>MOURYA SHIVAM RAJKUMAR MEERA</v>
          </cell>
          <cell r="F777" t="str">
            <v>19-MECHA58-23</v>
          </cell>
          <cell r="G777" t="str">
            <v>Male</v>
          </cell>
          <cell r="H777">
            <v>37126</v>
          </cell>
          <cell r="I777">
            <v>8097355796</v>
          </cell>
          <cell r="J777"/>
          <cell r="K777" t="str">
            <v>mauryashivam489@gmail.com</v>
          </cell>
          <cell r="L777" t="str">
            <v>1032190448@tcetmumbai.in</v>
          </cell>
          <cell r="M777" t="str">
            <v>G-3/B Anand Nagar B Vimal Dairy lane,Navghar Fhatak Road,Bhayandar,Near Radha Complex ,Thane,401105</v>
          </cell>
          <cell r="N777" t="str">
            <v>Any other</v>
          </cell>
          <cell r="O777" t="str">
            <v>Below  5 Lacs</v>
          </cell>
          <cell r="P777" t="str">
            <v>Normal</v>
          </cell>
          <cell r="Q777" t="str">
            <v>Open</v>
          </cell>
          <cell r="R777">
            <v>2019</v>
          </cell>
          <cell r="S777" t="str">
            <v>FE</v>
          </cell>
          <cell r="T777" t="str">
            <v>MHT-CET 2019</v>
          </cell>
          <cell r="U777" t="str">
            <v>MHT-CET</v>
          </cell>
          <cell r="V777">
            <v>200</v>
          </cell>
          <cell r="W777">
            <v>19.167819399999999</v>
          </cell>
          <cell r="X777" t="str">
            <v>MI</v>
          </cell>
          <cell r="Y777">
            <v>378</v>
          </cell>
          <cell r="Z777">
            <v>500</v>
          </cell>
          <cell r="AA777">
            <v>75.599999999999994</v>
          </cell>
          <cell r="AB777">
            <v>2017</v>
          </cell>
          <cell r="AC777" t="str">
            <v>MAHARASHTRA STATE BOARD OF SECONDARY AND HIGHER SECONDARY EDUCATION</v>
          </cell>
          <cell r="AD777" t="str">
            <v>ST AGNES ENGLISH HIGH SCHOOL</v>
          </cell>
          <cell r="AE777">
            <v>399</v>
          </cell>
          <cell r="AF777">
            <v>650</v>
          </cell>
          <cell r="AG777">
            <v>61.38</v>
          </cell>
          <cell r="AH777">
            <v>2019</v>
          </cell>
          <cell r="AI777" t="str">
            <v>MAHARASHTRA STATE BOARD OF SECONDARY AND HIGHER SECONDARY EDUCATION</v>
          </cell>
          <cell r="AJ777" t="str">
            <v>SARDAR VALLABHAI PATEL OF SCIENCE</v>
          </cell>
          <cell r="AK777">
            <v>132</v>
          </cell>
          <cell r="AL777">
            <v>22</v>
          </cell>
          <cell r="AM777">
            <v>6</v>
          </cell>
          <cell r="AN777">
            <v>75</v>
          </cell>
          <cell r="AO777">
            <v>191</v>
          </cell>
          <cell r="AP777">
            <v>26</v>
          </cell>
          <cell r="AQ777">
            <v>7.3461538461538458</v>
          </cell>
          <cell r="AR777">
            <v>75</v>
          </cell>
          <cell r="AS777">
            <v>323</v>
          </cell>
          <cell r="AT777">
            <v>48</v>
          </cell>
          <cell r="AU777">
            <v>6.729166666666667</v>
          </cell>
          <cell r="AV777">
            <v>233</v>
          </cell>
          <cell r="AW777">
            <v>25</v>
          </cell>
          <cell r="AX777">
            <v>9.32</v>
          </cell>
          <cell r="AY777">
            <v>79</v>
          </cell>
          <cell r="AZ777">
            <v>251</v>
          </cell>
          <cell r="BA777">
            <v>29</v>
          </cell>
          <cell r="BB777">
            <v>8.6551724137931032</v>
          </cell>
          <cell r="BC777">
            <v>77</v>
          </cell>
          <cell r="BD777">
            <v>484</v>
          </cell>
          <cell r="BE777">
            <v>54</v>
          </cell>
          <cell r="BF777">
            <v>8.9629629629629637</v>
          </cell>
          <cell r="BG777">
            <v>217</v>
          </cell>
          <cell r="BH777">
            <v>24</v>
          </cell>
          <cell r="BI777">
            <v>9.0416666666666661</v>
          </cell>
          <cell r="BJ777">
            <v>74</v>
          </cell>
          <cell r="BK777">
            <v>260</v>
          </cell>
          <cell r="BL777">
            <v>29</v>
          </cell>
          <cell r="BM777">
            <v>8.9655172413793096</v>
          </cell>
          <cell r="BN777">
            <v>76</v>
          </cell>
          <cell r="BO777">
            <v>477</v>
          </cell>
          <cell r="BP777">
            <v>53</v>
          </cell>
          <cell r="BQ777">
            <v>9</v>
          </cell>
          <cell r="BR777">
            <v>161</v>
          </cell>
          <cell r="BS777">
            <v>24</v>
          </cell>
          <cell r="BT777">
            <v>6.708333333333333</v>
          </cell>
          <cell r="BU777">
            <v>76</v>
          </cell>
          <cell r="BV777">
            <v>161</v>
          </cell>
          <cell r="BW777">
            <v>24</v>
          </cell>
          <cell r="BX777">
            <v>6.708333333333333</v>
          </cell>
          <cell r="BY777">
            <v>150</v>
          </cell>
          <cell r="BZ777">
            <v>26</v>
          </cell>
          <cell r="CA777">
            <v>5.7692307692307692</v>
          </cell>
          <cell r="CB777">
            <v>1595</v>
          </cell>
          <cell r="CC777">
            <v>205</v>
          </cell>
          <cell r="CD777">
            <v>7.7804878048780486</v>
          </cell>
          <cell r="CE777">
            <v>76</v>
          </cell>
          <cell r="CF777"/>
          <cell r="CG777"/>
          <cell r="CH777"/>
          <cell r="CI777"/>
          <cell r="CJ777"/>
          <cell r="CK777"/>
          <cell r="CL777"/>
          <cell r="CM777"/>
          <cell r="CN777"/>
          <cell r="CO777"/>
          <cell r="CP777"/>
          <cell r="CQ777"/>
          <cell r="CR777"/>
          <cell r="CS777"/>
          <cell r="CT777"/>
          <cell r="CU777"/>
          <cell r="CV777"/>
          <cell r="CW777"/>
          <cell r="CX777"/>
          <cell r="CY777"/>
          <cell r="CZ777"/>
          <cell r="DA777"/>
          <cell r="DB777"/>
          <cell r="DC777"/>
          <cell r="DD777"/>
          <cell r="DE777"/>
          <cell r="DF777"/>
          <cell r="DG777"/>
          <cell r="DH777"/>
          <cell r="DI777"/>
          <cell r="DJ777">
            <v>0</v>
          </cell>
          <cell r="DK777">
            <v>0</v>
          </cell>
          <cell r="DL777">
            <v>2</v>
          </cell>
          <cell r="DM777">
            <v>0</v>
          </cell>
          <cell r="DN777">
            <v>0</v>
          </cell>
          <cell r="DO777">
            <v>0</v>
          </cell>
          <cell r="DP777">
            <v>0</v>
          </cell>
          <cell r="DQ777">
            <v>0</v>
          </cell>
          <cell r="DR777">
            <v>0</v>
          </cell>
          <cell r="DS777">
            <v>0</v>
          </cell>
          <cell r="DT777">
            <v>0</v>
          </cell>
          <cell r="DU777">
            <v>0</v>
          </cell>
          <cell r="DV777"/>
          <cell r="DW777"/>
          <cell r="DX777" t="str">
            <v>Absent for Unplaced Meeting</v>
          </cell>
          <cell r="DY777"/>
          <cell r="DZ777"/>
          <cell r="EA777" t="str">
            <v>Placement</v>
          </cell>
          <cell r="EB777" t="str">
            <v>Higher Studies</v>
          </cell>
          <cell r="EC777"/>
          <cell r="ED777" t="str">
            <v>CAT-3</v>
          </cell>
          <cell r="EE777"/>
          <cell r="EF777"/>
          <cell r="EG777"/>
          <cell r="EH777"/>
          <cell r="EI777"/>
          <cell r="EJ777"/>
          <cell r="EK777"/>
          <cell r="EL777"/>
          <cell r="EM777"/>
          <cell r="EN777">
            <v>4</v>
          </cell>
          <cell r="EO777">
            <v>0</v>
          </cell>
          <cell r="EP777">
            <v>4</v>
          </cell>
          <cell r="EQ777">
            <v>8</v>
          </cell>
          <cell r="ER777">
            <v>53.333333333333336</v>
          </cell>
          <cell r="ES777" t="str">
            <v>Yes</v>
          </cell>
          <cell r="ET777" t="str">
            <v>https://drive.google.com/open?id=1i3_J_FWDp593xbSfCkCP8LrHWc8BdKXJ</v>
          </cell>
          <cell r="EU777" t="str">
            <v>IT + Core Companies</v>
          </cell>
          <cell r="EV777" t="str">
            <v>No</v>
          </cell>
          <cell r="EW777"/>
          <cell r="EX777" t="str">
            <v>Mahrashtra</v>
          </cell>
          <cell r="EY777" t="str">
            <v>AB</v>
          </cell>
          <cell r="EZ777"/>
          <cell r="FA777" t="str">
            <v>19-MECHA58-23</v>
          </cell>
          <cell r="FB777" t="str">
            <v>MECH-A</v>
          </cell>
          <cell r="FC777">
            <v>58</v>
          </cell>
        </row>
        <row r="778">
          <cell r="C778" t="str">
            <v>19-MECHA59-23</v>
          </cell>
          <cell r="D778">
            <v>59</v>
          </cell>
          <cell r="E778" t="str">
            <v>NARALE GAYATRI YASHAWANT LATA</v>
          </cell>
          <cell r="F778" t="str">
            <v>19-MECHA59-23</v>
          </cell>
          <cell r="G778" t="str">
            <v>Female</v>
          </cell>
          <cell r="H778">
            <v>36617</v>
          </cell>
          <cell r="I778">
            <v>9594987352</v>
          </cell>
          <cell r="J778"/>
          <cell r="K778" t="str">
            <v>gayatrinarale777@gmail.com</v>
          </cell>
          <cell r="L778" t="str">
            <v>1032190449@tcetmumbai.in</v>
          </cell>
          <cell r="M778" t="str">
            <v>society no 2 room no 4,mhada colony 1 akurli road ,kandivali,centrium mall,Mumbai,400101</v>
          </cell>
          <cell r="N778" t="str">
            <v>Service</v>
          </cell>
          <cell r="O778" t="str">
            <v>5 Lacs to  10Lacs</v>
          </cell>
          <cell r="P778" t="str">
            <v>Normal</v>
          </cell>
          <cell r="Q778" t="str">
            <v>Open</v>
          </cell>
          <cell r="R778">
            <v>2019</v>
          </cell>
          <cell r="S778" t="str">
            <v>FE</v>
          </cell>
          <cell r="T778" t="str">
            <v>MHT-CET 2019</v>
          </cell>
          <cell r="U778" t="str">
            <v>MHT-CET</v>
          </cell>
          <cell r="V778">
            <v>200</v>
          </cell>
          <cell r="W778">
            <v>84.509299999999996</v>
          </cell>
          <cell r="X778" t="str">
            <v>LOPENS</v>
          </cell>
          <cell r="Y778">
            <v>469</v>
          </cell>
          <cell r="Z778">
            <v>500</v>
          </cell>
          <cell r="AA778">
            <v>93.8</v>
          </cell>
          <cell r="AB778">
            <v>2016</v>
          </cell>
          <cell r="AC778" t="str">
            <v>MAHARASHTRA STATE BOARD OF SECONDARY AND HIGHER SECONDARY EDUCATION</v>
          </cell>
          <cell r="AD778" t="str">
            <v>M L R T GALA PIONEER PUBLIC SCHOOL</v>
          </cell>
          <cell r="AE778">
            <v>421</v>
          </cell>
          <cell r="AF778">
            <v>650</v>
          </cell>
          <cell r="AG778">
            <v>64.77</v>
          </cell>
          <cell r="AH778">
            <v>2018</v>
          </cell>
          <cell r="AI778" t="str">
            <v>MAHARASHTRA STATE BOARD OF SECONDARY AND HIGHER SECONDARY EDUCATION</v>
          </cell>
          <cell r="AJ778" t="str">
            <v>THAKUR COLLEGE OF SCIENCE AND COMMERCE</v>
          </cell>
          <cell r="AK778">
            <v>185</v>
          </cell>
          <cell r="AL778">
            <v>22</v>
          </cell>
          <cell r="AM778">
            <v>8.4090909090909083</v>
          </cell>
          <cell r="AN778">
            <v>82</v>
          </cell>
          <cell r="AO778">
            <v>230</v>
          </cell>
          <cell r="AP778">
            <v>26</v>
          </cell>
          <cell r="AQ778">
            <v>8.8461538461538467</v>
          </cell>
          <cell r="AR778">
            <v>100</v>
          </cell>
          <cell r="AS778">
            <v>415</v>
          </cell>
          <cell r="AT778">
            <v>48</v>
          </cell>
          <cell r="AU778">
            <v>8.6458333333333339</v>
          </cell>
          <cell r="AV778">
            <v>223</v>
          </cell>
          <cell r="AW778">
            <v>25</v>
          </cell>
          <cell r="AX778">
            <v>8.92</v>
          </cell>
          <cell r="AY778">
            <v>86</v>
          </cell>
          <cell r="AZ778">
            <v>259</v>
          </cell>
          <cell r="BA778">
            <v>29</v>
          </cell>
          <cell r="BB778">
            <v>8.931034482758621</v>
          </cell>
          <cell r="BC778">
            <v>97</v>
          </cell>
          <cell r="BD778">
            <v>482</v>
          </cell>
          <cell r="BE778">
            <v>54</v>
          </cell>
          <cell r="BF778">
            <v>8.9259259259259256</v>
          </cell>
          <cell r="BG778">
            <v>213</v>
          </cell>
          <cell r="BH778">
            <v>24</v>
          </cell>
          <cell r="BI778">
            <v>8.875</v>
          </cell>
          <cell r="BJ778">
            <v>91</v>
          </cell>
          <cell r="BK778">
            <v>260</v>
          </cell>
          <cell r="BL778">
            <v>29</v>
          </cell>
          <cell r="BM778">
            <v>8.9655172413793096</v>
          </cell>
          <cell r="BN778">
            <v>91.2</v>
          </cell>
          <cell r="BO778">
            <v>473</v>
          </cell>
          <cell r="BP778">
            <v>53</v>
          </cell>
          <cell r="BQ778">
            <v>8.9245283018867916</v>
          </cell>
          <cell r="BR778">
            <v>236</v>
          </cell>
          <cell r="BS778">
            <v>24</v>
          </cell>
          <cell r="BT778">
            <v>9.8333333333333339</v>
          </cell>
          <cell r="BU778">
            <v>91.2</v>
          </cell>
          <cell r="BV778">
            <v>236</v>
          </cell>
          <cell r="BW778">
            <v>24</v>
          </cell>
          <cell r="BX778">
            <v>9.8333333333333339</v>
          </cell>
          <cell r="BY778">
            <v>249</v>
          </cell>
          <cell r="BZ778">
            <v>26</v>
          </cell>
          <cell r="CA778">
            <v>9.5769230769230766</v>
          </cell>
          <cell r="CB778">
            <v>1855</v>
          </cell>
          <cell r="CC778">
            <v>205</v>
          </cell>
          <cell r="CD778">
            <v>9.0487804878048781</v>
          </cell>
          <cell r="CE778">
            <v>92</v>
          </cell>
          <cell r="CF778"/>
          <cell r="CG778"/>
          <cell r="CH778"/>
          <cell r="CI778"/>
          <cell r="CJ778"/>
          <cell r="CK778"/>
          <cell r="CL778"/>
          <cell r="CM778"/>
          <cell r="CN778"/>
          <cell r="CO778"/>
          <cell r="CP778"/>
          <cell r="CQ778"/>
          <cell r="CR778"/>
          <cell r="CS778"/>
          <cell r="CT778"/>
          <cell r="CU778"/>
          <cell r="CV778"/>
          <cell r="CW778"/>
          <cell r="CX778"/>
          <cell r="CY778"/>
          <cell r="CZ778"/>
          <cell r="DA778"/>
          <cell r="DB778"/>
          <cell r="DC778"/>
          <cell r="DD778"/>
          <cell r="DE778"/>
          <cell r="DF778"/>
          <cell r="DG778"/>
          <cell r="DH778"/>
          <cell r="DI778"/>
          <cell r="DJ778">
            <v>0</v>
          </cell>
          <cell r="DK778">
            <v>0</v>
          </cell>
          <cell r="DL778">
            <v>2</v>
          </cell>
          <cell r="DM778">
            <v>0</v>
          </cell>
          <cell r="DN778">
            <v>0</v>
          </cell>
          <cell r="DO778">
            <v>0</v>
          </cell>
          <cell r="DP778">
            <v>0</v>
          </cell>
          <cell r="DQ778">
            <v>0</v>
          </cell>
          <cell r="DR778">
            <v>0</v>
          </cell>
          <cell r="DS778">
            <v>0</v>
          </cell>
          <cell r="DT778">
            <v>0</v>
          </cell>
          <cell r="DU778">
            <v>0</v>
          </cell>
          <cell r="DV778"/>
          <cell r="DW778"/>
          <cell r="DX778"/>
          <cell r="DY778"/>
          <cell r="DZ778"/>
          <cell r="EA778" t="str">
            <v>Higher Studies</v>
          </cell>
          <cell r="EB778" t="str">
            <v>Higher Studies</v>
          </cell>
          <cell r="EC778"/>
          <cell r="ED778" t="str">
            <v>CAT-3</v>
          </cell>
          <cell r="EE778"/>
          <cell r="EF778"/>
          <cell r="EG778"/>
          <cell r="EH778"/>
          <cell r="EI778"/>
          <cell r="EJ778"/>
          <cell r="EK778"/>
          <cell r="EL778"/>
          <cell r="EM778"/>
          <cell r="EN778">
            <v>5</v>
          </cell>
          <cell r="EO778">
            <v>0</v>
          </cell>
          <cell r="EP778">
            <v>5</v>
          </cell>
          <cell r="EQ778">
            <v>10</v>
          </cell>
          <cell r="ER778">
            <v>66.666666666666657</v>
          </cell>
          <cell r="ES778" t="str">
            <v>Yes</v>
          </cell>
          <cell r="ET778" t="str">
            <v>https://drive.google.com/open?id=12y00xKf2wKtWTysrGLkJdSOjxECCvaRx</v>
          </cell>
          <cell r="EU778" t="str">
            <v>NA</v>
          </cell>
          <cell r="EV778" t="str">
            <v>No</v>
          </cell>
          <cell r="EW778"/>
          <cell r="EX778" t="str">
            <v>sangli</v>
          </cell>
          <cell r="EY778" t="str">
            <v>Present</v>
          </cell>
          <cell r="EZ778"/>
          <cell r="FA778" t="str">
            <v>19-MECHA59-23</v>
          </cell>
          <cell r="FB778" t="str">
            <v>MECH-A</v>
          </cell>
          <cell r="FC778">
            <v>59</v>
          </cell>
        </row>
        <row r="779">
          <cell r="C779" t="str">
            <v>19-MECHA60-23</v>
          </cell>
          <cell r="D779">
            <v>60</v>
          </cell>
          <cell r="E779" t="str">
            <v>NARKAR ADITYA SANTOSH</v>
          </cell>
          <cell r="F779" t="str">
            <v>19-MECHA60-23</v>
          </cell>
          <cell r="G779" t="str">
            <v>Male</v>
          </cell>
          <cell r="H779">
            <v>36899</v>
          </cell>
          <cell r="I779">
            <v>9076342917</v>
          </cell>
          <cell r="J779"/>
          <cell r="K779" t="str">
            <v>adityanarkar69@gmail.com</v>
          </cell>
          <cell r="L779" t="str">
            <v>1032190450@tcetmumbai.in</v>
          </cell>
          <cell r="M779" t="str">
            <v>ROOM NO 1 WAMAN WADI,SWASTIK PARK CHEMBUR,NEAR SUSHRUT HOSPITAL,Mumbai,400071</v>
          </cell>
          <cell r="N779" t="str">
            <v>Any other</v>
          </cell>
          <cell r="O779" t="str">
            <v>Below  5 Lacs</v>
          </cell>
          <cell r="P779" t="str">
            <v>Normal</v>
          </cell>
          <cell r="Q779" t="str">
            <v>Open</v>
          </cell>
          <cell r="R779">
            <v>2019</v>
          </cell>
          <cell r="S779" t="str">
            <v>FE</v>
          </cell>
          <cell r="T779" t="str">
            <v>MHT-CET 2019</v>
          </cell>
          <cell r="U779" t="str">
            <v>MHT-CET</v>
          </cell>
          <cell r="V779">
            <v>200</v>
          </cell>
          <cell r="W779">
            <v>19.6917796</v>
          </cell>
          <cell r="X779" t="str">
            <v>IL</v>
          </cell>
          <cell r="Y779">
            <v>425</v>
          </cell>
          <cell r="Z779">
            <v>500</v>
          </cell>
          <cell r="AA779">
            <v>85</v>
          </cell>
          <cell r="AB779">
            <v>2017</v>
          </cell>
          <cell r="AC779" t="str">
            <v>MAHARASHTRA STATE BOARD OF SECONDARY AND HIGHER SECONDARY EDUCATION</v>
          </cell>
          <cell r="AD779" t="str">
            <v>OLPS HIGH SCHOOL</v>
          </cell>
          <cell r="AE779">
            <v>407</v>
          </cell>
          <cell r="AF779">
            <v>650</v>
          </cell>
          <cell r="AG779">
            <v>62.62</v>
          </cell>
          <cell r="AH779">
            <v>2019</v>
          </cell>
          <cell r="AI779" t="str">
            <v>MAHARASHTRA STATE BOARD OF SECONDARY AND HIGHER SECONDARY EDUCATION</v>
          </cell>
          <cell r="AJ779" t="str">
            <v>SREE NARAYANA GURU COLLEGE</v>
          </cell>
          <cell r="AK779">
            <v>155</v>
          </cell>
          <cell r="AL779">
            <v>22</v>
          </cell>
          <cell r="AM779">
            <v>7.0454545454545459</v>
          </cell>
          <cell r="AN779">
            <v>75</v>
          </cell>
          <cell r="AO779">
            <v>211</v>
          </cell>
          <cell r="AP779">
            <v>26</v>
          </cell>
          <cell r="AQ779">
            <v>8.115384615384615</v>
          </cell>
          <cell r="AR779">
            <v>75</v>
          </cell>
          <cell r="AS779">
            <v>366</v>
          </cell>
          <cell r="AT779">
            <v>48</v>
          </cell>
          <cell r="AU779">
            <v>7.625</v>
          </cell>
          <cell r="AV779">
            <v>235</v>
          </cell>
          <cell r="AW779">
            <v>25</v>
          </cell>
          <cell r="AX779">
            <v>9.4</v>
          </cell>
          <cell r="AY779">
            <v>98</v>
          </cell>
          <cell r="AZ779">
            <v>263</v>
          </cell>
          <cell r="BA779">
            <v>29</v>
          </cell>
          <cell r="BB779">
            <v>9.068965517241379</v>
          </cell>
          <cell r="BC779">
            <v>95</v>
          </cell>
          <cell r="BD779">
            <v>498</v>
          </cell>
          <cell r="BE779">
            <v>54</v>
          </cell>
          <cell r="BF779">
            <v>9.2222222222222214</v>
          </cell>
          <cell r="BG779">
            <v>230</v>
          </cell>
          <cell r="BH779">
            <v>24</v>
          </cell>
          <cell r="BI779">
            <v>9.5833333333333339</v>
          </cell>
          <cell r="BJ779">
            <v>94</v>
          </cell>
          <cell r="BK779">
            <v>254</v>
          </cell>
          <cell r="BL779">
            <v>28</v>
          </cell>
          <cell r="BM779">
            <v>9.0714285714285712</v>
          </cell>
          <cell r="BN779">
            <v>87.4</v>
          </cell>
          <cell r="BO779">
            <v>484</v>
          </cell>
          <cell r="BP779">
            <v>52</v>
          </cell>
          <cell r="BQ779">
            <v>9.3076923076923084</v>
          </cell>
          <cell r="BR779">
            <v>176</v>
          </cell>
          <cell r="BS779">
            <v>24</v>
          </cell>
          <cell r="BT779">
            <v>7.333333333333333</v>
          </cell>
          <cell r="BU779">
            <v>87.399999999999991</v>
          </cell>
          <cell r="BV779">
            <v>176</v>
          </cell>
          <cell r="BW779">
            <v>24</v>
          </cell>
          <cell r="BX779">
            <v>7.333333333333333</v>
          </cell>
          <cell r="BY779">
            <v>228</v>
          </cell>
          <cell r="BZ779">
            <v>26</v>
          </cell>
          <cell r="CA779">
            <v>8.7692307692307701</v>
          </cell>
          <cell r="CB779">
            <v>1752</v>
          </cell>
          <cell r="CC779">
            <v>204</v>
          </cell>
          <cell r="CD779">
            <v>8.5882352941176467</v>
          </cell>
          <cell r="CE779">
            <v>88</v>
          </cell>
          <cell r="CF779"/>
          <cell r="CG779"/>
          <cell r="CH779"/>
          <cell r="CI779"/>
          <cell r="CJ779"/>
          <cell r="CK779"/>
          <cell r="CL779"/>
          <cell r="CM779"/>
          <cell r="CN779"/>
          <cell r="CO779"/>
          <cell r="CP779"/>
          <cell r="CQ779"/>
          <cell r="CR779"/>
          <cell r="CS779"/>
          <cell r="CT779"/>
          <cell r="CU779"/>
          <cell r="CV779"/>
          <cell r="CW779"/>
          <cell r="CX779"/>
          <cell r="CY779"/>
          <cell r="CZ779"/>
          <cell r="DA779"/>
          <cell r="DB779"/>
          <cell r="DC779"/>
          <cell r="DD779"/>
          <cell r="DE779"/>
          <cell r="DF779"/>
          <cell r="DG779"/>
          <cell r="DH779"/>
          <cell r="DI779"/>
          <cell r="DJ779">
            <v>0</v>
          </cell>
          <cell r="DK779">
            <v>0</v>
          </cell>
          <cell r="DL779">
            <v>2</v>
          </cell>
          <cell r="DM779">
            <v>0</v>
          </cell>
          <cell r="DN779">
            <v>0</v>
          </cell>
          <cell r="DO779">
            <v>0</v>
          </cell>
          <cell r="DP779">
            <v>0</v>
          </cell>
          <cell r="DQ779">
            <v>0</v>
          </cell>
          <cell r="DR779">
            <v>0</v>
          </cell>
          <cell r="DS779">
            <v>0</v>
          </cell>
          <cell r="DT779">
            <v>0</v>
          </cell>
          <cell r="DU779">
            <v>0</v>
          </cell>
          <cell r="DV779"/>
          <cell r="DW779"/>
          <cell r="DX779"/>
          <cell r="DY779"/>
          <cell r="DZ779"/>
          <cell r="EA779" t="str">
            <v>Higher Studies</v>
          </cell>
          <cell r="EB779" t="str">
            <v>Higher Studies</v>
          </cell>
          <cell r="EC779"/>
          <cell r="ED779" t="str">
            <v>CAT-3</v>
          </cell>
          <cell r="EE779"/>
          <cell r="EF779"/>
          <cell r="EG779"/>
          <cell r="EH779"/>
          <cell r="EI779"/>
          <cell r="EJ779"/>
          <cell r="EK779"/>
          <cell r="EL779"/>
          <cell r="EM779"/>
          <cell r="EN779">
            <v>5</v>
          </cell>
          <cell r="EO779">
            <v>0</v>
          </cell>
          <cell r="EP779">
            <v>5</v>
          </cell>
          <cell r="EQ779">
            <v>10</v>
          </cell>
          <cell r="ER779">
            <v>66.666666666666657</v>
          </cell>
          <cell r="ES779" t="str">
            <v>Yes</v>
          </cell>
          <cell r="ET779" t="str">
            <v>https://drive.google.com/open?id=1zNC7DVYuoJnz6RELSutDrpqqAIz6ZUpo</v>
          </cell>
          <cell r="EU779" t="str">
            <v>NA</v>
          </cell>
          <cell r="EV779" t="str">
            <v>No</v>
          </cell>
          <cell r="EW779"/>
          <cell r="EX779" t="str">
            <v>Mumbai</v>
          </cell>
          <cell r="EY779" t="str">
            <v>Present</v>
          </cell>
          <cell r="EZ779"/>
          <cell r="FA779" t="str">
            <v>19-MECHA60-23</v>
          </cell>
          <cell r="FB779" t="str">
            <v>MECH-A</v>
          </cell>
          <cell r="FC779">
            <v>60</v>
          </cell>
        </row>
        <row r="780">
          <cell r="C780" t="str">
            <v>19-MECHA61-23</v>
          </cell>
          <cell r="D780">
            <v>61</v>
          </cell>
          <cell r="E780" t="str">
            <v>DALVI SHREYANSH SANTOSH SAISHA</v>
          </cell>
          <cell r="F780" t="str">
            <v>19-MECHA61-23</v>
          </cell>
          <cell r="G780" t="str">
            <v>Male</v>
          </cell>
          <cell r="H780">
            <v>37268</v>
          </cell>
          <cell r="I780">
            <v>9076042928</v>
          </cell>
          <cell r="J780"/>
          <cell r="K780" t="str">
            <v>shreyashgang5@gmail.com</v>
          </cell>
          <cell r="L780" t="str">
            <v>1032190789@tcetmumbai.in</v>
          </cell>
          <cell r="M780" t="str">
            <v>A-002 , SINDHUDURG,SADGURU NAGAR,BORIVALI,SUVIDHYA SCHOOL,MUMBAI,400066</v>
          </cell>
          <cell r="N780" t="str">
            <v>Service</v>
          </cell>
          <cell r="O780" t="str">
            <v>5 Lacs to  10Lacs</v>
          </cell>
          <cell r="P780" t="str">
            <v>Normal</v>
          </cell>
          <cell r="Q780" t="str">
            <v>Open</v>
          </cell>
          <cell r="R780">
            <v>2019</v>
          </cell>
          <cell r="S780" t="str">
            <v>FE</v>
          </cell>
          <cell r="T780" t="str">
            <v>MHT-CET 2019</v>
          </cell>
          <cell r="U780" t="str">
            <v>MHT-CET</v>
          </cell>
          <cell r="V780">
            <v>200</v>
          </cell>
          <cell r="W780">
            <v>31.063925300000001</v>
          </cell>
          <cell r="X780" t="str">
            <v>ACAP</v>
          </cell>
          <cell r="Y780">
            <v>460</v>
          </cell>
          <cell r="Z780">
            <v>500</v>
          </cell>
          <cell r="AA780">
            <v>92</v>
          </cell>
          <cell r="AB780">
            <v>2017</v>
          </cell>
          <cell r="AC780" t="str">
            <v>MAHARASHTRA STATE BOARD OF SECONDARY AND HIGHER SECONDARY EDUCATION</v>
          </cell>
          <cell r="AD780" t="str">
            <v>ST JOHNS HIGH SCHOOL</v>
          </cell>
          <cell r="AE780">
            <v>414</v>
          </cell>
          <cell r="AF780">
            <v>650</v>
          </cell>
          <cell r="AG780">
            <v>63.69</v>
          </cell>
          <cell r="AH780">
            <v>2019</v>
          </cell>
          <cell r="AI780" t="str">
            <v>MAHARASHTRA STATE BOARD OF SECONDARY AND HIGHER SECONDARY EDUCATION</v>
          </cell>
          <cell r="AJ780" t="str">
            <v>NIRMAL JUNIOUR COLLEGE OF SCIENCE AND COMMERCE</v>
          </cell>
          <cell r="AK780">
            <v>149</v>
          </cell>
          <cell r="AL780">
            <v>22</v>
          </cell>
          <cell r="AM780">
            <v>6.7727272727272725</v>
          </cell>
          <cell r="AN780">
            <v>75</v>
          </cell>
          <cell r="AO780">
            <v>191</v>
          </cell>
          <cell r="AP780">
            <v>26</v>
          </cell>
          <cell r="AQ780">
            <v>7.3461538461538458</v>
          </cell>
          <cell r="AR780">
            <v>75</v>
          </cell>
          <cell r="AS780">
            <v>340</v>
          </cell>
          <cell r="AT780">
            <v>48</v>
          </cell>
          <cell r="AU780">
            <v>7.083333333333333</v>
          </cell>
          <cell r="AV780">
            <v>212</v>
          </cell>
          <cell r="AW780">
            <v>25</v>
          </cell>
          <cell r="AX780">
            <v>8.48</v>
          </cell>
          <cell r="AY780">
            <v>91</v>
          </cell>
          <cell r="AZ780">
            <v>254</v>
          </cell>
          <cell r="BA780">
            <v>29</v>
          </cell>
          <cell r="BB780">
            <v>8.7586206896551726</v>
          </cell>
          <cell r="BC780">
            <v>92</v>
          </cell>
          <cell r="BD780">
            <v>466</v>
          </cell>
          <cell r="BE780">
            <v>54</v>
          </cell>
          <cell r="BF780">
            <v>8.6296296296296298</v>
          </cell>
          <cell r="BG780">
            <v>220</v>
          </cell>
          <cell r="BH780">
            <v>24</v>
          </cell>
          <cell r="BI780">
            <v>9.1666666666666661</v>
          </cell>
          <cell r="BJ780">
            <v>96</v>
          </cell>
          <cell r="BK780">
            <v>242</v>
          </cell>
          <cell r="BL780">
            <v>29</v>
          </cell>
          <cell r="BM780">
            <v>8.3448275862068968</v>
          </cell>
          <cell r="BN780">
            <v>85.8</v>
          </cell>
          <cell r="BO780">
            <v>462</v>
          </cell>
          <cell r="BP780">
            <v>53</v>
          </cell>
          <cell r="BQ780">
            <v>8.7169811320754711</v>
          </cell>
          <cell r="BR780">
            <v>185</v>
          </cell>
          <cell r="BS780">
            <v>24</v>
          </cell>
          <cell r="BT780">
            <v>7.708333333333333</v>
          </cell>
          <cell r="BU780">
            <v>85.8</v>
          </cell>
          <cell r="BV780">
            <v>185</v>
          </cell>
          <cell r="BW780">
            <v>24</v>
          </cell>
          <cell r="BX780">
            <v>7.708333333333333</v>
          </cell>
          <cell r="BY780">
            <v>209</v>
          </cell>
          <cell r="BZ780">
            <v>26</v>
          </cell>
          <cell r="CA780">
            <v>8.0384615384615383</v>
          </cell>
          <cell r="CB780">
            <v>1662</v>
          </cell>
          <cell r="CC780">
            <v>205</v>
          </cell>
          <cell r="CD780">
            <v>8.1073170731707318</v>
          </cell>
          <cell r="CE780">
            <v>86</v>
          </cell>
          <cell r="CF780"/>
          <cell r="CG780"/>
          <cell r="CH780"/>
          <cell r="CI780"/>
          <cell r="CJ780"/>
          <cell r="CK780"/>
          <cell r="CL780"/>
          <cell r="CM780"/>
          <cell r="CN780"/>
          <cell r="CO780"/>
          <cell r="CP780"/>
          <cell r="CQ780"/>
          <cell r="CR780"/>
          <cell r="CS780"/>
          <cell r="CT780"/>
          <cell r="CU780"/>
          <cell r="CV780"/>
          <cell r="CW780"/>
          <cell r="CX780"/>
          <cell r="CY780"/>
          <cell r="CZ780"/>
          <cell r="DA780"/>
          <cell r="DB780"/>
          <cell r="DC780"/>
          <cell r="DD780"/>
          <cell r="DE780"/>
          <cell r="DF780"/>
          <cell r="DG780"/>
          <cell r="DH780"/>
          <cell r="DI780"/>
          <cell r="DJ780">
            <v>0</v>
          </cell>
          <cell r="DK780">
            <v>0</v>
          </cell>
          <cell r="DL780">
            <v>2</v>
          </cell>
          <cell r="DM780">
            <v>0</v>
          </cell>
          <cell r="DN780">
            <v>0</v>
          </cell>
          <cell r="DO780">
            <v>0</v>
          </cell>
          <cell r="DP780">
            <v>0</v>
          </cell>
          <cell r="DQ780">
            <v>0</v>
          </cell>
          <cell r="DR780">
            <v>0</v>
          </cell>
          <cell r="DS780">
            <v>0</v>
          </cell>
          <cell r="DT780">
            <v>0</v>
          </cell>
          <cell r="DU780">
            <v>0</v>
          </cell>
          <cell r="DV780"/>
          <cell r="DW780"/>
          <cell r="DX780" t="str">
            <v>Absent for Unplaced Meeting</v>
          </cell>
          <cell r="DY780"/>
          <cell r="DZ780"/>
          <cell r="EA780" t="str">
            <v>Placement</v>
          </cell>
          <cell r="EB780" t="str">
            <v>Higher Studies</v>
          </cell>
          <cell r="EC780">
            <v>44746</v>
          </cell>
          <cell r="ED780" t="str">
            <v>CAT-3</v>
          </cell>
          <cell r="EE780"/>
          <cell r="EF780"/>
          <cell r="EG780"/>
          <cell r="EH780"/>
          <cell r="EI780"/>
          <cell r="EJ780"/>
          <cell r="EK780"/>
          <cell r="EL780"/>
          <cell r="EM780"/>
          <cell r="EN780">
            <v>5</v>
          </cell>
          <cell r="EO780">
            <v>0</v>
          </cell>
          <cell r="EP780">
            <v>5</v>
          </cell>
          <cell r="EQ780">
            <v>10</v>
          </cell>
          <cell r="ER780">
            <v>66.666666666666657</v>
          </cell>
          <cell r="ES780" t="str">
            <v>Yes</v>
          </cell>
          <cell r="ET780" t="str">
            <v>https://drive.google.com/open?id=1wBfRK-Pvw7ztjzLW289TjHeywWdZL4Ll</v>
          </cell>
          <cell r="EU780" t="str">
            <v>NA</v>
          </cell>
          <cell r="EV780" t="str">
            <v>No</v>
          </cell>
          <cell r="EW780"/>
          <cell r="EX780" t="str">
            <v>phondaghat</v>
          </cell>
          <cell r="EY780" t="str">
            <v>AB</v>
          </cell>
          <cell r="EZ780"/>
          <cell r="FA780" t="str">
            <v>19-MECHA61-23</v>
          </cell>
          <cell r="FB780" t="str">
            <v>MECH-A</v>
          </cell>
          <cell r="FC780">
            <v>61</v>
          </cell>
        </row>
        <row r="781">
          <cell r="C781" t="str">
            <v>19-MECHA62-23</v>
          </cell>
          <cell r="D781">
            <v>62</v>
          </cell>
          <cell r="E781" t="str">
            <v>NEHETE BHUSHAN UNMESH MADHURI</v>
          </cell>
          <cell r="F781" t="str">
            <v>19-MECHA62-23</v>
          </cell>
          <cell r="G781" t="str">
            <v>Male</v>
          </cell>
          <cell r="H781">
            <v>36968</v>
          </cell>
          <cell r="I781">
            <v>8369574393</v>
          </cell>
          <cell r="J781">
            <v>8828441824</v>
          </cell>
          <cell r="K781" t="str">
            <v>bunehete@gmail.com</v>
          </cell>
          <cell r="L781" t="str">
            <v>1032190451@tcetmumbai.in</v>
          </cell>
          <cell r="M781" t="str">
            <v>B/104 Umiya Park ,Ashish Complex Dahisar East,Mumbai ,Near shakti nagar ,Dahisar ,400068</v>
          </cell>
          <cell r="N781" t="str">
            <v>Self-employed</v>
          </cell>
          <cell r="O781" t="str">
            <v>Below  5 Lacs</v>
          </cell>
          <cell r="P781" t="str">
            <v>Normal</v>
          </cell>
          <cell r="Q781" t="str">
            <v>Open</v>
          </cell>
          <cell r="R781">
            <v>2019</v>
          </cell>
          <cell r="S781" t="str">
            <v>FE</v>
          </cell>
          <cell r="T781" t="str">
            <v>MHT-CET 2019</v>
          </cell>
          <cell r="U781" t="str">
            <v>MHT-CET</v>
          </cell>
          <cell r="V781">
            <v>200</v>
          </cell>
          <cell r="W781">
            <v>73.001383200000006</v>
          </cell>
          <cell r="X781" t="str">
            <v>IL</v>
          </cell>
          <cell r="Y781">
            <v>404</v>
          </cell>
          <cell r="Z781">
            <v>500</v>
          </cell>
          <cell r="AA781">
            <v>80.8</v>
          </cell>
          <cell r="AB781">
            <v>2017</v>
          </cell>
          <cell r="AC781" t="str">
            <v>MAHARASHTRA STATE BOARD OF SECONDARY AND HIGHER SECONDARY EDUCATION</v>
          </cell>
          <cell r="AD781" t="str">
            <v>ST.MARYS HIGH SCHOOL</v>
          </cell>
          <cell r="AE781">
            <v>442</v>
          </cell>
          <cell r="AF781">
            <v>650</v>
          </cell>
          <cell r="AG781">
            <v>68</v>
          </cell>
          <cell r="AH781">
            <v>2019</v>
          </cell>
          <cell r="AI781" t="str">
            <v>MAHARASHTRA STATE BOARD OF SECONDARY AND HIGHER SECONDARY EDUCATION</v>
          </cell>
          <cell r="AJ781" t="str">
            <v>NIRMALA MEMORIAL FOUNDATION COLLEGE OF SCIENCE</v>
          </cell>
          <cell r="AK781">
            <v>177</v>
          </cell>
          <cell r="AL781">
            <v>22</v>
          </cell>
          <cell r="AM781">
            <v>8.045454545454545</v>
          </cell>
          <cell r="AN781">
            <v>90</v>
          </cell>
          <cell r="AO781">
            <v>213</v>
          </cell>
          <cell r="AP781">
            <v>26</v>
          </cell>
          <cell r="AQ781">
            <v>8.1923076923076916</v>
          </cell>
          <cell r="AR781">
            <v>100</v>
          </cell>
          <cell r="AS781">
            <v>390</v>
          </cell>
          <cell r="AT781">
            <v>48</v>
          </cell>
          <cell r="AU781">
            <v>8.125</v>
          </cell>
          <cell r="AV781">
            <v>235</v>
          </cell>
          <cell r="AW781">
            <v>25</v>
          </cell>
          <cell r="AX781">
            <v>9.4</v>
          </cell>
          <cell r="AY781">
            <v>81</v>
          </cell>
          <cell r="AZ781">
            <v>263</v>
          </cell>
          <cell r="BA781">
            <v>29</v>
          </cell>
          <cell r="BB781">
            <v>9.068965517241379</v>
          </cell>
          <cell r="BC781">
            <v>93</v>
          </cell>
          <cell r="BD781">
            <v>498</v>
          </cell>
          <cell r="BE781">
            <v>54</v>
          </cell>
          <cell r="BF781">
            <v>9.2222222222222214</v>
          </cell>
          <cell r="BG781">
            <v>211</v>
          </cell>
          <cell r="BH781">
            <v>24</v>
          </cell>
          <cell r="BI781">
            <v>8.7916666666666661</v>
          </cell>
          <cell r="BJ781">
            <v>97</v>
          </cell>
          <cell r="BK781">
            <v>209</v>
          </cell>
          <cell r="BL781">
            <v>29</v>
          </cell>
          <cell r="BM781">
            <v>7.2068965517241379</v>
          </cell>
          <cell r="BN781">
            <v>92.2</v>
          </cell>
          <cell r="BO781">
            <v>420</v>
          </cell>
          <cell r="BP781">
            <v>53</v>
          </cell>
          <cell r="BQ781">
            <v>7.9245283018867925</v>
          </cell>
          <cell r="BR781">
            <v>145</v>
          </cell>
          <cell r="BS781">
            <v>24</v>
          </cell>
          <cell r="BT781">
            <v>6.041666666666667</v>
          </cell>
          <cell r="BU781">
            <v>92.2</v>
          </cell>
          <cell r="BV781">
            <v>145</v>
          </cell>
          <cell r="BW781">
            <v>24</v>
          </cell>
          <cell r="BX781">
            <v>6.041666666666667</v>
          </cell>
          <cell r="BY781">
            <v>179</v>
          </cell>
          <cell r="BZ781">
            <v>26</v>
          </cell>
          <cell r="CA781">
            <v>6.884615384615385</v>
          </cell>
          <cell r="CB781">
            <v>1632</v>
          </cell>
          <cell r="CC781">
            <v>205</v>
          </cell>
          <cell r="CD781">
            <v>7.9609756097560975</v>
          </cell>
          <cell r="CE781">
            <v>93</v>
          </cell>
          <cell r="CF781"/>
          <cell r="CG781"/>
          <cell r="CH781"/>
          <cell r="CI781"/>
          <cell r="CJ781"/>
          <cell r="CK781"/>
          <cell r="CL781"/>
          <cell r="CM781"/>
          <cell r="CN781">
            <v>28</v>
          </cell>
          <cell r="CO781">
            <v>60</v>
          </cell>
          <cell r="CP781">
            <v>43</v>
          </cell>
          <cell r="CQ781">
            <v>50</v>
          </cell>
          <cell r="CR781">
            <v>16</v>
          </cell>
          <cell r="CS781">
            <v>8</v>
          </cell>
          <cell r="CT781">
            <v>67</v>
          </cell>
          <cell r="CU781">
            <v>4</v>
          </cell>
          <cell r="CV781">
            <v>12</v>
          </cell>
          <cell r="CW781">
            <v>25</v>
          </cell>
          <cell r="CX781">
            <v>391</v>
          </cell>
          <cell r="CY781">
            <v>55.857142857142854</v>
          </cell>
          <cell r="CZ781">
            <v>58.098068350668655</v>
          </cell>
          <cell r="DA781">
            <v>7</v>
          </cell>
          <cell r="DB781">
            <v>3</v>
          </cell>
          <cell r="DC781">
            <v>70</v>
          </cell>
          <cell r="DD781">
            <v>16</v>
          </cell>
          <cell r="DE781">
            <v>6</v>
          </cell>
          <cell r="DF781">
            <v>73</v>
          </cell>
          <cell r="DG781">
            <v>0</v>
          </cell>
          <cell r="DH781">
            <v>0</v>
          </cell>
          <cell r="DI781">
            <v>0</v>
          </cell>
          <cell r="DJ781">
            <v>0</v>
          </cell>
          <cell r="DK781">
            <v>0</v>
          </cell>
          <cell r="DL781">
            <v>2</v>
          </cell>
          <cell r="DM781">
            <v>0</v>
          </cell>
          <cell r="DN781">
            <v>0</v>
          </cell>
          <cell r="DO781" t="str">
            <v>0</v>
          </cell>
          <cell r="DP781">
            <v>60</v>
          </cell>
          <cell r="DQ781" t="str">
            <v>100</v>
          </cell>
          <cell r="DR781">
            <v>30</v>
          </cell>
          <cell r="DS781">
            <v>50</v>
          </cell>
          <cell r="DT781">
            <v>20</v>
          </cell>
          <cell r="DU781">
            <v>41</v>
          </cell>
          <cell r="DV781" t="str">
            <v>ANJ Group</v>
          </cell>
          <cell r="DW781"/>
          <cell r="DX781"/>
          <cell r="DY781" t="str">
            <v>Placed</v>
          </cell>
          <cell r="DZ781"/>
          <cell r="EA781" t="str">
            <v>Placement</v>
          </cell>
          <cell r="EB781" t="str">
            <v>Placement</v>
          </cell>
          <cell r="EC781"/>
          <cell r="ED781" t="str">
            <v>CAT-3</v>
          </cell>
          <cell r="EE781"/>
          <cell r="EF781"/>
          <cell r="EG781"/>
          <cell r="EH781"/>
          <cell r="EI781"/>
          <cell r="EJ781"/>
          <cell r="EK781"/>
          <cell r="EL781"/>
          <cell r="EM781"/>
          <cell r="EN781">
            <v>4</v>
          </cell>
          <cell r="EO781">
            <v>1</v>
          </cell>
          <cell r="EP781">
            <v>5</v>
          </cell>
          <cell r="EQ781">
            <v>10</v>
          </cell>
          <cell r="ER781">
            <v>66.666666666666657</v>
          </cell>
          <cell r="ES781" t="str">
            <v>Yes</v>
          </cell>
          <cell r="ET781" t="str">
            <v>https://drive.google.com/open?id=1B_igOlZZcNOKOyMIXalkbfRINUko4SEY</v>
          </cell>
          <cell r="EU781" t="str">
            <v>Core Companies</v>
          </cell>
          <cell r="EV781" t="str">
            <v>Yes</v>
          </cell>
          <cell r="EW781" t="str">
            <v>pay_HyUOIjijC0cI4a</v>
          </cell>
          <cell r="EX781" t="str">
            <v>Bhusawal</v>
          </cell>
          <cell r="EY781" t="str">
            <v>AB</v>
          </cell>
          <cell r="EZ781" t="str">
            <v>Batch 3</v>
          </cell>
          <cell r="FA781" t="str">
            <v>19-MECHA62-23</v>
          </cell>
          <cell r="FB781" t="str">
            <v>MECH-A</v>
          </cell>
          <cell r="FC781">
            <v>62</v>
          </cell>
        </row>
        <row r="782">
          <cell r="C782" t="str">
            <v>19-MECHA63-23</v>
          </cell>
          <cell r="D782">
            <v>63</v>
          </cell>
          <cell r="E782" t="str">
            <v>NENE NAMITA SATISH SHUBHADA</v>
          </cell>
          <cell r="F782" t="str">
            <v>19-MECHA63-23</v>
          </cell>
          <cell r="G782" t="str">
            <v>Female</v>
          </cell>
          <cell r="H782">
            <v>37156</v>
          </cell>
          <cell r="I782">
            <v>7715800760</v>
          </cell>
          <cell r="J782"/>
          <cell r="K782" t="str">
            <v>namitanene22@gmail.com</v>
          </cell>
          <cell r="L782" t="str">
            <v>1032190452@tcetmumbai.in</v>
          </cell>
          <cell r="M782" t="str">
            <v>Block B , Room no. 20, Hemrajwadi,J.S.S. Road, Thakurdwar,Mumbai,Mumbai,400002</v>
          </cell>
          <cell r="N782" t="str">
            <v>Family Business</v>
          </cell>
          <cell r="O782" t="str">
            <v>10 Lacs to 20Lacs</v>
          </cell>
          <cell r="P782" t="str">
            <v>Normal</v>
          </cell>
          <cell r="Q782" t="str">
            <v>Open</v>
          </cell>
          <cell r="R782">
            <v>2019</v>
          </cell>
          <cell r="S782" t="str">
            <v>FE</v>
          </cell>
          <cell r="T782" t="str">
            <v>MHT-CET 2019</v>
          </cell>
          <cell r="U782" t="str">
            <v>MHT-CET</v>
          </cell>
          <cell r="V782">
            <v>200</v>
          </cell>
          <cell r="W782">
            <v>82.394646699999996</v>
          </cell>
          <cell r="X782" t="str">
            <v>LOPENS</v>
          </cell>
          <cell r="Y782">
            <v>459</v>
          </cell>
          <cell r="Z782">
            <v>500</v>
          </cell>
          <cell r="AA782">
            <v>91.8</v>
          </cell>
          <cell r="AB782">
            <v>2017</v>
          </cell>
          <cell r="AC782" t="str">
            <v>MAHARASHTRA STATE BOARD OF SECONDARY AND HIGHER SECONDARY EDUCATION</v>
          </cell>
          <cell r="AD782" t="str">
            <v>THE B.J.P.C. INSTITUTION</v>
          </cell>
          <cell r="AE782">
            <v>523</v>
          </cell>
          <cell r="AF782">
            <v>650</v>
          </cell>
          <cell r="AG782">
            <v>80.459999999999994</v>
          </cell>
          <cell r="AH782">
            <v>2019</v>
          </cell>
          <cell r="AI782" t="str">
            <v>MAHARASHTRA STATE BOARD OF SECONDARY AND HIGHER SECONDARY EDUCATION</v>
          </cell>
          <cell r="AJ782" t="str">
            <v>JAI HIND COLLEGE</v>
          </cell>
          <cell r="AK782">
            <v>208</v>
          </cell>
          <cell r="AL782">
            <v>22</v>
          </cell>
          <cell r="AM782">
            <v>9.454545454545455</v>
          </cell>
          <cell r="AN782">
            <v>75</v>
          </cell>
          <cell r="AO782">
            <v>258</v>
          </cell>
          <cell r="AP782">
            <v>26</v>
          </cell>
          <cell r="AQ782">
            <v>9.9230769230769234</v>
          </cell>
          <cell r="AR782">
            <v>100</v>
          </cell>
          <cell r="AS782">
            <v>466</v>
          </cell>
          <cell r="AT782">
            <v>48</v>
          </cell>
          <cell r="AU782">
            <v>9.7083333333333339</v>
          </cell>
          <cell r="AV782">
            <v>225</v>
          </cell>
          <cell r="AW782">
            <v>25</v>
          </cell>
          <cell r="AX782">
            <v>9</v>
          </cell>
          <cell r="AY782">
            <v>75</v>
          </cell>
          <cell r="AZ782">
            <v>273</v>
          </cell>
          <cell r="BA782">
            <v>29</v>
          </cell>
          <cell r="BB782">
            <v>9.4137931034482758</v>
          </cell>
          <cell r="BC782">
            <v>82</v>
          </cell>
          <cell r="BD782">
            <v>498</v>
          </cell>
          <cell r="BE782">
            <v>54</v>
          </cell>
          <cell r="BF782">
            <v>9.2222222222222214</v>
          </cell>
          <cell r="BG782">
            <v>224</v>
          </cell>
          <cell r="BH782">
            <v>24</v>
          </cell>
          <cell r="BI782">
            <v>9.3333333333333339</v>
          </cell>
          <cell r="BJ782">
            <v>98</v>
          </cell>
          <cell r="BK782">
            <v>279</v>
          </cell>
          <cell r="BL782">
            <v>29</v>
          </cell>
          <cell r="BM782">
            <v>9.6206896551724146</v>
          </cell>
          <cell r="BN782">
            <v>86</v>
          </cell>
          <cell r="BO782">
            <v>503</v>
          </cell>
          <cell r="BP782">
            <v>53</v>
          </cell>
          <cell r="BQ782">
            <v>9.4905660377358494</v>
          </cell>
          <cell r="BR782">
            <v>226</v>
          </cell>
          <cell r="BS782">
            <v>24</v>
          </cell>
          <cell r="BT782">
            <v>9.4166666666666661</v>
          </cell>
          <cell r="BU782">
            <v>86</v>
          </cell>
          <cell r="BV782">
            <v>226</v>
          </cell>
          <cell r="BW782">
            <v>24</v>
          </cell>
          <cell r="BX782">
            <v>9.4166666666666661</v>
          </cell>
          <cell r="BY782">
            <v>254</v>
          </cell>
          <cell r="BZ782">
            <v>26</v>
          </cell>
          <cell r="CA782">
            <v>9.7692307692307701</v>
          </cell>
          <cell r="CB782">
            <v>1947</v>
          </cell>
          <cell r="CC782">
            <v>205</v>
          </cell>
          <cell r="CD782">
            <v>9.4975609756097565</v>
          </cell>
          <cell r="CE782">
            <v>86</v>
          </cell>
          <cell r="CF782"/>
          <cell r="CG782"/>
          <cell r="CH782"/>
          <cell r="CI782"/>
          <cell r="CJ782"/>
          <cell r="CK782"/>
          <cell r="CL782"/>
          <cell r="CM782"/>
          <cell r="CN782">
            <v>20</v>
          </cell>
          <cell r="CO782">
            <v>60</v>
          </cell>
          <cell r="CP782">
            <v>34</v>
          </cell>
          <cell r="CQ782">
            <v>50</v>
          </cell>
          <cell r="CR782">
            <v>22</v>
          </cell>
          <cell r="CS782">
            <v>2</v>
          </cell>
          <cell r="CT782">
            <v>92</v>
          </cell>
          <cell r="CU782">
            <v>2</v>
          </cell>
          <cell r="CV782">
            <v>14</v>
          </cell>
          <cell r="CW782">
            <v>13</v>
          </cell>
          <cell r="CX782">
            <v>60</v>
          </cell>
          <cell r="CY782">
            <v>30</v>
          </cell>
          <cell r="CZ782">
            <v>8.9153046062407135</v>
          </cell>
          <cell r="DA782">
            <v>2</v>
          </cell>
          <cell r="DB782">
            <v>8</v>
          </cell>
          <cell r="DC782">
            <v>20</v>
          </cell>
          <cell r="DD782">
            <v>12</v>
          </cell>
          <cell r="DE782">
            <v>10</v>
          </cell>
          <cell r="DF782">
            <v>55</v>
          </cell>
          <cell r="DG782">
            <v>0</v>
          </cell>
          <cell r="DH782">
            <v>0</v>
          </cell>
          <cell r="DI782">
            <v>0</v>
          </cell>
          <cell r="DJ782">
            <v>0</v>
          </cell>
          <cell r="DK782">
            <v>0</v>
          </cell>
          <cell r="DL782">
            <v>2</v>
          </cell>
          <cell r="DM782">
            <v>0</v>
          </cell>
          <cell r="DN782">
            <v>0</v>
          </cell>
          <cell r="DO782" t="str">
            <v>0</v>
          </cell>
          <cell r="DP782">
            <v>0</v>
          </cell>
          <cell r="DQ782">
            <v>0</v>
          </cell>
          <cell r="DR782">
            <v>0</v>
          </cell>
          <cell r="DS782">
            <v>0</v>
          </cell>
          <cell r="DT782">
            <v>3</v>
          </cell>
          <cell r="DU782">
            <v>26</v>
          </cell>
          <cell r="DV782" t="str">
            <v>New Horizons Consulting Engineers LLP</v>
          </cell>
          <cell r="DW782"/>
          <cell r="DX782" t="str">
            <v>Absent for Unplaced Meeting</v>
          </cell>
          <cell r="DY782" t="str">
            <v>Placed</v>
          </cell>
          <cell r="DZ782">
            <v>4.95</v>
          </cell>
          <cell r="EA782" t="str">
            <v>Placement</v>
          </cell>
          <cell r="EB782" t="str">
            <v>Placement</v>
          </cell>
          <cell r="EC782"/>
          <cell r="ED782" t="str">
            <v>CAT-3</v>
          </cell>
          <cell r="EE782"/>
          <cell r="EF782"/>
          <cell r="EG782"/>
          <cell r="EH782"/>
          <cell r="EI782"/>
          <cell r="EJ782"/>
          <cell r="EK782"/>
          <cell r="EL782"/>
          <cell r="EM782"/>
          <cell r="EN782">
            <v>5</v>
          </cell>
          <cell r="EO782">
            <v>1</v>
          </cell>
          <cell r="EP782">
            <v>5</v>
          </cell>
          <cell r="EQ782">
            <v>11</v>
          </cell>
          <cell r="ER782">
            <v>73.333333333333329</v>
          </cell>
          <cell r="ES782" t="str">
            <v>Yes</v>
          </cell>
          <cell r="ET782" t="str">
            <v>https://drive.google.com/open?id=1Iw0HG4DO_DDF_ZgnX499x-bhG4wZLdzb</v>
          </cell>
          <cell r="EU782" t="str">
            <v>Core Companies</v>
          </cell>
          <cell r="EV782" t="str">
            <v>Yes</v>
          </cell>
          <cell r="EW782" t="str">
            <v>YES</v>
          </cell>
          <cell r="EX782" t="str">
            <v>Mumbai</v>
          </cell>
          <cell r="EY782" t="str">
            <v>Present</v>
          </cell>
          <cell r="EZ782" t="str">
            <v>Batch 3</v>
          </cell>
          <cell r="FA782" t="str">
            <v>19-MECHA63-23</v>
          </cell>
          <cell r="FB782" t="str">
            <v>MECH-A</v>
          </cell>
          <cell r="FC782">
            <v>63</v>
          </cell>
        </row>
        <row r="783">
          <cell r="C783" t="str">
            <v>20-MECHA65-23</v>
          </cell>
          <cell r="D783">
            <v>65</v>
          </cell>
          <cell r="E783" t="str">
            <v>JAIN GAURAV HITENDRA  LEELA</v>
          </cell>
          <cell r="F783" t="str">
            <v>20-MECHA65-23</v>
          </cell>
          <cell r="G783" t="str">
            <v>Male</v>
          </cell>
          <cell r="H783">
            <v>37011</v>
          </cell>
          <cell r="I783">
            <v>9004164093</v>
          </cell>
          <cell r="J783"/>
          <cell r="K783" t="str">
            <v>goru30jain@gmail.com</v>
          </cell>
          <cell r="L783" t="str">
            <v>1032200728@tcetmumbai.in</v>
          </cell>
          <cell r="M783" t="str">
            <v>12-D-13, Astee Apt. Sai Baba Nagar, Borivali (W) Mumbai-400092</v>
          </cell>
          <cell r="N783" t="str">
            <v>Any other</v>
          </cell>
          <cell r="O783" t="str">
            <v>Below  5 Lacs</v>
          </cell>
          <cell r="P783" t="str">
            <v>Normal</v>
          </cell>
          <cell r="Q783" t="str">
            <v>Open</v>
          </cell>
          <cell r="R783">
            <v>2019</v>
          </cell>
          <cell r="S783" t="str">
            <v>DSE</v>
          </cell>
          <cell r="T783" t="str">
            <v>NA</v>
          </cell>
          <cell r="U783" t="str">
            <v>DSE</v>
          </cell>
          <cell r="V783" t="str">
            <v>NA</v>
          </cell>
          <cell r="W783" t="str">
            <v>NA</v>
          </cell>
          <cell r="X783" t="str">
            <v>CAP-Minority</v>
          </cell>
          <cell r="Y783">
            <v>404</v>
          </cell>
          <cell r="Z783">
            <v>500</v>
          </cell>
          <cell r="AA783">
            <v>80.800000000000011</v>
          </cell>
          <cell r="AB783">
            <v>2017</v>
          </cell>
          <cell r="AC783" t="str">
            <v>MAHARASHTRA STATE BOARD OF SECONDARY AND HIGHER SECONDARY EDUCATION</v>
          </cell>
          <cell r="AD783" t="str">
            <v>Dr. S. Radhakrishnan International School, Borivali</v>
          </cell>
          <cell r="AE783">
            <v>1728</v>
          </cell>
          <cell r="AF783">
            <v>1950</v>
          </cell>
          <cell r="AG783">
            <v>88.615384615384613</v>
          </cell>
          <cell r="AH783">
            <v>2020</v>
          </cell>
          <cell r="AI783" t="str">
            <v>Maharashtra State Board of Technical Education</v>
          </cell>
          <cell r="AJ783" t="str">
            <v>Thakur Polytechnic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 t="str">
            <v>o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219</v>
          </cell>
          <cell r="AW783">
            <v>25</v>
          </cell>
          <cell r="AX783">
            <v>8.76</v>
          </cell>
          <cell r="AY783">
            <v>75</v>
          </cell>
          <cell r="AZ783">
            <v>260</v>
          </cell>
          <cell r="BA783">
            <v>29</v>
          </cell>
          <cell r="BB783">
            <v>8.9655172413793096</v>
          </cell>
          <cell r="BC783">
            <v>92</v>
          </cell>
          <cell r="BD783">
            <v>479</v>
          </cell>
          <cell r="BE783">
            <v>54</v>
          </cell>
          <cell r="BF783">
            <v>8.8703703703703702</v>
          </cell>
          <cell r="BG783">
            <v>213</v>
          </cell>
          <cell r="BH783">
            <v>24</v>
          </cell>
          <cell r="BI783">
            <v>8.875</v>
          </cell>
          <cell r="BJ783">
            <v>95</v>
          </cell>
          <cell r="BK783">
            <v>213</v>
          </cell>
          <cell r="BL783">
            <v>29</v>
          </cell>
          <cell r="BM783">
            <v>7.3448275862068968</v>
          </cell>
          <cell r="BN783">
            <v>87.333333333333329</v>
          </cell>
          <cell r="BO783">
            <v>426</v>
          </cell>
          <cell r="BP783">
            <v>53</v>
          </cell>
          <cell r="BQ783">
            <v>8.0377358490566042</v>
          </cell>
          <cell r="BR783">
            <v>169</v>
          </cell>
          <cell r="BS783">
            <v>24</v>
          </cell>
          <cell r="BT783">
            <v>7.041666666666667</v>
          </cell>
          <cell r="BU783">
            <v>87.333333333333329</v>
          </cell>
          <cell r="BV783">
            <v>169</v>
          </cell>
          <cell r="BW783">
            <v>24</v>
          </cell>
          <cell r="BX783">
            <v>7.041666666666667</v>
          </cell>
          <cell r="BY783">
            <v>199</v>
          </cell>
          <cell r="BZ783">
            <v>26</v>
          </cell>
          <cell r="CA783">
            <v>7.6538461538461542</v>
          </cell>
          <cell r="CB783">
            <v>1273</v>
          </cell>
          <cell r="CC783">
            <v>157</v>
          </cell>
          <cell r="CD783">
            <v>8.1082802547770694</v>
          </cell>
          <cell r="CE783">
            <v>88</v>
          </cell>
          <cell r="CF783"/>
          <cell r="CG783"/>
          <cell r="CH783"/>
          <cell r="CI783"/>
          <cell r="CJ783"/>
          <cell r="CK783"/>
          <cell r="CL783"/>
          <cell r="CM783"/>
          <cell r="CN783">
            <v>21</v>
          </cell>
          <cell r="CO783">
            <v>60</v>
          </cell>
          <cell r="CP783">
            <v>40</v>
          </cell>
          <cell r="CQ783">
            <v>50</v>
          </cell>
          <cell r="CR783">
            <v>18</v>
          </cell>
          <cell r="CS783">
            <v>6</v>
          </cell>
          <cell r="CT783">
            <v>75</v>
          </cell>
          <cell r="CU783">
            <v>0</v>
          </cell>
          <cell r="CV783">
            <v>16</v>
          </cell>
          <cell r="CW783">
            <v>0</v>
          </cell>
          <cell r="CX783">
            <v>16</v>
          </cell>
          <cell r="CY783">
            <v>16</v>
          </cell>
          <cell r="CZ783">
            <v>2.3774145616641902</v>
          </cell>
          <cell r="DA783">
            <v>1</v>
          </cell>
          <cell r="DB783">
            <v>9</v>
          </cell>
          <cell r="DC783">
            <v>10</v>
          </cell>
          <cell r="DD783">
            <v>6</v>
          </cell>
          <cell r="DE783">
            <v>16</v>
          </cell>
          <cell r="DF783">
            <v>28</v>
          </cell>
          <cell r="DG783">
            <v>0</v>
          </cell>
          <cell r="DH783">
            <v>0</v>
          </cell>
          <cell r="DI783">
            <v>0</v>
          </cell>
          <cell r="DJ783">
            <v>0</v>
          </cell>
          <cell r="DK783">
            <v>0</v>
          </cell>
          <cell r="DL783">
            <v>2</v>
          </cell>
          <cell r="DM783">
            <v>0</v>
          </cell>
          <cell r="DN783">
            <v>0</v>
          </cell>
          <cell r="DO783" t="str">
            <v>0</v>
          </cell>
          <cell r="DP783">
            <v>0</v>
          </cell>
          <cell r="DQ783">
            <v>0</v>
          </cell>
          <cell r="DR783">
            <v>0</v>
          </cell>
          <cell r="DS783">
            <v>0</v>
          </cell>
          <cell r="DT783">
            <v>1</v>
          </cell>
          <cell r="DU783">
            <v>17</v>
          </cell>
          <cell r="DV783"/>
          <cell r="DW783"/>
          <cell r="DX783"/>
          <cell r="DY783"/>
          <cell r="DZ783"/>
          <cell r="EA783" t="str">
            <v>Placement</v>
          </cell>
          <cell r="EB783" t="str">
            <v>Placement</v>
          </cell>
          <cell r="EC783"/>
          <cell r="ED783" t="str">
            <v>CAT-3</v>
          </cell>
          <cell r="EE783"/>
          <cell r="EF783"/>
          <cell r="EG783"/>
          <cell r="EH783"/>
          <cell r="EI783"/>
          <cell r="EJ783"/>
          <cell r="EK783"/>
          <cell r="EL783"/>
          <cell r="EM783"/>
          <cell r="EN783">
            <v>5</v>
          </cell>
          <cell r="EO783">
            <v>1</v>
          </cell>
          <cell r="EP783">
            <v>5</v>
          </cell>
          <cell r="EQ783">
            <v>11</v>
          </cell>
          <cell r="ER783">
            <v>73.333333333333329</v>
          </cell>
          <cell r="ES783" t="str">
            <v>Yes</v>
          </cell>
          <cell r="ET783" t="str">
            <v>https://drive.google.com/open?id=1kitd1CzWpJeypqoA8MjT8PDMg3_OK07z</v>
          </cell>
          <cell r="EU783" t="str">
            <v>IT + Core Companies</v>
          </cell>
          <cell r="EV783" t="str">
            <v>Yes</v>
          </cell>
          <cell r="EW783" t="str">
            <v>pay_HyUPgmLIKoIEW5</v>
          </cell>
          <cell r="EX783"/>
          <cell r="EY783" t="str">
            <v>Present</v>
          </cell>
          <cell r="EZ783" t="str">
            <v>Batch 3</v>
          </cell>
          <cell r="FA783" t="str">
            <v>20-MECHA65-23</v>
          </cell>
          <cell r="FB783" t="str">
            <v>MECH-A</v>
          </cell>
          <cell r="FC783">
            <v>65</v>
          </cell>
        </row>
        <row r="784">
          <cell r="C784" t="str">
            <v>20-MECHA66-23</v>
          </cell>
          <cell r="D784">
            <v>66</v>
          </cell>
          <cell r="E784" t="str">
            <v>POKALE KAUSHAL PRAVIN SHAMAL</v>
          </cell>
          <cell r="F784" t="str">
            <v>20-MECHA66-23</v>
          </cell>
          <cell r="G784" t="str">
            <v>Male</v>
          </cell>
          <cell r="H784">
            <v>36927</v>
          </cell>
          <cell r="I784">
            <v>9146854179</v>
          </cell>
          <cell r="J784"/>
          <cell r="K784" t="str">
            <v>koushalpokale1179@gmail.com</v>
          </cell>
          <cell r="L784" t="str">
            <v>1032200720@tcetmumbai.in</v>
          </cell>
          <cell r="M784" t="str">
            <v>1464, Anand Nagar, Kasarde Kankavli Sindhudurg, Pin-416801</v>
          </cell>
          <cell r="N784" t="str">
            <v>Family Business</v>
          </cell>
          <cell r="O784" t="str">
            <v>10 Lacs to 20Lacs</v>
          </cell>
          <cell r="P784" t="str">
            <v>Normal</v>
          </cell>
          <cell r="Q784" t="str">
            <v>Open</v>
          </cell>
          <cell r="R784">
            <v>2019</v>
          </cell>
          <cell r="S784" t="str">
            <v>DSE</v>
          </cell>
          <cell r="T784" t="str">
            <v>NA</v>
          </cell>
          <cell r="U784" t="str">
            <v>DSE</v>
          </cell>
          <cell r="V784" t="str">
            <v>NA</v>
          </cell>
          <cell r="W784" t="str">
            <v>NA</v>
          </cell>
          <cell r="X784" t="str">
            <v>CAP-Minority</v>
          </cell>
          <cell r="Y784">
            <v>465</v>
          </cell>
          <cell r="Z784">
            <v>500</v>
          </cell>
          <cell r="AA784">
            <v>93</v>
          </cell>
          <cell r="AB784">
            <v>2017</v>
          </cell>
          <cell r="AC784" t="str">
            <v>MAHARASHTRA STATE BOARD OF SECONDARY AND HIGHER SECONDARY EDUCATION</v>
          </cell>
          <cell r="AD784" t="str">
            <v xml:space="preserve">ST URSULA SCHOOL </v>
          </cell>
          <cell r="AE784">
            <v>1085</v>
          </cell>
          <cell r="AF784">
            <v>1500</v>
          </cell>
          <cell r="AG784">
            <v>72.333333333333343</v>
          </cell>
          <cell r="AH784">
            <v>2020</v>
          </cell>
          <cell r="AI784" t="str">
            <v>Autonomous</v>
          </cell>
          <cell r="AJ784" t="str">
            <v>Pune University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 t="str">
            <v>o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203</v>
          </cell>
          <cell r="AW784">
            <v>25</v>
          </cell>
          <cell r="AX784">
            <v>8.1199999999999992</v>
          </cell>
          <cell r="AY784">
            <v>75</v>
          </cell>
          <cell r="AZ784">
            <v>251</v>
          </cell>
          <cell r="BA784">
            <v>29</v>
          </cell>
          <cell r="BB784">
            <v>8.6551724137931032</v>
          </cell>
          <cell r="BC784">
            <v>94</v>
          </cell>
          <cell r="BD784">
            <v>454</v>
          </cell>
          <cell r="BE784">
            <v>54</v>
          </cell>
          <cell r="BF784">
            <v>8.4074074074074066</v>
          </cell>
          <cell r="BG784">
            <v>212</v>
          </cell>
          <cell r="BH784">
            <v>24</v>
          </cell>
          <cell r="BI784">
            <v>8.8333333333333339</v>
          </cell>
          <cell r="BJ784">
            <v>94</v>
          </cell>
          <cell r="BK784">
            <v>225</v>
          </cell>
          <cell r="BL784">
            <v>29</v>
          </cell>
          <cell r="BM784">
            <v>7.7586206896551726</v>
          </cell>
          <cell r="BN784">
            <v>87.666666666666671</v>
          </cell>
          <cell r="BO784">
            <v>437</v>
          </cell>
          <cell r="BP784">
            <v>53</v>
          </cell>
          <cell r="BQ784">
            <v>8.2452830188679247</v>
          </cell>
          <cell r="BR784">
            <v>194</v>
          </cell>
          <cell r="BS784">
            <v>24</v>
          </cell>
          <cell r="BT784">
            <v>8.0833333333333339</v>
          </cell>
          <cell r="BU784">
            <v>87.666666666666671</v>
          </cell>
          <cell r="BV784">
            <v>194</v>
          </cell>
          <cell r="BW784">
            <v>24</v>
          </cell>
          <cell r="BX784">
            <v>8.0833333333333339</v>
          </cell>
          <cell r="BY784">
            <v>239</v>
          </cell>
          <cell r="BZ784">
            <v>26</v>
          </cell>
          <cell r="CA784">
            <v>9.1923076923076916</v>
          </cell>
          <cell r="CB784">
            <v>1324</v>
          </cell>
          <cell r="CC784">
            <v>157</v>
          </cell>
          <cell r="CD784">
            <v>8.433121019108281</v>
          </cell>
          <cell r="CE784">
            <v>88</v>
          </cell>
          <cell r="CF784"/>
          <cell r="CG784"/>
          <cell r="CH784"/>
          <cell r="CI784"/>
          <cell r="CJ784"/>
          <cell r="CK784"/>
          <cell r="CL784"/>
          <cell r="CM784"/>
          <cell r="CN784">
            <v>14</v>
          </cell>
          <cell r="CO784">
            <v>60</v>
          </cell>
          <cell r="CP784">
            <v>45</v>
          </cell>
          <cell r="CQ784">
            <v>50</v>
          </cell>
          <cell r="CR784">
            <v>3</v>
          </cell>
          <cell r="CS784">
            <v>21</v>
          </cell>
          <cell r="CT784">
            <v>13</v>
          </cell>
          <cell r="CU784">
            <v>0</v>
          </cell>
          <cell r="CV784">
            <v>16</v>
          </cell>
          <cell r="CW784">
            <v>0</v>
          </cell>
          <cell r="CX784"/>
          <cell r="CY784"/>
          <cell r="CZ784"/>
          <cell r="DA784">
            <v>0</v>
          </cell>
          <cell r="DB784">
            <v>10</v>
          </cell>
          <cell r="DC784">
            <v>0</v>
          </cell>
          <cell r="DD784">
            <v>0</v>
          </cell>
          <cell r="DE784">
            <v>22</v>
          </cell>
          <cell r="DF784">
            <v>0</v>
          </cell>
          <cell r="DG784">
            <v>0</v>
          </cell>
          <cell r="DH784">
            <v>0</v>
          </cell>
          <cell r="DI784">
            <v>0</v>
          </cell>
          <cell r="DJ784">
            <v>0</v>
          </cell>
          <cell r="DK784">
            <v>0</v>
          </cell>
          <cell r="DL784">
            <v>2</v>
          </cell>
          <cell r="DM784">
            <v>0</v>
          </cell>
          <cell r="DN784">
            <v>0</v>
          </cell>
          <cell r="DO784" t="str">
            <v>0</v>
          </cell>
          <cell r="DP784">
            <v>0</v>
          </cell>
          <cell r="DQ784">
            <v>0</v>
          </cell>
          <cell r="DR784">
            <v>0</v>
          </cell>
          <cell r="DS784">
            <v>0</v>
          </cell>
          <cell r="DT784">
            <v>0</v>
          </cell>
          <cell r="DU784">
            <v>2</v>
          </cell>
          <cell r="DV784"/>
          <cell r="DW784"/>
          <cell r="DX784"/>
          <cell r="DY784"/>
          <cell r="DZ784"/>
          <cell r="EA784" t="str">
            <v>Higher Studies</v>
          </cell>
          <cell r="EB784" t="str">
            <v>Higher Studies</v>
          </cell>
          <cell r="EC784">
            <v>44894</v>
          </cell>
          <cell r="ED784" t="str">
            <v>CAT-3</v>
          </cell>
          <cell r="EE784"/>
          <cell r="EF784"/>
          <cell r="EG784"/>
          <cell r="EH784"/>
          <cell r="EI784"/>
          <cell r="EJ784"/>
          <cell r="EK784"/>
          <cell r="EL784"/>
          <cell r="EM784"/>
          <cell r="EN784">
            <v>5</v>
          </cell>
          <cell r="EO784">
            <v>1</v>
          </cell>
          <cell r="EP784">
            <v>5</v>
          </cell>
          <cell r="EQ784">
            <v>11</v>
          </cell>
          <cell r="ER784">
            <v>73.333333333333329</v>
          </cell>
          <cell r="ES784" t="str">
            <v>Yes</v>
          </cell>
          <cell r="ET784" t="str">
            <v>https://drive.google.com/open?id=1YmJtBPFXfjgyqXRuuLj9EJ3mQ8E61dB6</v>
          </cell>
          <cell r="EU784" t="str">
            <v>Core Companies</v>
          </cell>
          <cell r="EV784" t="str">
            <v>Yes</v>
          </cell>
          <cell r="EW784" t="str">
            <v>pay_HyRnoy47Niu2vO</v>
          </cell>
          <cell r="EX784"/>
          <cell r="EY784" t="str">
            <v>Present</v>
          </cell>
          <cell r="EZ784" t="str">
            <v>Batch 3</v>
          </cell>
          <cell r="FA784" t="str">
            <v>20-MECHA66-23</v>
          </cell>
          <cell r="FB784" t="str">
            <v>MECH-A</v>
          </cell>
          <cell r="FC784">
            <v>66</v>
          </cell>
        </row>
        <row r="785">
          <cell r="C785" t="str">
            <v>20-MECHA67-23</v>
          </cell>
          <cell r="D785">
            <v>67</v>
          </cell>
          <cell r="E785" t="str">
            <v>MAURYA SUBHAM ARVIND ASHA</v>
          </cell>
          <cell r="F785" t="str">
            <v>20-MECHA67-23</v>
          </cell>
          <cell r="G785" t="str">
            <v>Male</v>
          </cell>
          <cell r="H785">
            <v>36331</v>
          </cell>
          <cell r="I785">
            <v>9967425367</v>
          </cell>
          <cell r="J785"/>
          <cell r="K785" t="str">
            <v>shubhamm1906@gmail.com</v>
          </cell>
          <cell r="L785" t="str">
            <v>1032200722@tcetmumbai.in</v>
          </cell>
          <cell r="M785" t="str">
            <v>405, Janvi Tower Fr Waliv Talao Waliv Vasai ( East), Pin -401208</v>
          </cell>
          <cell r="N785" t="str">
            <v>Service</v>
          </cell>
          <cell r="O785" t="str">
            <v>Below  5 Lacs</v>
          </cell>
          <cell r="P785" t="str">
            <v>Normal</v>
          </cell>
          <cell r="Q785" t="str">
            <v>Open</v>
          </cell>
          <cell r="R785">
            <v>2019</v>
          </cell>
          <cell r="S785" t="str">
            <v>DSE</v>
          </cell>
          <cell r="T785" t="str">
            <v>NA</v>
          </cell>
          <cell r="U785" t="str">
            <v>DSE</v>
          </cell>
          <cell r="V785" t="str">
            <v>NA</v>
          </cell>
          <cell r="W785" t="str">
            <v>NA</v>
          </cell>
          <cell r="X785" t="str">
            <v>CAP-Minority</v>
          </cell>
          <cell r="Y785">
            <v>430</v>
          </cell>
          <cell r="Z785">
            <v>500</v>
          </cell>
          <cell r="AA785">
            <v>86</v>
          </cell>
          <cell r="AB785">
            <v>2017</v>
          </cell>
          <cell r="AC785" t="str">
            <v>MAHARASHTRA STATE BOARD OF SECONDARY AND HIGHER SECONDARY EDUCATION</v>
          </cell>
          <cell r="AD785" t="str">
            <v>Hindi High School</v>
          </cell>
          <cell r="AE785">
            <v>1822</v>
          </cell>
          <cell r="AF785">
            <v>1950</v>
          </cell>
          <cell r="AG785">
            <v>93.435897435897431</v>
          </cell>
          <cell r="AH785">
            <v>2020</v>
          </cell>
          <cell r="AI785" t="str">
            <v>Maharashtra State Board of Technical Education</v>
          </cell>
          <cell r="AJ785" t="str">
            <v>Thakur Polytechnic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 t="str">
            <v>o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242</v>
          </cell>
          <cell r="AW785">
            <v>25</v>
          </cell>
          <cell r="AX785">
            <v>9.68</v>
          </cell>
          <cell r="AY785">
            <v>75</v>
          </cell>
          <cell r="AZ785">
            <v>274</v>
          </cell>
          <cell r="BA785">
            <v>29</v>
          </cell>
          <cell r="BB785">
            <v>9.4482758620689662</v>
          </cell>
          <cell r="BC785">
            <v>87</v>
          </cell>
          <cell r="BD785">
            <v>516</v>
          </cell>
          <cell r="BE785">
            <v>54</v>
          </cell>
          <cell r="BF785">
            <v>9.5555555555555554</v>
          </cell>
          <cell r="BG785">
            <v>220</v>
          </cell>
          <cell r="BH785">
            <v>24</v>
          </cell>
          <cell r="BI785">
            <v>9.1666666666666661</v>
          </cell>
          <cell r="BJ785">
            <v>79</v>
          </cell>
          <cell r="BK785">
            <v>256</v>
          </cell>
          <cell r="BL785">
            <v>29</v>
          </cell>
          <cell r="BM785">
            <v>8.8275862068965516</v>
          </cell>
          <cell r="BN785">
            <v>80.333333333333329</v>
          </cell>
          <cell r="BO785">
            <v>476</v>
          </cell>
          <cell r="BP785">
            <v>53</v>
          </cell>
          <cell r="BQ785">
            <v>8.9811320754716988</v>
          </cell>
          <cell r="BR785">
            <v>221</v>
          </cell>
          <cell r="BS785">
            <v>24</v>
          </cell>
          <cell r="BT785">
            <v>9.2083333333333339</v>
          </cell>
          <cell r="BU785">
            <v>80.333333333333329</v>
          </cell>
          <cell r="BV785">
            <v>221</v>
          </cell>
          <cell r="BW785">
            <v>24</v>
          </cell>
          <cell r="BX785">
            <v>9.2083333333333339</v>
          </cell>
          <cell r="BY785">
            <v>230</v>
          </cell>
          <cell r="BZ785">
            <v>26</v>
          </cell>
          <cell r="CA785">
            <v>8.8461538461538467</v>
          </cell>
          <cell r="CB785">
            <v>1443</v>
          </cell>
          <cell r="CC785">
            <v>157</v>
          </cell>
          <cell r="CD785">
            <v>9.1910828025477702</v>
          </cell>
          <cell r="CE785">
            <v>81</v>
          </cell>
          <cell r="CF785"/>
          <cell r="CG785"/>
          <cell r="CH785"/>
          <cell r="CI785"/>
          <cell r="CJ785"/>
          <cell r="CK785"/>
          <cell r="CL785"/>
          <cell r="CM785"/>
          <cell r="CN785">
            <v>21</v>
          </cell>
          <cell r="CO785">
            <v>60</v>
          </cell>
          <cell r="CP785">
            <v>33</v>
          </cell>
          <cell r="CQ785">
            <v>50</v>
          </cell>
          <cell r="CR785">
            <v>11</v>
          </cell>
          <cell r="CS785">
            <v>13</v>
          </cell>
          <cell r="CT785">
            <v>46</v>
          </cell>
          <cell r="CU785">
            <v>0</v>
          </cell>
          <cell r="CV785">
            <v>16</v>
          </cell>
          <cell r="CW785">
            <v>0</v>
          </cell>
          <cell r="CX785">
            <v>17</v>
          </cell>
          <cell r="CY785">
            <v>17</v>
          </cell>
          <cell r="CZ785">
            <v>2.526002971768202</v>
          </cell>
          <cell r="DA785">
            <v>1</v>
          </cell>
          <cell r="DB785">
            <v>9</v>
          </cell>
          <cell r="DC785">
            <v>10</v>
          </cell>
          <cell r="DD785">
            <v>1</v>
          </cell>
          <cell r="DE785">
            <v>21</v>
          </cell>
          <cell r="DF785">
            <v>5</v>
          </cell>
          <cell r="DG785">
            <v>0</v>
          </cell>
          <cell r="DH785">
            <v>0</v>
          </cell>
          <cell r="DI785">
            <v>0</v>
          </cell>
          <cell r="DJ785">
            <v>0</v>
          </cell>
          <cell r="DK785">
            <v>0</v>
          </cell>
          <cell r="DL785">
            <v>2</v>
          </cell>
          <cell r="DM785">
            <v>0</v>
          </cell>
          <cell r="DN785">
            <v>0</v>
          </cell>
          <cell r="DO785" t="str">
            <v>0</v>
          </cell>
          <cell r="DP785">
            <v>0</v>
          </cell>
          <cell r="DQ785">
            <v>0</v>
          </cell>
          <cell r="DR785">
            <v>0</v>
          </cell>
          <cell r="DS785">
            <v>0</v>
          </cell>
          <cell r="DT785">
            <v>1</v>
          </cell>
          <cell r="DU785">
            <v>9</v>
          </cell>
          <cell r="DV785"/>
          <cell r="DW785"/>
          <cell r="DX785" t="str">
            <v>Absent for Unplaced Meeting</v>
          </cell>
          <cell r="DY785"/>
          <cell r="DZ785"/>
          <cell r="EA785" t="str">
            <v>Placement</v>
          </cell>
          <cell r="EB785" t="str">
            <v>Higher Studies</v>
          </cell>
          <cell r="EC785"/>
          <cell r="ED785" t="str">
            <v>CAT-3</v>
          </cell>
          <cell r="EE785"/>
          <cell r="EF785"/>
          <cell r="EG785"/>
          <cell r="EH785"/>
          <cell r="EI785"/>
          <cell r="EJ785"/>
          <cell r="EK785"/>
          <cell r="EL785"/>
          <cell r="EM785"/>
          <cell r="EN785">
            <v>5</v>
          </cell>
          <cell r="EO785">
            <v>1</v>
          </cell>
          <cell r="EP785">
            <v>5</v>
          </cell>
          <cell r="EQ785">
            <v>11</v>
          </cell>
          <cell r="ER785">
            <v>73.333333333333329</v>
          </cell>
          <cell r="ES785" t="str">
            <v>Yes</v>
          </cell>
          <cell r="ET785" t="str">
            <v>https://drive.google.com/open?id=1fuHXEtrOGbamWaQ5AOJI1TzRtdIXuV08</v>
          </cell>
          <cell r="EU785" t="str">
            <v>IT + Core Companies</v>
          </cell>
          <cell r="EV785" t="str">
            <v>Yes</v>
          </cell>
          <cell r="EW785" t="str">
            <v>T2109171426568728218385</v>
          </cell>
          <cell r="EX785"/>
          <cell r="EY785" t="str">
            <v>Present</v>
          </cell>
          <cell r="EZ785" t="str">
            <v>Batch 3</v>
          </cell>
          <cell r="FA785" t="str">
            <v>20-MECHA67-23</v>
          </cell>
          <cell r="FB785" t="str">
            <v>MECH-A</v>
          </cell>
          <cell r="FC785">
            <v>67</v>
          </cell>
        </row>
        <row r="786">
          <cell r="C786" t="str">
            <v>20-MECHA68-23</v>
          </cell>
          <cell r="D786">
            <v>68</v>
          </cell>
          <cell r="E786" t="str">
            <v xml:space="preserve">NISHAD ADITYA DHARMENDRA </v>
          </cell>
          <cell r="F786" t="str">
            <v>20-MECHA68-23</v>
          </cell>
          <cell r="G786" t="str">
            <v>Male</v>
          </cell>
          <cell r="H786">
            <v>37380</v>
          </cell>
          <cell r="I786">
            <v>7021832769</v>
          </cell>
          <cell r="J786"/>
          <cell r="K786" t="str">
            <v>nishadaditya104@gmail.com</v>
          </cell>
          <cell r="L786" t="str">
            <v>1032200724@tcetmumbai.in</v>
          </cell>
          <cell r="M786" t="str">
            <v xml:space="preserve">A-302, Ami Shagarden Kashi-Mira, Mira Road, Thane-401107 </v>
          </cell>
          <cell r="N786" t="str">
            <v>Service</v>
          </cell>
          <cell r="O786" t="str">
            <v>5 Lacs to  10Lacs</v>
          </cell>
          <cell r="P786" t="str">
            <v>Normal</v>
          </cell>
          <cell r="Q786" t="str">
            <v>Open</v>
          </cell>
          <cell r="R786">
            <v>2019</v>
          </cell>
          <cell r="S786" t="str">
            <v>DSE</v>
          </cell>
          <cell r="T786" t="str">
            <v>NA</v>
          </cell>
          <cell r="U786" t="str">
            <v>DSE</v>
          </cell>
          <cell r="V786" t="str">
            <v>NA</v>
          </cell>
          <cell r="W786" t="str">
            <v>NA</v>
          </cell>
          <cell r="X786" t="str">
            <v>CAP-Minority</v>
          </cell>
          <cell r="Y786">
            <v>389</v>
          </cell>
          <cell r="Z786">
            <v>500</v>
          </cell>
          <cell r="AA786">
            <v>77.8</v>
          </cell>
          <cell r="AB786">
            <v>2017</v>
          </cell>
          <cell r="AC786" t="str">
            <v>MAHARASHTRA STATE BOARD OF SECONDARY AND HIGHER SECONDARY EDUCATION</v>
          </cell>
          <cell r="AD786" t="str">
            <v>St Xavier's high school</v>
          </cell>
          <cell r="AE786">
            <v>1777</v>
          </cell>
          <cell r="AF786">
            <v>1950</v>
          </cell>
          <cell r="AG786">
            <v>91.128205128205124</v>
          </cell>
          <cell r="AH786">
            <v>2020</v>
          </cell>
          <cell r="AI786" t="str">
            <v>Maharashtra State Board of Technical Education</v>
          </cell>
          <cell r="AJ786" t="str">
            <v>Thakur Polytechnic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 t="str">
            <v>o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210</v>
          </cell>
          <cell r="AW786">
            <v>25</v>
          </cell>
          <cell r="AX786">
            <v>8.4</v>
          </cell>
          <cell r="AY786">
            <v>75</v>
          </cell>
          <cell r="AZ786">
            <v>242</v>
          </cell>
          <cell r="BA786">
            <v>29</v>
          </cell>
          <cell r="BB786">
            <v>8.3448275862068968</v>
          </cell>
          <cell r="BC786">
            <v>89</v>
          </cell>
          <cell r="BD786">
            <v>452</v>
          </cell>
          <cell r="BE786">
            <v>54</v>
          </cell>
          <cell r="BF786">
            <v>8.3703703703703702</v>
          </cell>
          <cell r="BG786">
            <v>208</v>
          </cell>
          <cell r="BH786">
            <v>24</v>
          </cell>
          <cell r="BI786">
            <v>8.6666666666666661</v>
          </cell>
          <cell r="BJ786">
            <v>91</v>
          </cell>
          <cell r="BK786">
            <v>247</v>
          </cell>
          <cell r="BL786">
            <v>29</v>
          </cell>
          <cell r="BM786">
            <v>8.5172413793103452</v>
          </cell>
          <cell r="BN786">
            <v>85</v>
          </cell>
          <cell r="BO786">
            <v>455</v>
          </cell>
          <cell r="BP786">
            <v>53</v>
          </cell>
          <cell r="BQ786">
            <v>8.584905660377359</v>
          </cell>
          <cell r="BR786">
            <v>205</v>
          </cell>
          <cell r="BS786">
            <v>24</v>
          </cell>
          <cell r="BT786">
            <v>8.5416666666666661</v>
          </cell>
          <cell r="BU786">
            <v>87.666666666666671</v>
          </cell>
          <cell r="BV786">
            <v>205</v>
          </cell>
          <cell r="BW786">
            <v>24</v>
          </cell>
          <cell r="BX786">
            <v>8.5416666666666661</v>
          </cell>
          <cell r="BY786">
            <v>215</v>
          </cell>
          <cell r="BZ786">
            <v>26</v>
          </cell>
          <cell r="CA786">
            <v>8.2692307692307701</v>
          </cell>
          <cell r="CB786">
            <v>1327</v>
          </cell>
          <cell r="CC786">
            <v>157</v>
          </cell>
          <cell r="CD786">
            <v>8.4522292993630579</v>
          </cell>
          <cell r="CE786">
            <v>85</v>
          </cell>
          <cell r="CF786"/>
          <cell r="CG786"/>
          <cell r="CH786"/>
          <cell r="CI786"/>
          <cell r="CJ786"/>
          <cell r="CK786"/>
          <cell r="CL786"/>
          <cell r="CM786"/>
          <cell r="CN786">
            <v>6</v>
          </cell>
          <cell r="CO786">
            <v>60</v>
          </cell>
          <cell r="CP786">
            <v>43</v>
          </cell>
          <cell r="CQ786">
            <v>50</v>
          </cell>
          <cell r="CR786">
            <v>18</v>
          </cell>
          <cell r="CS786">
            <v>6</v>
          </cell>
          <cell r="CT786">
            <v>75</v>
          </cell>
          <cell r="CU786">
            <v>0</v>
          </cell>
          <cell r="CV786">
            <v>16</v>
          </cell>
          <cell r="CW786">
            <v>0</v>
          </cell>
          <cell r="CX786">
            <v>26</v>
          </cell>
          <cell r="CY786">
            <v>26</v>
          </cell>
          <cell r="CZ786">
            <v>3.8632986627043091</v>
          </cell>
          <cell r="DA786">
            <v>1</v>
          </cell>
          <cell r="DB786">
            <v>9</v>
          </cell>
          <cell r="DC786">
            <v>10</v>
          </cell>
          <cell r="DD786">
            <v>3</v>
          </cell>
          <cell r="DE786">
            <v>19</v>
          </cell>
          <cell r="DF786">
            <v>14</v>
          </cell>
          <cell r="DG786">
            <v>1</v>
          </cell>
          <cell r="DH786">
            <v>10</v>
          </cell>
          <cell r="DI786">
            <v>0</v>
          </cell>
          <cell r="DJ786">
            <v>0</v>
          </cell>
          <cell r="DK786">
            <v>0</v>
          </cell>
          <cell r="DL786">
            <v>2</v>
          </cell>
          <cell r="DM786">
            <v>0</v>
          </cell>
          <cell r="DN786">
            <v>0</v>
          </cell>
          <cell r="DO786" t="str">
            <v>0</v>
          </cell>
          <cell r="DP786">
            <v>0</v>
          </cell>
          <cell r="DQ786">
            <v>0</v>
          </cell>
          <cell r="DR786">
            <v>0</v>
          </cell>
          <cell r="DS786">
            <v>0</v>
          </cell>
          <cell r="DT786">
            <v>2</v>
          </cell>
          <cell r="DU786">
            <v>16</v>
          </cell>
          <cell r="DV786" t="str">
            <v>Business Access India</v>
          </cell>
          <cell r="DW786"/>
          <cell r="DX786" t="str">
            <v>Absent for Unplaced Meeting</v>
          </cell>
          <cell r="DY786" t="str">
            <v>Placed</v>
          </cell>
          <cell r="DZ786">
            <v>3</v>
          </cell>
          <cell r="EA786" t="str">
            <v>Placement</v>
          </cell>
          <cell r="EB786" t="str">
            <v>Placement</v>
          </cell>
          <cell r="EC786"/>
          <cell r="ED786" t="str">
            <v>CAT-3</v>
          </cell>
          <cell r="EE786"/>
          <cell r="EF786"/>
          <cell r="EG786"/>
          <cell r="EH786"/>
          <cell r="EI786"/>
          <cell r="EJ786"/>
          <cell r="EK786"/>
          <cell r="EL786"/>
          <cell r="EM786"/>
          <cell r="EN786">
            <v>5</v>
          </cell>
          <cell r="EO786">
            <v>1</v>
          </cell>
          <cell r="EP786">
            <v>5</v>
          </cell>
          <cell r="EQ786">
            <v>11</v>
          </cell>
          <cell r="ER786">
            <v>73.333333333333329</v>
          </cell>
          <cell r="ES786" t="str">
            <v>Yes</v>
          </cell>
          <cell r="ET786" t="str">
            <v>https://drive.google.com/open?id=1CBkQMfONcXQIVPEGNubYJAJTQx8SQ8XM</v>
          </cell>
          <cell r="EU786" t="str">
            <v>IT + Core Companies</v>
          </cell>
          <cell r="EV786" t="str">
            <v>Yes</v>
          </cell>
          <cell r="EW786" t="str">
            <v>YES</v>
          </cell>
          <cell r="EX786"/>
          <cell r="EY786" t="str">
            <v>AB</v>
          </cell>
          <cell r="EZ786" t="str">
            <v>Batch 3</v>
          </cell>
          <cell r="FA786" t="str">
            <v>20-MECHA68-23</v>
          </cell>
          <cell r="FB786" t="str">
            <v>MECH-A</v>
          </cell>
          <cell r="FC786">
            <v>68</v>
          </cell>
        </row>
        <row r="787">
          <cell r="C787" t="str">
            <v>16-MECHA69-20</v>
          </cell>
          <cell r="D787">
            <v>69</v>
          </cell>
          <cell r="E787" t="str">
            <v>PRAJAPATI SUDHANSHU SANTOSH BABLIDEVI</v>
          </cell>
          <cell r="F787" t="str">
            <v>16-MECHA69-23</v>
          </cell>
          <cell r="G787" t="str">
            <v>Male</v>
          </cell>
          <cell r="H787">
            <v>36089</v>
          </cell>
          <cell r="I787">
            <v>8788489524</v>
          </cell>
          <cell r="J787"/>
          <cell r="K787" t="str">
            <v>sudhanshup211098@gmail.com</v>
          </cell>
          <cell r="L787"/>
          <cell r="M787" t="str">
            <v>A-301, Galaxy Appt. Naleshwar Nagar, Virar (E), Palghar-401305</v>
          </cell>
          <cell r="N787" t="str">
            <v>Family Business</v>
          </cell>
          <cell r="O787" t="str">
            <v>5 Lacs to  10Lacs</v>
          </cell>
          <cell r="P787" t="str">
            <v>Normal</v>
          </cell>
          <cell r="Q787" t="str">
            <v>Open</v>
          </cell>
          <cell r="R787">
            <v>2016</v>
          </cell>
          <cell r="S787" t="str">
            <v>FE</v>
          </cell>
          <cell r="T787" t="str">
            <v>MHT-CET 2019</v>
          </cell>
          <cell r="U787" t="str">
            <v>MHT-CET</v>
          </cell>
          <cell r="V787">
            <v>200</v>
          </cell>
          <cell r="W787">
            <v>85</v>
          </cell>
          <cell r="X787" t="str">
            <v>MI</v>
          </cell>
          <cell r="Y787">
            <v>489</v>
          </cell>
          <cell r="Z787">
            <v>550</v>
          </cell>
          <cell r="AA787">
            <v>88.91</v>
          </cell>
          <cell r="AB787">
            <v>2013</v>
          </cell>
          <cell r="AC787" t="str">
            <v>MAHARASHTRA STATE BOARD OF SECONDARY AND HIGHER SECONDARY EDUCATION</v>
          </cell>
          <cell r="AD787" t="str">
            <v>LOKMANYA ENGLISH HIGH SCHOOL</v>
          </cell>
          <cell r="AE787">
            <v>494</v>
          </cell>
          <cell r="AF787">
            <v>650</v>
          </cell>
          <cell r="AG787">
            <v>76</v>
          </cell>
          <cell r="AH787">
            <v>2015</v>
          </cell>
          <cell r="AI787" t="str">
            <v>Maharashtra State Board of Technical Education</v>
          </cell>
          <cell r="AJ787" t="str">
            <v>LOKMANYA ENGLISH HIGH SCHOOL</v>
          </cell>
          <cell r="AK787">
            <v>176</v>
          </cell>
          <cell r="AL787">
            <v>27</v>
          </cell>
          <cell r="AM787">
            <v>6.5185185185185182</v>
          </cell>
          <cell r="AN787">
            <v>75</v>
          </cell>
          <cell r="AO787">
            <v>162.5</v>
          </cell>
          <cell r="AP787">
            <v>27</v>
          </cell>
          <cell r="AQ787">
            <v>6.0185185185185182</v>
          </cell>
          <cell r="AR787">
            <v>75</v>
          </cell>
          <cell r="AS787">
            <v>338.5</v>
          </cell>
          <cell r="AT787">
            <v>54</v>
          </cell>
          <cell r="AU787">
            <v>6.2685185185185182</v>
          </cell>
          <cell r="AV787">
            <v>148</v>
          </cell>
          <cell r="AW787">
            <v>26</v>
          </cell>
          <cell r="AX787">
            <v>5.6923076923076925</v>
          </cell>
          <cell r="AY787">
            <v>70</v>
          </cell>
          <cell r="AZ787">
            <v>150</v>
          </cell>
          <cell r="BA787">
            <v>26</v>
          </cell>
          <cell r="BB787">
            <v>5.7692307692307692</v>
          </cell>
          <cell r="BC787">
            <v>75</v>
          </cell>
          <cell r="BD787">
            <v>298</v>
          </cell>
          <cell r="BE787">
            <v>52</v>
          </cell>
          <cell r="BF787">
            <v>5.7307692307692308</v>
          </cell>
          <cell r="BG787">
            <v>145</v>
          </cell>
          <cell r="BH787">
            <v>27</v>
          </cell>
          <cell r="BI787">
            <v>5.3703703703703702</v>
          </cell>
          <cell r="BJ787">
            <v>72</v>
          </cell>
          <cell r="BK787">
            <v>141</v>
          </cell>
          <cell r="BL787">
            <v>25</v>
          </cell>
          <cell r="BM787">
            <v>5.64</v>
          </cell>
          <cell r="BN787">
            <v>72</v>
          </cell>
          <cell r="BO787">
            <v>286</v>
          </cell>
          <cell r="BP787">
            <v>52</v>
          </cell>
          <cell r="BQ787">
            <v>5.5</v>
          </cell>
          <cell r="BR787">
            <v>206</v>
          </cell>
          <cell r="BS787">
            <v>26</v>
          </cell>
          <cell r="BT787">
            <v>7.9230769230769234</v>
          </cell>
          <cell r="BU787">
            <v>87.666666666666671</v>
          </cell>
          <cell r="BV787">
            <v>206</v>
          </cell>
          <cell r="BW787">
            <v>26</v>
          </cell>
          <cell r="BX787">
            <v>7.9230769230769234</v>
          </cell>
          <cell r="BY787">
            <v>220</v>
          </cell>
          <cell r="BZ787">
            <v>26</v>
          </cell>
          <cell r="CA787">
            <v>8.4615384615384617</v>
          </cell>
          <cell r="CB787">
            <v>1348.5</v>
          </cell>
          <cell r="CC787">
            <v>210</v>
          </cell>
          <cell r="CD787">
            <v>6.4214285714285717</v>
          </cell>
          <cell r="CE787">
            <v>73</v>
          </cell>
          <cell r="CF787"/>
          <cell r="CG787"/>
          <cell r="CH787"/>
          <cell r="CI787"/>
          <cell r="CJ787"/>
          <cell r="CK787"/>
          <cell r="CL787"/>
          <cell r="CM787"/>
          <cell r="CN787"/>
          <cell r="CO787"/>
          <cell r="CP787"/>
          <cell r="CQ787"/>
          <cell r="CR787"/>
          <cell r="CS787"/>
          <cell r="CT787"/>
          <cell r="CU787"/>
          <cell r="CV787"/>
          <cell r="CW787"/>
          <cell r="CX787"/>
          <cell r="CY787"/>
          <cell r="CZ787"/>
          <cell r="DA787"/>
          <cell r="DB787"/>
          <cell r="DC787"/>
          <cell r="DD787"/>
          <cell r="DE787"/>
          <cell r="DF787"/>
          <cell r="DG787"/>
          <cell r="DH787"/>
          <cell r="DI787"/>
          <cell r="DJ787"/>
          <cell r="DK787"/>
          <cell r="DL787"/>
          <cell r="DM787"/>
          <cell r="DN787"/>
          <cell r="DO787"/>
          <cell r="DP787"/>
          <cell r="DQ787"/>
          <cell r="DR787"/>
          <cell r="DS787"/>
          <cell r="DT787"/>
          <cell r="DU787"/>
          <cell r="DV787"/>
          <cell r="DW787"/>
          <cell r="DX787"/>
          <cell r="DY787"/>
          <cell r="DZ787"/>
          <cell r="EA787" t="str">
            <v>Placement</v>
          </cell>
          <cell r="EB787" t="str">
            <v>placement</v>
          </cell>
          <cell r="EC787">
            <v>44965</v>
          </cell>
          <cell r="ED787">
            <v>0</v>
          </cell>
          <cell r="EE787"/>
          <cell r="EF787"/>
          <cell r="EG787"/>
          <cell r="EH787"/>
          <cell r="EI787"/>
          <cell r="EJ787"/>
          <cell r="EK787"/>
          <cell r="EL787"/>
          <cell r="EM787"/>
          <cell r="EN787"/>
          <cell r="EO787"/>
          <cell r="EP787">
            <v>4</v>
          </cell>
          <cell r="EQ787"/>
          <cell r="ER787"/>
          <cell r="ES787"/>
          <cell r="ET787"/>
          <cell r="EU787"/>
          <cell r="EV787"/>
          <cell r="EW787"/>
          <cell r="EX787"/>
          <cell r="EY787"/>
          <cell r="EZ787"/>
          <cell r="FA787" t="str">
            <v>16-MECHA69-20</v>
          </cell>
          <cell r="FB787"/>
          <cell r="FC787">
            <v>69</v>
          </cell>
        </row>
        <row r="788">
          <cell r="C788" t="str">
            <v>20-MECHA70-23</v>
          </cell>
          <cell r="D788">
            <v>70</v>
          </cell>
          <cell r="E788" t="str">
            <v>GUPTA SONU BALIRAM VIDYA</v>
          </cell>
          <cell r="F788" t="str">
            <v>20-MECHA70-23</v>
          </cell>
          <cell r="G788" t="str">
            <v>Male</v>
          </cell>
          <cell r="H788">
            <v>37455</v>
          </cell>
          <cell r="I788">
            <v>8652161936</v>
          </cell>
          <cell r="J788"/>
          <cell r="K788" t="str">
            <v>guptasonu2277@gmail.com</v>
          </cell>
          <cell r="L788" t="str">
            <v>1032201047@tcetmumbai.in</v>
          </cell>
          <cell r="M788" t="str">
            <v>BMC Colony, Hanumant Mukadam Chawl, Dada Gaikwad Marg, Mumbai 400080</v>
          </cell>
          <cell r="N788" t="str">
            <v>Self-employed</v>
          </cell>
          <cell r="O788" t="str">
            <v>Below  5 Lacs</v>
          </cell>
          <cell r="P788" t="str">
            <v>Normal</v>
          </cell>
          <cell r="Q788" t="str">
            <v>Open</v>
          </cell>
          <cell r="R788">
            <v>2019</v>
          </cell>
          <cell r="S788" t="str">
            <v>DSE</v>
          </cell>
          <cell r="T788" t="str">
            <v>NA</v>
          </cell>
          <cell r="U788" t="str">
            <v>DSE</v>
          </cell>
          <cell r="V788" t="str">
            <v>NA</v>
          </cell>
          <cell r="W788" t="str">
            <v>NA</v>
          </cell>
          <cell r="X788" t="str">
            <v>CAP-Minority</v>
          </cell>
          <cell r="Y788">
            <v>405</v>
          </cell>
          <cell r="Z788">
            <v>500</v>
          </cell>
          <cell r="AA788">
            <v>81</v>
          </cell>
          <cell r="AB788">
            <v>2017</v>
          </cell>
          <cell r="AC788" t="str">
            <v>MAHARASHTRA STATE BOARD OF SECONDARY AND HIGHER SECONDARY EDUCATION</v>
          </cell>
          <cell r="AD788" t="str">
            <v>Dyanand Vedic Vidyalay</v>
          </cell>
          <cell r="AE788">
            <v>1938</v>
          </cell>
          <cell r="AF788">
            <v>1950</v>
          </cell>
          <cell r="AG788">
            <v>99.384615384615387</v>
          </cell>
          <cell r="AH788">
            <v>2020</v>
          </cell>
          <cell r="AI788" t="str">
            <v>Maharashtra State Board of Technical Education</v>
          </cell>
          <cell r="AJ788" t="str">
            <v>Agnel Polytechnic</v>
          </cell>
          <cell r="AK788">
            <v>0</v>
          </cell>
          <cell r="AL788">
            <v>0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 t="str">
            <v>o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220</v>
          </cell>
          <cell r="AW788">
            <v>25</v>
          </cell>
          <cell r="AX788">
            <v>8.8000000000000007</v>
          </cell>
          <cell r="AY788">
            <v>75</v>
          </cell>
          <cell r="AZ788">
            <v>249</v>
          </cell>
          <cell r="BA788">
            <v>29</v>
          </cell>
          <cell r="BB788">
            <v>8.5862068965517242</v>
          </cell>
          <cell r="BC788">
            <v>93</v>
          </cell>
          <cell r="BD788">
            <v>469</v>
          </cell>
          <cell r="BE788">
            <v>54</v>
          </cell>
          <cell r="BF788">
            <v>8.6851851851851851</v>
          </cell>
          <cell r="BG788">
            <v>220</v>
          </cell>
          <cell r="BH788">
            <v>24</v>
          </cell>
          <cell r="BI788">
            <v>9.1666666666666661</v>
          </cell>
          <cell r="BJ788">
            <v>95</v>
          </cell>
          <cell r="BK788">
            <v>246</v>
          </cell>
          <cell r="BL788">
            <v>29</v>
          </cell>
          <cell r="BM788">
            <v>8.4827586206896548</v>
          </cell>
          <cell r="BN788">
            <v>87.666666666666671</v>
          </cell>
          <cell r="BO788">
            <v>466</v>
          </cell>
          <cell r="BP788">
            <v>53</v>
          </cell>
          <cell r="BQ788">
            <v>8.7924528301886795</v>
          </cell>
          <cell r="BR788">
            <v>218</v>
          </cell>
          <cell r="BS788">
            <v>24</v>
          </cell>
          <cell r="BT788">
            <v>9.0833333333333339</v>
          </cell>
          <cell r="BU788">
            <v>80.333333333333329</v>
          </cell>
          <cell r="BV788">
            <v>218</v>
          </cell>
          <cell r="BW788">
            <v>24</v>
          </cell>
          <cell r="BX788">
            <v>9.0833333333333339</v>
          </cell>
          <cell r="BY788">
            <v>236</v>
          </cell>
          <cell r="BZ788">
            <v>26</v>
          </cell>
          <cell r="CA788">
            <v>9.0769230769230766</v>
          </cell>
          <cell r="CB788">
            <v>1389</v>
          </cell>
          <cell r="CC788">
            <v>157</v>
          </cell>
          <cell r="CD788">
            <v>8.8471337579617835</v>
          </cell>
          <cell r="CE788">
            <v>88</v>
          </cell>
          <cell r="CF788"/>
          <cell r="CG788"/>
          <cell r="CH788"/>
          <cell r="CI788"/>
          <cell r="CJ788"/>
          <cell r="CK788"/>
          <cell r="CL788"/>
          <cell r="CM788"/>
          <cell r="CN788"/>
          <cell r="CO788"/>
          <cell r="CP788"/>
          <cell r="CQ788"/>
          <cell r="CR788"/>
          <cell r="CS788"/>
          <cell r="CT788"/>
          <cell r="CU788"/>
          <cell r="CV788"/>
          <cell r="CW788"/>
          <cell r="CX788"/>
          <cell r="CY788"/>
          <cell r="CZ788"/>
          <cell r="DA788"/>
          <cell r="DB788"/>
          <cell r="DC788"/>
          <cell r="DD788"/>
          <cell r="DE788"/>
          <cell r="DF788"/>
          <cell r="DG788"/>
          <cell r="DH788"/>
          <cell r="DI788"/>
          <cell r="DJ788">
            <v>0</v>
          </cell>
          <cell r="DK788">
            <v>0</v>
          </cell>
          <cell r="DL788">
            <v>2</v>
          </cell>
          <cell r="DM788">
            <v>0</v>
          </cell>
          <cell r="DN788">
            <v>0</v>
          </cell>
          <cell r="DO788">
            <v>0</v>
          </cell>
          <cell r="DP788">
            <v>0</v>
          </cell>
          <cell r="DQ788">
            <v>0</v>
          </cell>
          <cell r="DR788">
            <v>0</v>
          </cell>
          <cell r="DS788">
            <v>0</v>
          </cell>
          <cell r="DT788">
            <v>0</v>
          </cell>
          <cell r="DU788">
            <v>0</v>
          </cell>
          <cell r="DV788" t="str">
            <v>Shree Rapid Technology(Fine to be Paid)</v>
          </cell>
          <cell r="DW788"/>
          <cell r="DX788"/>
          <cell r="DY788" t="str">
            <v>Placed</v>
          </cell>
          <cell r="DZ788"/>
          <cell r="EA788" t="str">
            <v>Placement</v>
          </cell>
          <cell r="EB788" t="str">
            <v>Placement</v>
          </cell>
          <cell r="EC788">
            <v>44746</v>
          </cell>
          <cell r="ED788" t="str">
            <v>CAT-3</v>
          </cell>
          <cell r="EE788"/>
          <cell r="EF788"/>
          <cell r="EG788"/>
          <cell r="EH788"/>
          <cell r="EI788"/>
          <cell r="EJ788"/>
          <cell r="EK788"/>
          <cell r="EL788"/>
          <cell r="EM788"/>
          <cell r="EN788">
            <v>5</v>
          </cell>
          <cell r="EO788">
            <v>0</v>
          </cell>
          <cell r="EP788">
            <v>5</v>
          </cell>
          <cell r="EQ788">
            <v>10</v>
          </cell>
          <cell r="ER788">
            <v>66.666666666666657</v>
          </cell>
          <cell r="ES788" t="str">
            <v>Yes</v>
          </cell>
          <cell r="ET788" t="str">
            <v>https://drive.google.com/open?id=13eMezM7LgdMaRM6bBfQSWE6JHQGEBHxb</v>
          </cell>
          <cell r="EU788" t="str">
            <v>IT + Core Companies</v>
          </cell>
          <cell r="EV788"/>
          <cell r="EW788"/>
          <cell r="EX788"/>
          <cell r="EY788" t="str">
            <v>AB</v>
          </cell>
          <cell r="EZ788"/>
          <cell r="FA788" t="str">
            <v>20-MECHA70-23</v>
          </cell>
          <cell r="FB788" t="str">
            <v>MECH-A</v>
          </cell>
          <cell r="FC788">
            <v>70</v>
          </cell>
        </row>
        <row r="789">
          <cell r="C789" t="str">
            <v>20-MECHA71-23</v>
          </cell>
          <cell r="D789">
            <v>71</v>
          </cell>
          <cell r="E789" t="str">
            <v>SHINDE YASH MAHESH MAYURI</v>
          </cell>
          <cell r="F789" t="str">
            <v>20-MECHA71-23</v>
          </cell>
          <cell r="G789" t="str">
            <v>Male</v>
          </cell>
          <cell r="H789">
            <v>37170</v>
          </cell>
          <cell r="I789">
            <v>9324028778</v>
          </cell>
          <cell r="J789"/>
          <cell r="K789" t="str">
            <v>shindeyash2001@gmail.com</v>
          </cell>
          <cell r="L789" t="str">
            <v>1032200922@tcetmumbai.in</v>
          </cell>
          <cell r="M789" t="str">
            <v>Gajanan Society C Wing, Gupte Marg, Mahim Mumbai 400016</v>
          </cell>
          <cell r="N789" t="str">
            <v>Service</v>
          </cell>
          <cell r="O789" t="str">
            <v>10 Lacs to 20Lacs</v>
          </cell>
          <cell r="P789" t="str">
            <v>Normal</v>
          </cell>
          <cell r="Q789" t="str">
            <v>Open</v>
          </cell>
          <cell r="R789">
            <v>2019</v>
          </cell>
          <cell r="S789" t="str">
            <v>DSE</v>
          </cell>
          <cell r="T789" t="str">
            <v>NA</v>
          </cell>
          <cell r="U789" t="str">
            <v>DSE</v>
          </cell>
          <cell r="V789" t="str">
            <v>NA</v>
          </cell>
          <cell r="W789" t="str">
            <v>NA</v>
          </cell>
          <cell r="X789" t="str">
            <v>CAP-Minority</v>
          </cell>
          <cell r="Y789">
            <v>504</v>
          </cell>
          <cell r="Z789">
            <v>600</v>
          </cell>
          <cell r="AA789">
            <v>84</v>
          </cell>
          <cell r="AB789">
            <v>2017</v>
          </cell>
          <cell r="AC789" t="str">
            <v>Indian Certificate of Secondary Education</v>
          </cell>
          <cell r="AD789" t="str">
            <v>Bombay Scottish School</v>
          </cell>
          <cell r="AE789">
            <v>1834</v>
          </cell>
          <cell r="AF789">
            <v>1950</v>
          </cell>
          <cell r="AG789">
            <v>94.051282051282044</v>
          </cell>
          <cell r="AH789">
            <v>2020</v>
          </cell>
          <cell r="AI789" t="str">
            <v>Maharashtra State Board of Technical Education</v>
          </cell>
          <cell r="AJ789" t="str">
            <v>Thakur Polytechnic</v>
          </cell>
          <cell r="AK789">
            <v>0</v>
          </cell>
          <cell r="AL789">
            <v>0</v>
          </cell>
          <cell r="AM789">
            <v>0</v>
          </cell>
          <cell r="AN789">
            <v>0</v>
          </cell>
          <cell r="AO789">
            <v>0</v>
          </cell>
          <cell r="AP789">
            <v>0</v>
          </cell>
          <cell r="AQ789" t="str">
            <v>o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224</v>
          </cell>
          <cell r="AW789">
            <v>25</v>
          </cell>
          <cell r="AX789">
            <v>8.9600000000000009</v>
          </cell>
          <cell r="AY789">
            <v>75</v>
          </cell>
          <cell r="AZ789">
            <v>266</v>
          </cell>
          <cell r="BA789">
            <v>29</v>
          </cell>
          <cell r="BB789">
            <v>9.1724137931034484</v>
          </cell>
          <cell r="BC789">
            <v>99</v>
          </cell>
          <cell r="BD789">
            <v>490</v>
          </cell>
          <cell r="BE789">
            <v>54</v>
          </cell>
          <cell r="BF789">
            <v>9.0740740740740744</v>
          </cell>
          <cell r="BG789">
            <v>215</v>
          </cell>
          <cell r="BH789">
            <v>24</v>
          </cell>
          <cell r="BI789">
            <v>8.9583333333333339</v>
          </cell>
          <cell r="BJ789">
            <v>97</v>
          </cell>
          <cell r="BK789">
            <v>274</v>
          </cell>
          <cell r="BL789">
            <v>29</v>
          </cell>
          <cell r="BM789">
            <v>9.4482758620689662</v>
          </cell>
          <cell r="BN789">
            <v>90.333333333333329</v>
          </cell>
          <cell r="BO789">
            <v>489</v>
          </cell>
          <cell r="BP789">
            <v>53</v>
          </cell>
          <cell r="BQ789">
            <v>9.2264150943396235</v>
          </cell>
          <cell r="BR789">
            <v>193</v>
          </cell>
          <cell r="BS789">
            <v>24</v>
          </cell>
          <cell r="BT789">
            <v>8.0416666666666661</v>
          </cell>
          <cell r="BU789">
            <v>87.666666666666671</v>
          </cell>
          <cell r="BV789">
            <v>193</v>
          </cell>
          <cell r="BW789">
            <v>24</v>
          </cell>
          <cell r="BX789">
            <v>8.0416666666666661</v>
          </cell>
          <cell r="BY789">
            <v>231</v>
          </cell>
          <cell r="BZ789">
            <v>26</v>
          </cell>
          <cell r="CA789">
            <v>8.884615384615385</v>
          </cell>
          <cell r="CB789">
            <v>1403</v>
          </cell>
          <cell r="CC789">
            <v>157</v>
          </cell>
          <cell r="CD789">
            <v>8.936305732484076</v>
          </cell>
          <cell r="CE789">
            <v>91</v>
          </cell>
          <cell r="CF789"/>
          <cell r="CG789"/>
          <cell r="CH789"/>
          <cell r="CI789"/>
          <cell r="CJ789"/>
          <cell r="CK789"/>
          <cell r="CL789"/>
          <cell r="CM789"/>
          <cell r="CN789"/>
          <cell r="CO789"/>
          <cell r="CP789"/>
          <cell r="CQ789"/>
          <cell r="CR789"/>
          <cell r="CS789"/>
          <cell r="CT789"/>
          <cell r="CU789"/>
          <cell r="CV789"/>
          <cell r="CW789"/>
          <cell r="CX789"/>
          <cell r="CY789"/>
          <cell r="CZ789"/>
          <cell r="DA789"/>
          <cell r="DB789"/>
          <cell r="DC789"/>
          <cell r="DD789"/>
          <cell r="DE789"/>
          <cell r="DF789"/>
          <cell r="DG789"/>
          <cell r="DH789"/>
          <cell r="DI789"/>
          <cell r="DJ789">
            <v>0</v>
          </cell>
          <cell r="DK789">
            <v>0</v>
          </cell>
          <cell r="DL789">
            <v>2</v>
          </cell>
          <cell r="DM789">
            <v>0</v>
          </cell>
          <cell r="DN789">
            <v>0</v>
          </cell>
          <cell r="DO789">
            <v>0</v>
          </cell>
          <cell r="DP789">
            <v>0</v>
          </cell>
          <cell r="DQ789">
            <v>0</v>
          </cell>
          <cell r="DR789">
            <v>0</v>
          </cell>
          <cell r="DS789">
            <v>0</v>
          </cell>
          <cell r="DT789">
            <v>0</v>
          </cell>
          <cell r="DU789">
            <v>0</v>
          </cell>
          <cell r="DV789"/>
          <cell r="DW789"/>
          <cell r="DX789"/>
          <cell r="DY789"/>
          <cell r="DZ789"/>
          <cell r="EA789" t="str">
            <v>Higher Studies</v>
          </cell>
          <cell r="EB789" t="str">
            <v>Higher Studies</v>
          </cell>
          <cell r="EC789"/>
          <cell r="ED789" t="str">
            <v>CAT-3</v>
          </cell>
          <cell r="EE789"/>
          <cell r="EF789"/>
          <cell r="EG789"/>
          <cell r="EH789"/>
          <cell r="EI789"/>
          <cell r="EJ789"/>
          <cell r="EK789"/>
          <cell r="EL789"/>
          <cell r="EM789"/>
          <cell r="EN789">
            <v>5</v>
          </cell>
          <cell r="EO789">
            <v>0</v>
          </cell>
          <cell r="EP789">
            <v>5</v>
          </cell>
          <cell r="EQ789">
            <v>10</v>
          </cell>
          <cell r="ER789">
            <v>66.666666666666657</v>
          </cell>
          <cell r="ES789" t="str">
            <v>Yes</v>
          </cell>
          <cell r="ET789" t="str">
            <v>https://drive.google.com/open?id=1mDzZoK3vwn1pqhC19zedwYLcrhlv9SYZ</v>
          </cell>
          <cell r="EU789" t="str">
            <v>NA</v>
          </cell>
          <cell r="EV789" t="str">
            <v>No</v>
          </cell>
          <cell r="EW789"/>
          <cell r="EX789"/>
          <cell r="EY789" t="str">
            <v>AB</v>
          </cell>
          <cell r="EZ789"/>
          <cell r="FA789" t="str">
            <v>20-MECHA71-23</v>
          </cell>
          <cell r="FB789" t="str">
            <v>MECH-A</v>
          </cell>
          <cell r="FC789">
            <v>71</v>
          </cell>
        </row>
        <row r="790">
          <cell r="C790" t="str">
            <v>19-MECHB01-23</v>
          </cell>
          <cell r="D790">
            <v>1</v>
          </cell>
          <cell r="E790" t="str">
            <v>PAL ABHISHEK KUMAR RAMESH KUMAR SUSHILA</v>
          </cell>
          <cell r="F790" t="str">
            <v>19-MECHB01-23</v>
          </cell>
          <cell r="G790" t="str">
            <v>Male</v>
          </cell>
          <cell r="H790">
            <v>37084</v>
          </cell>
          <cell r="I790">
            <v>9833534229</v>
          </cell>
          <cell r="J790">
            <v>9372461043</v>
          </cell>
          <cell r="K790" t="str">
            <v>pala96662@gmail.com</v>
          </cell>
          <cell r="L790" t="str">
            <v>1032190453@tcetmumbai.in</v>
          </cell>
          <cell r="M790" t="str">
            <v>Room no.5 arvind shelke chawl,S.n. dubey road,Dahisar,Near godavari school,Mumbai,400068</v>
          </cell>
          <cell r="N790" t="str">
            <v>Any other</v>
          </cell>
          <cell r="O790" t="str">
            <v>Below  5 Lacs</v>
          </cell>
          <cell r="P790" t="str">
            <v>Normal</v>
          </cell>
          <cell r="Q790" t="str">
            <v>Open</v>
          </cell>
          <cell r="R790">
            <v>2019</v>
          </cell>
          <cell r="S790" t="str">
            <v>FE</v>
          </cell>
          <cell r="T790" t="str">
            <v>MHT-CET 2019</v>
          </cell>
          <cell r="U790" t="str">
            <v>MHT-CET</v>
          </cell>
          <cell r="V790">
            <v>200</v>
          </cell>
          <cell r="W790">
            <v>76.242500000000007</v>
          </cell>
          <cell r="X790" t="str">
            <v>MI</v>
          </cell>
          <cell r="Y790">
            <v>428</v>
          </cell>
          <cell r="Z790">
            <v>500</v>
          </cell>
          <cell r="AA790">
            <v>85.6</v>
          </cell>
          <cell r="AB790">
            <v>2017</v>
          </cell>
          <cell r="AC790" t="str">
            <v>MAHARASHTRA STATE BOARD OF SECONDARY AND HIGHER SECONDARY EDUCATION</v>
          </cell>
          <cell r="AD790" t="str">
            <v>SHREE VISHWAKARMA HIGH SCHOOL</v>
          </cell>
          <cell r="AE790">
            <v>395</v>
          </cell>
          <cell r="AF790">
            <v>650</v>
          </cell>
          <cell r="AG790">
            <v>60.77</v>
          </cell>
          <cell r="AH790">
            <v>2019</v>
          </cell>
          <cell r="AI790" t="str">
            <v>MAHARASHTRA STATE BOARD OF SECONDARY AND HIGHER SECONDARY EDUCATION</v>
          </cell>
          <cell r="AJ790" t="str">
            <v>SARDAR VALLABHBHAI PATEL JUNIOUR COLLEGE OF SCIENCE AND COMMERCE</v>
          </cell>
          <cell r="AK790">
            <v>182</v>
          </cell>
          <cell r="AL790">
            <v>22</v>
          </cell>
          <cell r="AM790">
            <v>8.2727272727272734</v>
          </cell>
          <cell r="AN790">
            <v>85.97052154195012</v>
          </cell>
          <cell r="AO790">
            <v>207</v>
          </cell>
          <cell r="AP790">
            <v>26</v>
          </cell>
          <cell r="AQ790">
            <v>7.9615384615384617</v>
          </cell>
          <cell r="AR790">
            <v>100</v>
          </cell>
          <cell r="AS790">
            <v>389</v>
          </cell>
          <cell r="AT790">
            <v>48</v>
          </cell>
          <cell r="AU790">
            <v>8.1041666666666661</v>
          </cell>
          <cell r="AV790">
            <v>247</v>
          </cell>
          <cell r="AW790">
            <v>25</v>
          </cell>
          <cell r="AX790">
            <v>9.8800000000000008</v>
          </cell>
          <cell r="AY790">
            <v>97</v>
          </cell>
          <cell r="AZ790">
            <v>271</v>
          </cell>
          <cell r="BA790">
            <v>29</v>
          </cell>
          <cell r="BB790">
            <v>9.3448275862068968</v>
          </cell>
          <cell r="BC790">
            <v>92</v>
          </cell>
          <cell r="BD790">
            <v>518</v>
          </cell>
          <cell r="BE790">
            <v>54</v>
          </cell>
          <cell r="BF790">
            <v>9.5925925925925934</v>
          </cell>
          <cell r="BG790">
            <v>227</v>
          </cell>
          <cell r="BH790">
            <v>24</v>
          </cell>
          <cell r="BI790">
            <v>9.4583333333333339</v>
          </cell>
          <cell r="BJ790">
            <v>98</v>
          </cell>
          <cell r="BK790">
            <v>271</v>
          </cell>
          <cell r="BL790">
            <v>29</v>
          </cell>
          <cell r="BM790">
            <v>9.3448275862068968</v>
          </cell>
          <cell r="BN790">
            <v>94.59410430839003</v>
          </cell>
          <cell r="BO790">
            <v>498</v>
          </cell>
          <cell r="BP790">
            <v>53</v>
          </cell>
          <cell r="BQ790">
            <v>9.3962264150943398</v>
          </cell>
          <cell r="BR790">
            <v>207</v>
          </cell>
          <cell r="BS790">
            <v>24</v>
          </cell>
          <cell r="BT790">
            <v>8.625</v>
          </cell>
          <cell r="BU790">
            <v>80.333333333333329</v>
          </cell>
          <cell r="BV790">
            <v>207</v>
          </cell>
          <cell r="BW790">
            <v>24</v>
          </cell>
          <cell r="BX790">
            <v>8.625</v>
          </cell>
          <cell r="BY790">
            <v>224</v>
          </cell>
          <cell r="BZ790">
            <v>26</v>
          </cell>
          <cell r="CA790">
            <v>8.615384615384615</v>
          </cell>
          <cell r="CB790">
            <v>1836</v>
          </cell>
          <cell r="CC790">
            <v>205</v>
          </cell>
          <cell r="CD790">
            <v>8.9560975609756106</v>
          </cell>
          <cell r="CE790">
            <v>95</v>
          </cell>
          <cell r="CF790"/>
          <cell r="CG790"/>
          <cell r="CH790"/>
          <cell r="CI790"/>
          <cell r="CJ790"/>
          <cell r="CK790"/>
          <cell r="CL790"/>
          <cell r="CM790"/>
          <cell r="CN790">
            <v>19</v>
          </cell>
          <cell r="CO790">
            <v>60</v>
          </cell>
          <cell r="CP790">
            <v>11</v>
          </cell>
          <cell r="CQ790">
            <v>50</v>
          </cell>
          <cell r="CR790">
            <v>21</v>
          </cell>
          <cell r="CS790">
            <v>3</v>
          </cell>
          <cell r="CT790">
            <v>88</v>
          </cell>
          <cell r="CU790">
            <v>11</v>
          </cell>
          <cell r="CV790">
            <v>5</v>
          </cell>
          <cell r="CW790">
            <v>69</v>
          </cell>
          <cell r="CX790">
            <v>98</v>
          </cell>
          <cell r="CY790">
            <v>16.333333333333332</v>
          </cell>
          <cell r="CZ790">
            <v>14.561664190193166</v>
          </cell>
          <cell r="DA790">
            <v>6</v>
          </cell>
          <cell r="DB790">
            <v>4</v>
          </cell>
          <cell r="DC790">
            <v>60</v>
          </cell>
          <cell r="DD790">
            <v>22</v>
          </cell>
          <cell r="DE790">
            <v>0</v>
          </cell>
          <cell r="DF790">
            <v>100</v>
          </cell>
          <cell r="DG790">
            <v>7</v>
          </cell>
          <cell r="DH790">
            <v>70</v>
          </cell>
          <cell r="DI790">
            <v>0</v>
          </cell>
          <cell r="DJ790">
            <v>0</v>
          </cell>
          <cell r="DK790">
            <v>2</v>
          </cell>
          <cell r="DL790">
            <v>0</v>
          </cell>
          <cell r="DM790">
            <v>100</v>
          </cell>
          <cell r="DN790">
            <v>50</v>
          </cell>
          <cell r="DO790" t="str">
            <v>100</v>
          </cell>
          <cell r="DP790">
            <v>50</v>
          </cell>
          <cell r="DQ790" t="str">
            <v>100</v>
          </cell>
          <cell r="DR790">
            <v>50</v>
          </cell>
          <cell r="DS790">
            <v>100</v>
          </cell>
          <cell r="DT790">
            <v>22</v>
          </cell>
          <cell r="DU790">
            <v>84</v>
          </cell>
          <cell r="DV790" t="str">
            <v>Business Access India</v>
          </cell>
          <cell r="DW790"/>
          <cell r="DX790"/>
          <cell r="DY790" t="str">
            <v>Placed</v>
          </cell>
          <cell r="DZ790">
            <v>3</v>
          </cell>
          <cell r="EA790" t="str">
            <v>Placement</v>
          </cell>
          <cell r="EB790" t="str">
            <v>Placement</v>
          </cell>
          <cell r="EC790"/>
          <cell r="ED790" t="str">
            <v>CAT-1</v>
          </cell>
          <cell r="EE790"/>
          <cell r="EF790"/>
          <cell r="EG790"/>
          <cell r="EH790"/>
          <cell r="EI790"/>
          <cell r="EJ790"/>
          <cell r="EK790"/>
          <cell r="EL790"/>
          <cell r="EM790"/>
          <cell r="EN790">
            <v>5</v>
          </cell>
          <cell r="EO790">
            <v>5</v>
          </cell>
          <cell r="EP790">
            <v>5</v>
          </cell>
          <cell r="EQ790">
            <v>15</v>
          </cell>
          <cell r="ER790">
            <v>100</v>
          </cell>
          <cell r="ES790" t="str">
            <v>Yes</v>
          </cell>
          <cell r="ET790" t="str">
            <v>https://drive.google.com/open?id=1rvKU4vthdKGRQzbyB2IRK9WsgC-rgSgE</v>
          </cell>
          <cell r="EU790" t="str">
            <v>IT + Core Companies</v>
          </cell>
          <cell r="EV790" t="str">
            <v>Yes</v>
          </cell>
          <cell r="EW790">
            <v>126014520779</v>
          </cell>
          <cell r="EX790" t="str">
            <v>Uttarpradesh</v>
          </cell>
          <cell r="EY790" t="str">
            <v>Present</v>
          </cell>
          <cell r="EZ790" t="str">
            <v>Batch 4</v>
          </cell>
          <cell r="FA790" t="str">
            <v>19-MECHB01-23</v>
          </cell>
          <cell r="FB790" t="str">
            <v>MECH-B</v>
          </cell>
          <cell r="FC790">
            <v>1</v>
          </cell>
        </row>
        <row r="791">
          <cell r="C791" t="str">
            <v>19-MECHB02-23</v>
          </cell>
          <cell r="D791">
            <v>2</v>
          </cell>
          <cell r="E791" t="str">
            <v>PAL ROHIT KUMAR SHIVKARAN MANJU</v>
          </cell>
          <cell r="F791" t="str">
            <v>19-MECHB02-23</v>
          </cell>
          <cell r="G791" t="str">
            <v>Male</v>
          </cell>
          <cell r="H791">
            <v>36779</v>
          </cell>
          <cell r="I791">
            <v>9769610939</v>
          </cell>
          <cell r="J791">
            <v>9819947891</v>
          </cell>
          <cell r="K791" t="str">
            <v>rpal87851@gmail.com</v>
          </cell>
          <cell r="L791" t="str">
            <v>1032190454@tcetmumbai.in</v>
          </cell>
          <cell r="M791" t="str">
            <v>Room no. 15, vijay satveer yadav chawl,Anandey nagar, malad,Mumbai Suburban,400097</v>
          </cell>
          <cell r="N791" t="str">
            <v>Service</v>
          </cell>
          <cell r="O791" t="str">
            <v>Below  5 Lacs</v>
          </cell>
          <cell r="P791" t="str">
            <v>Normal</v>
          </cell>
          <cell r="Q791" t="str">
            <v>Open</v>
          </cell>
          <cell r="R791">
            <v>2019</v>
          </cell>
          <cell r="S791" t="str">
            <v>FE</v>
          </cell>
          <cell r="T791" t="str">
            <v>MHT-CET 2019</v>
          </cell>
          <cell r="U791" t="str">
            <v>MHT-CET</v>
          </cell>
          <cell r="V791">
            <v>200</v>
          </cell>
          <cell r="W791">
            <v>44.441386700000002</v>
          </cell>
          <cell r="X791" t="str">
            <v>MI</v>
          </cell>
          <cell r="Y791">
            <v>403</v>
          </cell>
          <cell r="Z791">
            <v>500</v>
          </cell>
          <cell r="AA791">
            <v>80.599999999999994</v>
          </cell>
          <cell r="AB791">
            <v>2017</v>
          </cell>
          <cell r="AC791" t="str">
            <v>MAHARASHTRA STATE BOARD OF SECONDARY AND HIGHER SECONDARY EDUCATION</v>
          </cell>
          <cell r="AD791" t="str">
            <v>GYANODAY VIDYA MANDIR HIGH SCHOOL</v>
          </cell>
          <cell r="AE791">
            <v>395</v>
          </cell>
          <cell r="AF791">
            <v>650</v>
          </cell>
          <cell r="AG791">
            <v>60.77</v>
          </cell>
          <cell r="AH791">
            <v>2019</v>
          </cell>
          <cell r="AI791" t="str">
            <v>MAHARASHTRA STATE BOARD OF SECONDARY AND HIGHER SECONDARY EDUCATION</v>
          </cell>
          <cell r="AJ791" t="str">
            <v>BOMBAY SUBURBAN GRAIN DEALERS JUNIOR COLLEGE</v>
          </cell>
          <cell r="AK791">
            <v>182</v>
          </cell>
          <cell r="AL791">
            <v>22</v>
          </cell>
          <cell r="AM791">
            <v>8.2727272727272734</v>
          </cell>
          <cell r="AN791">
            <v>75</v>
          </cell>
          <cell r="AO791">
            <v>189</v>
          </cell>
          <cell r="AP791">
            <v>26</v>
          </cell>
          <cell r="AQ791">
            <v>7.2692307692307692</v>
          </cell>
          <cell r="AR791">
            <v>75</v>
          </cell>
          <cell r="AS791">
            <v>371</v>
          </cell>
          <cell r="AT791">
            <v>48</v>
          </cell>
          <cell r="AU791">
            <v>7.729166666666667</v>
          </cell>
          <cell r="AV791">
            <v>201</v>
          </cell>
          <cell r="AW791">
            <v>25</v>
          </cell>
          <cell r="AX791">
            <v>8.0399999999999991</v>
          </cell>
          <cell r="AY791">
            <v>87</v>
          </cell>
          <cell r="AZ791">
            <v>225</v>
          </cell>
          <cell r="BA791">
            <v>29</v>
          </cell>
          <cell r="BB791">
            <v>7.7586206896551726</v>
          </cell>
          <cell r="BC791">
            <v>89</v>
          </cell>
          <cell r="BD791">
            <v>426</v>
          </cell>
          <cell r="BE791">
            <v>54</v>
          </cell>
          <cell r="BF791">
            <v>7.8888888888888893</v>
          </cell>
          <cell r="BG791">
            <v>204</v>
          </cell>
          <cell r="BH791">
            <v>24</v>
          </cell>
          <cell r="BI791">
            <v>8.5</v>
          </cell>
          <cell r="BJ791">
            <v>100</v>
          </cell>
          <cell r="BK791">
            <v>216</v>
          </cell>
          <cell r="BL791">
            <v>29</v>
          </cell>
          <cell r="BM791">
            <v>7.4482758620689653</v>
          </cell>
          <cell r="BN791">
            <v>85.2</v>
          </cell>
          <cell r="BO791">
            <v>420</v>
          </cell>
          <cell r="BP791">
            <v>53</v>
          </cell>
          <cell r="BQ791">
            <v>7.9245283018867925</v>
          </cell>
          <cell r="BR791">
            <v>177</v>
          </cell>
          <cell r="BS791">
            <v>24</v>
          </cell>
          <cell r="BT791">
            <v>7.375</v>
          </cell>
          <cell r="BU791">
            <v>85.2</v>
          </cell>
          <cell r="BV791">
            <v>177</v>
          </cell>
          <cell r="BW791">
            <v>24</v>
          </cell>
          <cell r="BX791">
            <v>7.375</v>
          </cell>
          <cell r="BY791">
            <v>185</v>
          </cell>
          <cell r="BZ791">
            <v>26</v>
          </cell>
          <cell r="CA791">
            <v>7.115384615384615</v>
          </cell>
          <cell r="CB791">
            <v>1579</v>
          </cell>
          <cell r="CC791">
            <v>205</v>
          </cell>
          <cell r="CD791">
            <v>7.7024390243902436</v>
          </cell>
          <cell r="CE791">
            <v>86</v>
          </cell>
          <cell r="CF791"/>
          <cell r="CG791"/>
          <cell r="CH791"/>
          <cell r="CI791"/>
          <cell r="CJ791"/>
          <cell r="CK791"/>
          <cell r="CL791"/>
          <cell r="CM791"/>
          <cell r="CN791"/>
          <cell r="CO791"/>
          <cell r="CP791"/>
          <cell r="CQ791"/>
          <cell r="CR791">
            <v>15</v>
          </cell>
          <cell r="CS791">
            <v>9</v>
          </cell>
          <cell r="CT791">
            <v>63</v>
          </cell>
          <cell r="CU791">
            <v>4</v>
          </cell>
          <cell r="CV791">
            <v>12</v>
          </cell>
          <cell r="CW791">
            <v>25</v>
          </cell>
          <cell r="CX791">
            <v>22</v>
          </cell>
          <cell r="CY791">
            <v>7.333333333333333</v>
          </cell>
          <cell r="CZ791">
            <v>3.2689450222882619</v>
          </cell>
          <cell r="DA791">
            <v>3</v>
          </cell>
          <cell r="DB791">
            <v>7</v>
          </cell>
          <cell r="DC791">
            <v>30</v>
          </cell>
          <cell r="DD791">
            <v>12</v>
          </cell>
          <cell r="DE791">
            <v>10</v>
          </cell>
          <cell r="DF791">
            <v>55</v>
          </cell>
          <cell r="DG791">
            <v>2</v>
          </cell>
          <cell r="DH791">
            <v>20</v>
          </cell>
          <cell r="DI791">
            <v>0</v>
          </cell>
          <cell r="DJ791">
            <v>0</v>
          </cell>
          <cell r="DK791">
            <v>1</v>
          </cell>
          <cell r="DL791">
            <v>1</v>
          </cell>
          <cell r="DM791">
            <v>50</v>
          </cell>
          <cell r="DN791">
            <v>80</v>
          </cell>
          <cell r="DO791" t="str">
            <v>100</v>
          </cell>
          <cell r="DP791">
            <v>50</v>
          </cell>
          <cell r="DQ791" t="str">
            <v>100</v>
          </cell>
          <cell r="DR791">
            <v>65</v>
          </cell>
          <cell r="DS791">
            <v>100</v>
          </cell>
          <cell r="DT791">
            <v>28</v>
          </cell>
          <cell r="DU791">
            <v>49</v>
          </cell>
          <cell r="DV791" t="str">
            <v>Shree Rapid Technology(Fine to be Paid)</v>
          </cell>
          <cell r="DW791"/>
          <cell r="DX791" t="str">
            <v>Blacklisted for KES Interview by Zahir Sir</v>
          </cell>
          <cell r="DY791" t="str">
            <v>Placed</v>
          </cell>
          <cell r="DZ791"/>
          <cell r="EA791" t="str">
            <v>Placement</v>
          </cell>
          <cell r="EB791" t="str">
            <v>Placement</v>
          </cell>
          <cell r="EC791"/>
          <cell r="ED791" t="str">
            <v>CAT-3</v>
          </cell>
          <cell r="EE791"/>
          <cell r="EF791"/>
          <cell r="EG791"/>
          <cell r="EH791"/>
          <cell r="EI791"/>
          <cell r="EJ791"/>
          <cell r="EK791"/>
          <cell r="EL791"/>
          <cell r="EM791"/>
          <cell r="EN791">
            <v>4</v>
          </cell>
          <cell r="EO791">
            <v>1</v>
          </cell>
          <cell r="EP791">
            <v>5</v>
          </cell>
          <cell r="EQ791">
            <v>10</v>
          </cell>
          <cell r="ER791">
            <v>66.666666666666657</v>
          </cell>
          <cell r="ES791" t="str">
            <v>Yes</v>
          </cell>
          <cell r="ET791" t="str">
            <v>https://drive.google.com/open?id=120ckikQAn_gT9SzyV1coOwXkQyw668cU</v>
          </cell>
          <cell r="EU791" t="str">
            <v>IT + Core Companies</v>
          </cell>
          <cell r="EV791" t="str">
            <v>No</v>
          </cell>
          <cell r="EW791"/>
          <cell r="EX791" t="str">
            <v>Mumbai Suburban</v>
          </cell>
          <cell r="EY791" t="str">
            <v>AB</v>
          </cell>
          <cell r="EZ791" t="str">
            <v>Batch 4</v>
          </cell>
          <cell r="FA791" t="str">
            <v>19-MECHB02-23</v>
          </cell>
          <cell r="FB791" t="str">
            <v>MECH-B</v>
          </cell>
          <cell r="FC791">
            <v>2</v>
          </cell>
        </row>
        <row r="792">
          <cell r="C792" t="str">
            <v>19-MECHB03-23</v>
          </cell>
          <cell r="D792">
            <v>3</v>
          </cell>
          <cell r="E792" t="str">
            <v>PALANDE RUCHITA RAVINDRA RIDDHI</v>
          </cell>
          <cell r="F792" t="str">
            <v>19-MECHB03-23</v>
          </cell>
          <cell r="G792" t="str">
            <v>Female</v>
          </cell>
          <cell r="H792">
            <v>37135</v>
          </cell>
          <cell r="I792">
            <v>9930929711</v>
          </cell>
          <cell r="J792"/>
          <cell r="K792" t="str">
            <v>bigdreamerz78@gmail.com</v>
          </cell>
          <cell r="L792" t="str">
            <v>1032190455@tcetmumbai.in</v>
          </cell>
          <cell r="M792" t="str">
            <v>Room No 1460 Bldg No 19/A Gulistan CHS L,Old MHB Colony Gorai Road,Borivali West,Behind MHB Police Station,Mumbai,400091</v>
          </cell>
          <cell r="N792" t="str">
            <v>Service</v>
          </cell>
          <cell r="O792" t="str">
            <v>5 Lacs to  10Lacs</v>
          </cell>
          <cell r="P792" t="str">
            <v>Normal</v>
          </cell>
          <cell r="Q792" t="str">
            <v>Open</v>
          </cell>
          <cell r="R792">
            <v>2019</v>
          </cell>
          <cell r="S792" t="str">
            <v>FE</v>
          </cell>
          <cell r="T792" t="str">
            <v>MHT-CET 2019</v>
          </cell>
          <cell r="U792" t="str">
            <v>MHT-CET</v>
          </cell>
          <cell r="V792">
            <v>200</v>
          </cell>
          <cell r="W792">
            <v>45.500170199999999</v>
          </cell>
          <cell r="X792" t="str">
            <v>IL</v>
          </cell>
          <cell r="Y792">
            <v>420</v>
          </cell>
          <cell r="Z792">
            <v>500</v>
          </cell>
          <cell r="AA792">
            <v>84</v>
          </cell>
          <cell r="AB792">
            <v>2017</v>
          </cell>
          <cell r="AC792" t="str">
            <v>MAHARASHTRA STATE BOARD OF SECONDARY AND HIGHER SECONDARY EDUCATION</v>
          </cell>
          <cell r="AD792" t="str">
            <v>ST. XAVIER'S HIGH SCHOOL</v>
          </cell>
          <cell r="AE792">
            <v>411</v>
          </cell>
          <cell r="AF792">
            <v>650</v>
          </cell>
          <cell r="AG792">
            <v>63.23</v>
          </cell>
          <cell r="AH792">
            <v>2019</v>
          </cell>
          <cell r="AI792" t="str">
            <v>MAHARASHTRA STATE BOARD OF SECONDARY AND HIGHER SECONDARY EDUCATION</v>
          </cell>
          <cell r="AJ792" t="str">
            <v>NIRMALA MEMORIAL FOUNDATION JUNIOR COLLEGE OF COMMERCE AND SCIENCE</v>
          </cell>
          <cell r="AK792">
            <v>154</v>
          </cell>
          <cell r="AL792">
            <v>22</v>
          </cell>
          <cell r="AM792">
            <v>7</v>
          </cell>
          <cell r="AN792">
            <v>75</v>
          </cell>
          <cell r="AO792">
            <v>186</v>
          </cell>
          <cell r="AP792">
            <v>26</v>
          </cell>
          <cell r="AQ792">
            <v>7.1538461538461542</v>
          </cell>
          <cell r="AR792">
            <v>75</v>
          </cell>
          <cell r="AS792">
            <v>340</v>
          </cell>
          <cell r="AT792">
            <v>48</v>
          </cell>
          <cell r="AU792">
            <v>7.083333333333333</v>
          </cell>
          <cell r="AV792">
            <v>221</v>
          </cell>
          <cell r="AW792">
            <v>25</v>
          </cell>
          <cell r="AX792">
            <v>8.84</v>
          </cell>
          <cell r="AY792">
            <v>90</v>
          </cell>
          <cell r="AZ792">
            <v>254</v>
          </cell>
          <cell r="BA792">
            <v>29</v>
          </cell>
          <cell r="BB792">
            <v>8.7586206896551726</v>
          </cell>
          <cell r="BC792">
            <v>83</v>
          </cell>
          <cell r="BD792">
            <v>475</v>
          </cell>
          <cell r="BE792">
            <v>54</v>
          </cell>
          <cell r="BF792">
            <v>8.7962962962962958</v>
          </cell>
          <cell r="BG792">
            <v>215</v>
          </cell>
          <cell r="BH792">
            <v>24</v>
          </cell>
          <cell r="BI792">
            <v>8.9583333333333339</v>
          </cell>
          <cell r="BJ792">
            <v>94</v>
          </cell>
          <cell r="BK792">
            <v>222</v>
          </cell>
          <cell r="BL792">
            <v>29</v>
          </cell>
          <cell r="BM792">
            <v>7.6551724137931032</v>
          </cell>
          <cell r="BN792">
            <v>83.4</v>
          </cell>
          <cell r="BO792">
            <v>437</v>
          </cell>
          <cell r="BP792">
            <v>53</v>
          </cell>
          <cell r="BQ792">
            <v>8.2452830188679247</v>
          </cell>
          <cell r="BR792">
            <v>178</v>
          </cell>
          <cell r="BS792">
            <v>24</v>
          </cell>
          <cell r="BT792">
            <v>7.416666666666667</v>
          </cell>
          <cell r="BU792">
            <v>83.399999999999991</v>
          </cell>
          <cell r="BV792">
            <v>178</v>
          </cell>
          <cell r="BW792">
            <v>24</v>
          </cell>
          <cell r="BX792">
            <v>7.416666666666667</v>
          </cell>
          <cell r="BY792">
            <v>217</v>
          </cell>
          <cell r="BZ792">
            <v>26</v>
          </cell>
          <cell r="CA792">
            <v>8.3461538461538467</v>
          </cell>
          <cell r="CB792">
            <v>1647</v>
          </cell>
          <cell r="CC792">
            <v>205</v>
          </cell>
          <cell r="CD792">
            <v>8.0341463414634138</v>
          </cell>
          <cell r="CE792">
            <v>84</v>
          </cell>
          <cell r="CF792"/>
          <cell r="CG792"/>
          <cell r="CH792"/>
          <cell r="CI792"/>
          <cell r="CJ792"/>
          <cell r="CK792"/>
          <cell r="CL792"/>
          <cell r="CM792"/>
          <cell r="CN792" t="str">
            <v>ABSENT</v>
          </cell>
          <cell r="CO792">
            <v>60</v>
          </cell>
          <cell r="CP792" t="str">
            <v>ABSENT</v>
          </cell>
          <cell r="CQ792">
            <v>50</v>
          </cell>
          <cell r="CR792">
            <v>11</v>
          </cell>
          <cell r="CS792">
            <v>13</v>
          </cell>
          <cell r="CT792">
            <v>46</v>
          </cell>
          <cell r="CU792">
            <v>0</v>
          </cell>
          <cell r="CV792">
            <v>16</v>
          </cell>
          <cell r="CW792">
            <v>0</v>
          </cell>
          <cell r="CX792"/>
          <cell r="CY792"/>
          <cell r="CZ792"/>
          <cell r="DA792">
            <v>0</v>
          </cell>
          <cell r="DB792">
            <v>10</v>
          </cell>
          <cell r="DC792">
            <v>0</v>
          </cell>
          <cell r="DD792">
            <v>1</v>
          </cell>
          <cell r="DE792">
            <v>21</v>
          </cell>
          <cell r="DF792">
            <v>5</v>
          </cell>
          <cell r="DG792">
            <v>0</v>
          </cell>
          <cell r="DH792">
            <v>0</v>
          </cell>
          <cell r="DI792">
            <v>0</v>
          </cell>
          <cell r="DJ792">
            <v>0</v>
          </cell>
          <cell r="DK792">
            <v>0</v>
          </cell>
          <cell r="DL792">
            <v>2</v>
          </cell>
          <cell r="DM792">
            <v>0</v>
          </cell>
          <cell r="DN792">
            <v>0</v>
          </cell>
          <cell r="DO792" t="str">
            <v>0</v>
          </cell>
          <cell r="DP792">
            <v>0</v>
          </cell>
          <cell r="DQ792">
            <v>0</v>
          </cell>
          <cell r="DR792">
            <v>0</v>
          </cell>
          <cell r="DS792">
            <v>0</v>
          </cell>
          <cell r="DT792">
            <v>0</v>
          </cell>
          <cell r="DU792">
            <v>8</v>
          </cell>
          <cell r="DV792"/>
          <cell r="DW792"/>
          <cell r="DX792" t="str">
            <v>Blacklisted for KES Interview by Zahir Sir</v>
          </cell>
          <cell r="DY792"/>
          <cell r="DZ792"/>
          <cell r="EA792" t="str">
            <v>Higher Studies</v>
          </cell>
          <cell r="EB792" t="str">
            <v>Higher Studies</v>
          </cell>
          <cell r="EC792">
            <v>44783</v>
          </cell>
          <cell r="ED792" t="str">
            <v>CAT-3</v>
          </cell>
          <cell r="EE792"/>
          <cell r="EF792"/>
          <cell r="EG792"/>
          <cell r="EH792"/>
          <cell r="EI792"/>
          <cell r="EJ792"/>
          <cell r="EK792"/>
          <cell r="EL792"/>
          <cell r="EM792"/>
          <cell r="EN792">
            <v>5</v>
          </cell>
          <cell r="EO792">
            <v>1</v>
          </cell>
          <cell r="EP792">
            <v>5</v>
          </cell>
          <cell r="EQ792">
            <v>11</v>
          </cell>
          <cell r="ER792">
            <v>73.333333333333329</v>
          </cell>
          <cell r="ES792" t="str">
            <v>Yes</v>
          </cell>
          <cell r="ET792" t="str">
            <v>https://drive.google.com/open?id=1Wix93vkN5S8xFzAKydS7L_krGNqgPnfS</v>
          </cell>
          <cell r="EU792" t="str">
            <v>IT + Core Companies</v>
          </cell>
          <cell r="EV792" t="str">
            <v>Yes</v>
          </cell>
          <cell r="EW792" t="str">
            <v>pay_HyVjCxuvqCPKsY</v>
          </cell>
          <cell r="EX792" t="str">
            <v>Mumbai</v>
          </cell>
          <cell r="EY792" t="str">
            <v>AB</v>
          </cell>
          <cell r="EZ792" t="str">
            <v>Batch 4</v>
          </cell>
          <cell r="FA792" t="str">
            <v>19-MECHB03-23</v>
          </cell>
          <cell r="FB792" t="str">
            <v>MECH-B</v>
          </cell>
          <cell r="FC792">
            <v>3</v>
          </cell>
        </row>
        <row r="793">
          <cell r="C793" t="str">
            <v>19-MECHB04-23</v>
          </cell>
          <cell r="D793">
            <v>4</v>
          </cell>
          <cell r="E793" t="str">
            <v>PANDEY AKASHCHANDRA AWADHESH SANDHYA</v>
          </cell>
          <cell r="F793" t="str">
            <v>19-MECHB04-23</v>
          </cell>
          <cell r="G793" t="str">
            <v>Male</v>
          </cell>
          <cell r="H793">
            <v>37034</v>
          </cell>
          <cell r="I793">
            <v>7387503710</v>
          </cell>
          <cell r="J793">
            <v>9422678222</v>
          </cell>
          <cell r="K793" t="str">
            <v>pandeyakashchandra.67@gmail.com</v>
          </cell>
          <cell r="L793" t="str">
            <v>1032190456@tcetmumbai.in</v>
          </cell>
          <cell r="M793" t="str">
            <v>E-404, Prakash Co-op Housing Society, Vidya Nagar, Boisar, Pin-401501</v>
          </cell>
          <cell r="N793" t="str">
            <v>Self-employed</v>
          </cell>
          <cell r="O793" t="str">
            <v>5 Lacs to  10Lacs</v>
          </cell>
          <cell r="P793" t="str">
            <v>Normal</v>
          </cell>
          <cell r="Q793" t="str">
            <v>Open</v>
          </cell>
          <cell r="R793">
            <v>2019</v>
          </cell>
          <cell r="S793" t="str">
            <v>FE</v>
          </cell>
          <cell r="T793" t="str">
            <v>MHT-CET 2019</v>
          </cell>
          <cell r="U793" t="str">
            <v>MHT-CET</v>
          </cell>
          <cell r="V793">
            <v>200</v>
          </cell>
          <cell r="W793">
            <v>27.8111715</v>
          </cell>
          <cell r="X793" t="str">
            <v>MI</v>
          </cell>
          <cell r="Y793">
            <v>434</v>
          </cell>
          <cell r="Z793">
            <v>500</v>
          </cell>
          <cell r="AA793">
            <v>86.8</v>
          </cell>
          <cell r="AB793">
            <v>2016</v>
          </cell>
          <cell r="AC793" t="str">
            <v>MAHARASHTRA STATE BOARD OF SECONDARY AND HIGHER SECONDARY EDUCATION</v>
          </cell>
          <cell r="AD793" t="str">
            <v>Tara Pur Vidya Mandir And Jr. Collge</v>
          </cell>
          <cell r="AE793">
            <v>500</v>
          </cell>
          <cell r="AF793">
            <v>650</v>
          </cell>
          <cell r="AG793">
            <v>76.92</v>
          </cell>
          <cell r="AH793">
            <v>2018</v>
          </cell>
          <cell r="AI793" t="str">
            <v>MAHARASHTRA STATE BOARD OF SECONDARY AND HIGHER SECONDARY EDUCATION</v>
          </cell>
          <cell r="AJ793" t="str">
            <v>Tara Pur Vidya Mandir And Jr. Collge</v>
          </cell>
          <cell r="AK793">
            <v>187</v>
          </cell>
          <cell r="AL793">
            <v>22</v>
          </cell>
          <cell r="AM793">
            <v>8.5</v>
          </cell>
          <cell r="AN793">
            <v>75</v>
          </cell>
          <cell r="AO793">
            <v>222</v>
          </cell>
          <cell r="AP793">
            <v>26</v>
          </cell>
          <cell r="AQ793">
            <v>8.5384615384615383</v>
          </cell>
          <cell r="AR793">
            <v>75</v>
          </cell>
          <cell r="AS793">
            <v>409</v>
          </cell>
          <cell r="AT793">
            <v>48</v>
          </cell>
          <cell r="AU793">
            <v>8.5208333333333339</v>
          </cell>
          <cell r="AV793">
            <v>244</v>
          </cell>
          <cell r="AW793">
            <v>25</v>
          </cell>
          <cell r="AX793">
            <v>9.76</v>
          </cell>
          <cell r="AY793">
            <v>100</v>
          </cell>
          <cell r="AZ793">
            <v>273</v>
          </cell>
          <cell r="BA793">
            <v>29</v>
          </cell>
          <cell r="BB793">
            <v>9.4137931034482758</v>
          </cell>
          <cell r="BC793">
            <v>95</v>
          </cell>
          <cell r="BD793">
            <v>517</v>
          </cell>
          <cell r="BE793">
            <v>54</v>
          </cell>
          <cell r="BF793">
            <v>9.5740740740740744</v>
          </cell>
          <cell r="BG793">
            <v>232</v>
          </cell>
          <cell r="BH793">
            <v>24</v>
          </cell>
          <cell r="BI793">
            <v>9.6666666666666661</v>
          </cell>
          <cell r="BJ793">
            <v>96</v>
          </cell>
          <cell r="BK793">
            <v>286</v>
          </cell>
          <cell r="BL793">
            <v>29</v>
          </cell>
          <cell r="BM793">
            <v>9.862068965517242</v>
          </cell>
          <cell r="BN793">
            <v>88.2</v>
          </cell>
          <cell r="BO793">
            <v>518</v>
          </cell>
          <cell r="BP793">
            <v>53</v>
          </cell>
          <cell r="BQ793">
            <v>9.7735849056603765</v>
          </cell>
          <cell r="BR793">
            <v>222</v>
          </cell>
          <cell r="BS793">
            <v>24</v>
          </cell>
          <cell r="BT793">
            <v>9.25</v>
          </cell>
          <cell r="BU793">
            <v>88.2</v>
          </cell>
          <cell r="BV793">
            <v>222</v>
          </cell>
          <cell r="BW793">
            <v>24</v>
          </cell>
          <cell r="BX793">
            <v>9.25</v>
          </cell>
          <cell r="BY793">
            <v>233</v>
          </cell>
          <cell r="BZ793">
            <v>26</v>
          </cell>
          <cell r="CA793">
            <v>8.9615384615384617</v>
          </cell>
          <cell r="CB793">
            <v>1899</v>
          </cell>
          <cell r="CC793">
            <v>205</v>
          </cell>
          <cell r="CD793">
            <v>9.2634146341463417</v>
          </cell>
          <cell r="CE793">
            <v>89</v>
          </cell>
          <cell r="CF793"/>
          <cell r="CG793"/>
          <cell r="CH793"/>
          <cell r="CI793"/>
          <cell r="CJ793"/>
          <cell r="CK793"/>
          <cell r="CL793"/>
          <cell r="CM793"/>
          <cell r="CN793"/>
          <cell r="CO793"/>
          <cell r="CP793"/>
          <cell r="CQ793"/>
          <cell r="CR793"/>
          <cell r="CS793"/>
          <cell r="CT793"/>
          <cell r="CU793"/>
          <cell r="CV793"/>
          <cell r="CW793"/>
          <cell r="CX793"/>
          <cell r="CY793"/>
          <cell r="CZ793"/>
          <cell r="DA793"/>
          <cell r="DB793"/>
          <cell r="DC793"/>
          <cell r="DD793"/>
          <cell r="DE793"/>
          <cell r="DF793"/>
          <cell r="DG793"/>
          <cell r="DH793"/>
          <cell r="DI793"/>
          <cell r="DJ793">
            <v>0</v>
          </cell>
          <cell r="DK793">
            <v>0</v>
          </cell>
          <cell r="DL793">
            <v>2</v>
          </cell>
          <cell r="DM793">
            <v>0</v>
          </cell>
          <cell r="DN793">
            <v>0</v>
          </cell>
          <cell r="DO793">
            <v>0</v>
          </cell>
          <cell r="DP793">
            <v>0</v>
          </cell>
          <cell r="DQ793">
            <v>0</v>
          </cell>
          <cell r="DR793">
            <v>0</v>
          </cell>
          <cell r="DS793">
            <v>0</v>
          </cell>
          <cell r="DT793">
            <v>0</v>
          </cell>
          <cell r="DU793">
            <v>0</v>
          </cell>
          <cell r="DV793"/>
          <cell r="DW793"/>
          <cell r="DX793"/>
          <cell r="DY793"/>
          <cell r="DZ793"/>
          <cell r="EA793" t="str">
            <v>Higher Studies</v>
          </cell>
          <cell r="EB793" t="str">
            <v>Higher Studies</v>
          </cell>
          <cell r="EC793"/>
          <cell r="ED793" t="str">
            <v>CAT-3</v>
          </cell>
          <cell r="EE793"/>
          <cell r="EF793"/>
          <cell r="EG793"/>
          <cell r="EH793"/>
          <cell r="EI793"/>
          <cell r="EJ793"/>
          <cell r="EK793"/>
          <cell r="EL793"/>
          <cell r="EM793"/>
          <cell r="EN793">
            <v>5</v>
          </cell>
          <cell r="EO793">
            <v>0</v>
          </cell>
          <cell r="EP793">
            <v>5</v>
          </cell>
          <cell r="EQ793">
            <v>10</v>
          </cell>
          <cell r="ER793">
            <v>66.666666666666657</v>
          </cell>
          <cell r="ES793" t="str">
            <v>Yes</v>
          </cell>
          <cell r="ET793" t="str">
            <v>https://drive.google.com/open?id=1_SmBHJNl3IgzmWHwQ3plCbIVsUg3SjTg</v>
          </cell>
          <cell r="EU793" t="str">
            <v>NA</v>
          </cell>
          <cell r="EV793" t="str">
            <v>No</v>
          </cell>
          <cell r="EW793"/>
          <cell r="EX793" t="str">
            <v>BOISAR</v>
          </cell>
          <cell r="EY793" t="str">
            <v>Present</v>
          </cell>
          <cell r="EZ793"/>
          <cell r="FA793" t="str">
            <v>19-MECHB04-23</v>
          </cell>
          <cell r="FB793" t="str">
            <v>MECH-B</v>
          </cell>
          <cell r="FC793">
            <v>4</v>
          </cell>
        </row>
        <row r="794">
          <cell r="C794" t="str">
            <v>19-MECHB05-23</v>
          </cell>
          <cell r="D794">
            <v>5</v>
          </cell>
          <cell r="E794" t="str">
            <v>PANDEY AMIT RAJKUMAR USHA</v>
          </cell>
          <cell r="F794" t="str">
            <v>19-MECHB05-23</v>
          </cell>
          <cell r="G794" t="str">
            <v>Male</v>
          </cell>
          <cell r="H794">
            <v>37077</v>
          </cell>
          <cell r="I794">
            <v>9321080860</v>
          </cell>
          <cell r="J794">
            <v>7666088748</v>
          </cell>
          <cell r="K794" t="str">
            <v>ap7666088748@gmail.com</v>
          </cell>
          <cell r="L794" t="str">
            <v>1032190457@tcetmumbai.in</v>
          </cell>
          <cell r="M794" t="str">
            <v>Room no 9,pandey chawl,Pankarpada pandurangwadi, Mira road east,Thakur mall,lodha aqua,Thane,401107</v>
          </cell>
          <cell r="N794" t="str">
            <v>Any other</v>
          </cell>
          <cell r="O794" t="str">
            <v>Below  5 Lacs</v>
          </cell>
          <cell r="P794" t="str">
            <v>Normal</v>
          </cell>
          <cell r="Q794" t="str">
            <v>Open</v>
          </cell>
          <cell r="R794">
            <v>2019</v>
          </cell>
          <cell r="S794" t="str">
            <v>FE</v>
          </cell>
          <cell r="T794" t="str">
            <v>MHT-CET 2019</v>
          </cell>
          <cell r="U794" t="str">
            <v>MHT-CET</v>
          </cell>
          <cell r="V794">
            <v>200</v>
          </cell>
          <cell r="W794">
            <v>60.383972</v>
          </cell>
          <cell r="X794" t="str">
            <v>MI</v>
          </cell>
          <cell r="Y794">
            <v>352</v>
          </cell>
          <cell r="Z794">
            <v>500</v>
          </cell>
          <cell r="AA794">
            <v>70.400000000000006</v>
          </cell>
          <cell r="AB794">
            <v>2017</v>
          </cell>
          <cell r="AC794" t="str">
            <v>MAHARASHTRA STATE BOARD OF SECONDARY AND HIGHER SECONDARY EDUCATION</v>
          </cell>
          <cell r="AD794" t="str">
            <v>TRINITY ENGLISH SCHOOL</v>
          </cell>
          <cell r="AE794">
            <v>380</v>
          </cell>
          <cell r="AF794">
            <v>650</v>
          </cell>
          <cell r="AG794">
            <v>58.46</v>
          </cell>
          <cell r="AH794">
            <v>2019</v>
          </cell>
          <cell r="AI794" t="str">
            <v>MAHARASHTRA STATE BOARD OF SECONDARY AND HIGHER SECONDARY EDUCATION</v>
          </cell>
          <cell r="AJ794" t="str">
            <v>SARDAR VALLABHBHAI PATEL COLLEGE OF SCIENCE AND COMMERCE</v>
          </cell>
          <cell r="AK794">
            <v>142</v>
          </cell>
          <cell r="AL794">
            <v>22</v>
          </cell>
          <cell r="AM794">
            <v>6.4545454545454541</v>
          </cell>
          <cell r="AN794">
            <v>79.609977324263028</v>
          </cell>
          <cell r="AO794">
            <v>185</v>
          </cell>
          <cell r="AP794">
            <v>26</v>
          </cell>
          <cell r="AQ794">
            <v>7.115384615384615</v>
          </cell>
          <cell r="AR794">
            <v>75</v>
          </cell>
          <cell r="AS794">
            <v>327</v>
          </cell>
          <cell r="AT794">
            <v>48</v>
          </cell>
          <cell r="AU794">
            <v>6.8125</v>
          </cell>
          <cell r="AV794">
            <v>234</v>
          </cell>
          <cell r="AW794">
            <v>25</v>
          </cell>
          <cell r="AX794">
            <v>9.36</v>
          </cell>
          <cell r="AY794">
            <v>87</v>
          </cell>
          <cell r="AZ794">
            <v>253</v>
          </cell>
          <cell r="BA794">
            <v>29</v>
          </cell>
          <cell r="BB794">
            <v>8.7241379310344822</v>
          </cell>
          <cell r="BC794">
            <v>87</v>
          </cell>
          <cell r="BD794">
            <v>487</v>
          </cell>
          <cell r="BE794">
            <v>54</v>
          </cell>
          <cell r="BF794">
            <v>9.018518518518519</v>
          </cell>
          <cell r="BG794">
            <v>220</v>
          </cell>
          <cell r="BH794">
            <v>24</v>
          </cell>
          <cell r="BI794">
            <v>9.1666666666666661</v>
          </cell>
          <cell r="BJ794">
            <v>99</v>
          </cell>
          <cell r="BK794">
            <v>226</v>
          </cell>
          <cell r="BL794">
            <v>29</v>
          </cell>
          <cell r="BM794">
            <v>7.7931034482758621</v>
          </cell>
          <cell r="BN794">
            <v>85.521995464852608</v>
          </cell>
          <cell r="BO794">
            <v>446</v>
          </cell>
          <cell r="BP794">
            <v>53</v>
          </cell>
          <cell r="BQ794">
            <v>8.415094339622641</v>
          </cell>
          <cell r="BR794">
            <v>173</v>
          </cell>
          <cell r="BS794">
            <v>24</v>
          </cell>
          <cell r="BT794">
            <v>7.208333333333333</v>
          </cell>
          <cell r="BU794">
            <v>85.521995464852594</v>
          </cell>
          <cell r="BV794">
            <v>173</v>
          </cell>
          <cell r="BW794">
            <v>24</v>
          </cell>
          <cell r="BX794">
            <v>7.208333333333333</v>
          </cell>
          <cell r="BY794">
            <v>216</v>
          </cell>
          <cell r="BZ794">
            <v>26</v>
          </cell>
          <cell r="CA794">
            <v>8.3076923076923084</v>
          </cell>
          <cell r="CB794">
            <v>1649</v>
          </cell>
          <cell r="CC794">
            <v>205</v>
          </cell>
          <cell r="CD794">
            <v>8.0439024390243894</v>
          </cell>
          <cell r="CE794">
            <v>86</v>
          </cell>
          <cell r="CF794"/>
          <cell r="CG794"/>
          <cell r="CH794"/>
          <cell r="CI794"/>
          <cell r="CJ794"/>
          <cell r="CK794"/>
          <cell r="CL794"/>
          <cell r="CM794"/>
          <cell r="CN794">
            <v>16</v>
          </cell>
          <cell r="CO794">
            <v>60</v>
          </cell>
          <cell r="CP794">
            <v>10</v>
          </cell>
          <cell r="CQ794">
            <v>50</v>
          </cell>
          <cell r="CR794">
            <v>18</v>
          </cell>
          <cell r="CS794">
            <v>6</v>
          </cell>
          <cell r="CT794">
            <v>75</v>
          </cell>
          <cell r="CU794">
            <v>8</v>
          </cell>
          <cell r="CV794">
            <v>8</v>
          </cell>
          <cell r="CW794">
            <v>50</v>
          </cell>
          <cell r="CX794">
            <v>144</v>
          </cell>
          <cell r="CY794">
            <v>24</v>
          </cell>
          <cell r="CZ794">
            <v>21.39673105497771</v>
          </cell>
          <cell r="DA794">
            <v>6</v>
          </cell>
          <cell r="DB794">
            <v>4</v>
          </cell>
          <cell r="DC794">
            <v>60</v>
          </cell>
          <cell r="DD794">
            <v>20</v>
          </cell>
          <cell r="DE794">
            <v>2</v>
          </cell>
          <cell r="DF794">
            <v>91</v>
          </cell>
          <cell r="DG794">
            <v>6</v>
          </cell>
          <cell r="DH794">
            <v>60</v>
          </cell>
          <cell r="DI794">
            <v>0</v>
          </cell>
          <cell r="DJ794">
            <v>0</v>
          </cell>
          <cell r="DK794">
            <v>1</v>
          </cell>
          <cell r="DL794">
            <v>1</v>
          </cell>
          <cell r="DM794">
            <v>50</v>
          </cell>
          <cell r="DN794">
            <v>60</v>
          </cell>
          <cell r="DO794" t="str">
            <v>100</v>
          </cell>
          <cell r="DP794">
            <v>80</v>
          </cell>
          <cell r="DQ794" t="str">
            <v>100</v>
          </cell>
          <cell r="DR794">
            <v>70</v>
          </cell>
          <cell r="DS794">
            <v>100</v>
          </cell>
          <cell r="DT794">
            <v>28</v>
          </cell>
          <cell r="DU794">
            <v>70</v>
          </cell>
          <cell r="DV794"/>
          <cell r="DW794"/>
          <cell r="DX794"/>
          <cell r="DY794"/>
          <cell r="DZ794"/>
          <cell r="EA794" t="str">
            <v>Placement</v>
          </cell>
          <cell r="EB794" t="str">
            <v>Placement</v>
          </cell>
          <cell r="EC794"/>
          <cell r="ED794" t="str">
            <v>CAT-2</v>
          </cell>
          <cell r="EE794"/>
          <cell r="EF794"/>
          <cell r="EG794"/>
          <cell r="EH794"/>
          <cell r="EI794"/>
          <cell r="EJ794"/>
          <cell r="EK794"/>
          <cell r="EL794"/>
          <cell r="EM794"/>
          <cell r="EN794">
            <v>5</v>
          </cell>
          <cell r="EO794">
            <v>3</v>
          </cell>
          <cell r="EP794">
            <v>5</v>
          </cell>
          <cell r="EQ794">
            <v>13</v>
          </cell>
          <cell r="ER794">
            <v>86.666666666666671</v>
          </cell>
          <cell r="ES794" t="str">
            <v>Yes</v>
          </cell>
          <cell r="ET794" t="str">
            <v>https://drive.google.com/open?id=1fkvQoQxwJdwOXyw4JbqqtP2Pr6hJvzEL</v>
          </cell>
          <cell r="EU794" t="str">
            <v>IT + Core Companies</v>
          </cell>
          <cell r="EV794" t="str">
            <v>Yes</v>
          </cell>
          <cell r="EW794" t="str">
            <v>pay_HyUy901QdZnCSJ</v>
          </cell>
          <cell r="EX794" t="str">
            <v>Uttarpradesh</v>
          </cell>
          <cell r="EY794" t="str">
            <v>Present</v>
          </cell>
          <cell r="EZ794" t="str">
            <v>Batch 4</v>
          </cell>
          <cell r="FA794" t="str">
            <v>19-MECHB05-23</v>
          </cell>
          <cell r="FB794" t="str">
            <v>MECH-B</v>
          </cell>
          <cell r="FC794">
            <v>5</v>
          </cell>
        </row>
        <row r="795">
          <cell r="C795" t="str">
            <v>19-MECHB06-23</v>
          </cell>
          <cell r="D795">
            <v>6</v>
          </cell>
          <cell r="E795" t="str">
            <v>PANDEY ANKUSHKUMAR SACHENDRA SUNITA</v>
          </cell>
          <cell r="F795" t="str">
            <v>19-MECHB06-23</v>
          </cell>
          <cell r="G795" t="str">
            <v>Male</v>
          </cell>
          <cell r="H795">
            <v>37442</v>
          </cell>
          <cell r="I795">
            <v>9928988495</v>
          </cell>
          <cell r="J795"/>
          <cell r="K795" t="str">
            <v>pandeyankush080@gmail.com</v>
          </cell>
          <cell r="L795" t="str">
            <v>1032190458@tcetmumbai.in</v>
          </cell>
          <cell r="M795" t="str">
            <v>A/601, Apex Tower,Tulinj Road,Tulinj,Near Vartak Tower,Nallasopara East,401209</v>
          </cell>
          <cell r="N795" t="str">
            <v>Service</v>
          </cell>
          <cell r="O795" t="str">
            <v>5 Lacs to  10Lacs</v>
          </cell>
          <cell r="P795" t="str">
            <v>Normal</v>
          </cell>
          <cell r="Q795" t="str">
            <v>Open</v>
          </cell>
          <cell r="R795">
            <v>2019</v>
          </cell>
          <cell r="S795" t="str">
            <v>FE</v>
          </cell>
          <cell r="T795" t="str">
            <v xml:space="preserve">JEE(Main)-2019 </v>
          </cell>
          <cell r="U795" t="str">
            <v>JEE-Main</v>
          </cell>
          <cell r="V795">
            <v>360</v>
          </cell>
          <cell r="W795">
            <v>63.244166300000003</v>
          </cell>
          <cell r="X795" t="str">
            <v>MI</v>
          </cell>
          <cell r="Y795">
            <v>428</v>
          </cell>
          <cell r="Z795">
            <v>500</v>
          </cell>
          <cell r="AA795">
            <v>85.6</v>
          </cell>
          <cell r="AB795">
            <v>2016</v>
          </cell>
          <cell r="AC795" t="str">
            <v>MAHARASHTRA STATE BOARD OF SECONDARY AND HIGHER SECONDARY EDUCATION</v>
          </cell>
          <cell r="AD795" t="str">
            <v>RAHUL HINDI HIGH SCHOOL</v>
          </cell>
          <cell r="AE795">
            <v>491</v>
          </cell>
          <cell r="AF795">
            <v>650</v>
          </cell>
          <cell r="AG795">
            <v>75.540000000000006</v>
          </cell>
          <cell r="AH795">
            <v>2018</v>
          </cell>
          <cell r="AI795" t="str">
            <v>MAHARASHTRA STATE BOARD OF SECONDARY AND HIGHER SECONDARY EDUCATION</v>
          </cell>
          <cell r="AJ795" t="str">
            <v>LOKMANYA JUNIOR COLLEGE</v>
          </cell>
          <cell r="AK795">
            <v>161</v>
          </cell>
          <cell r="AL795">
            <v>22</v>
          </cell>
          <cell r="AM795">
            <v>7.3181818181818183</v>
          </cell>
          <cell r="AN795">
            <v>80.503401360544217</v>
          </cell>
          <cell r="AO795">
            <v>175</v>
          </cell>
          <cell r="AP795">
            <v>26</v>
          </cell>
          <cell r="AQ795">
            <v>6.7307692307692308</v>
          </cell>
          <cell r="AR795">
            <v>75</v>
          </cell>
          <cell r="AS795">
            <v>336</v>
          </cell>
          <cell r="AT795">
            <v>48</v>
          </cell>
          <cell r="AU795">
            <v>7</v>
          </cell>
          <cell r="AV795">
            <v>209</v>
          </cell>
          <cell r="AW795">
            <v>25</v>
          </cell>
          <cell r="AX795">
            <v>8.36</v>
          </cell>
          <cell r="AY795">
            <v>76</v>
          </cell>
          <cell r="AZ795">
            <v>235</v>
          </cell>
          <cell r="BA795">
            <v>29</v>
          </cell>
          <cell r="BB795">
            <v>8.1034482758620694</v>
          </cell>
          <cell r="BC795">
            <v>76</v>
          </cell>
          <cell r="BD795">
            <v>444</v>
          </cell>
          <cell r="BE795">
            <v>54</v>
          </cell>
          <cell r="BF795">
            <v>8.2222222222222214</v>
          </cell>
          <cell r="BG795">
            <v>216</v>
          </cell>
          <cell r="BH795">
            <v>24</v>
          </cell>
          <cell r="BI795">
            <v>9</v>
          </cell>
          <cell r="BJ795">
            <v>88</v>
          </cell>
          <cell r="BK795">
            <v>231</v>
          </cell>
          <cell r="BL795">
            <v>29</v>
          </cell>
          <cell r="BM795">
            <v>7.9655172413793105</v>
          </cell>
          <cell r="BN795">
            <v>79.100680272108846</v>
          </cell>
          <cell r="BO795">
            <v>447</v>
          </cell>
          <cell r="BP795">
            <v>53</v>
          </cell>
          <cell r="BQ795">
            <v>8.433962264150944</v>
          </cell>
          <cell r="BR795">
            <v>191</v>
          </cell>
          <cell r="BS795">
            <v>24</v>
          </cell>
          <cell r="BT795">
            <v>7.958333333333333</v>
          </cell>
          <cell r="BU795">
            <v>79.100680272108846</v>
          </cell>
          <cell r="BV795">
            <v>191</v>
          </cell>
          <cell r="BW795">
            <v>24</v>
          </cell>
          <cell r="BX795">
            <v>7.958333333333333</v>
          </cell>
          <cell r="BY795">
            <v>219</v>
          </cell>
          <cell r="BZ795">
            <v>26</v>
          </cell>
          <cell r="CA795">
            <v>8.4230769230769234</v>
          </cell>
          <cell r="CB795">
            <v>1637</v>
          </cell>
          <cell r="CC795">
            <v>205</v>
          </cell>
          <cell r="CD795">
            <v>7.9853658536585366</v>
          </cell>
          <cell r="CE795">
            <v>80</v>
          </cell>
          <cell r="CF795"/>
          <cell r="CG795"/>
          <cell r="CH795"/>
          <cell r="CI795"/>
          <cell r="CJ795"/>
          <cell r="CK795"/>
          <cell r="CL795"/>
          <cell r="CM795"/>
          <cell r="CN795"/>
          <cell r="CO795"/>
          <cell r="CP795"/>
          <cell r="CQ795"/>
          <cell r="CR795"/>
          <cell r="CS795"/>
          <cell r="CT795"/>
          <cell r="CU795"/>
          <cell r="CV795"/>
          <cell r="CW795"/>
          <cell r="CX795"/>
          <cell r="CY795"/>
          <cell r="CZ795"/>
          <cell r="DA795"/>
          <cell r="DB795"/>
          <cell r="DC795"/>
          <cell r="DD795"/>
          <cell r="DE795"/>
          <cell r="DF795"/>
          <cell r="DG795"/>
          <cell r="DH795"/>
          <cell r="DI795"/>
          <cell r="DJ795">
            <v>0</v>
          </cell>
          <cell r="DK795">
            <v>0</v>
          </cell>
          <cell r="DL795">
            <v>2</v>
          </cell>
          <cell r="DM795">
            <v>0</v>
          </cell>
          <cell r="DN795">
            <v>0</v>
          </cell>
          <cell r="DO795">
            <v>0</v>
          </cell>
          <cell r="DP795">
            <v>0</v>
          </cell>
          <cell r="DQ795">
            <v>0</v>
          </cell>
          <cell r="DR795">
            <v>0</v>
          </cell>
          <cell r="DS795">
            <v>0</v>
          </cell>
          <cell r="DT795">
            <v>0</v>
          </cell>
          <cell r="DU795">
            <v>0</v>
          </cell>
          <cell r="DV795"/>
          <cell r="DW795"/>
          <cell r="DX795"/>
          <cell r="DY795"/>
          <cell r="DZ795"/>
          <cell r="EA795" t="str">
            <v>Higher Studies</v>
          </cell>
          <cell r="EB795" t="str">
            <v>Higher Studies</v>
          </cell>
          <cell r="EC795"/>
          <cell r="ED795" t="str">
            <v>CAT-3</v>
          </cell>
          <cell r="EE795"/>
          <cell r="EF795"/>
          <cell r="EG795"/>
          <cell r="EH795"/>
          <cell r="EI795"/>
          <cell r="EJ795"/>
          <cell r="EK795"/>
          <cell r="EL795"/>
          <cell r="EM795"/>
          <cell r="EN795">
            <v>4</v>
          </cell>
          <cell r="EO795">
            <v>0</v>
          </cell>
          <cell r="EP795">
            <v>4</v>
          </cell>
          <cell r="EQ795">
            <v>8</v>
          </cell>
          <cell r="ER795">
            <v>53.333333333333336</v>
          </cell>
          <cell r="ES795" t="str">
            <v>Yes</v>
          </cell>
          <cell r="ET795" t="str">
            <v>https://drive.google.com/open?id=1FA4lhS-Wbo6EEhEw1wdkrbk5RMdMgYYn</v>
          </cell>
          <cell r="EU795" t="str">
            <v>NA</v>
          </cell>
          <cell r="EV795" t="str">
            <v>No</v>
          </cell>
          <cell r="EW795"/>
          <cell r="EX795" t="str">
            <v>UTTAR PRADESH</v>
          </cell>
          <cell r="EY795" t="str">
            <v>AB</v>
          </cell>
          <cell r="EZ795"/>
          <cell r="FA795" t="str">
            <v>19-MECHB06-23</v>
          </cell>
          <cell r="FB795" t="str">
            <v>MECH-B</v>
          </cell>
          <cell r="FC795">
            <v>6</v>
          </cell>
        </row>
        <row r="796">
          <cell r="C796" t="str">
            <v>19-MECHB08-23</v>
          </cell>
          <cell r="D796">
            <v>8</v>
          </cell>
          <cell r="E796" t="str">
            <v>PANDEY SATYANARAYAN ASHISH KUMAR GEETA</v>
          </cell>
          <cell r="F796" t="str">
            <v>19-MECHB08-23</v>
          </cell>
          <cell r="G796" t="str">
            <v>Male</v>
          </cell>
          <cell r="H796">
            <v>37174</v>
          </cell>
          <cell r="I796">
            <v>8097540220</v>
          </cell>
          <cell r="J796"/>
          <cell r="K796" t="str">
            <v>satyapandey1010@gmail.com</v>
          </cell>
          <cell r="L796" t="str">
            <v>1032190460@tcetmumbai.in</v>
          </cell>
          <cell r="M796" t="str">
            <v>Building number-E/4 Room number-24,Shahunagar ,Allahabad ,Dharavi fire brigade,Mumbai,400017</v>
          </cell>
          <cell r="N796" t="str">
            <v>Self-employed</v>
          </cell>
          <cell r="O796" t="str">
            <v>Below  5 Lacs</v>
          </cell>
          <cell r="P796" t="str">
            <v>Normal</v>
          </cell>
          <cell r="Q796" t="str">
            <v>Open</v>
          </cell>
          <cell r="R796">
            <v>2019</v>
          </cell>
          <cell r="S796" t="str">
            <v>FE</v>
          </cell>
          <cell r="T796" t="str">
            <v>MHT-CET 2019</v>
          </cell>
          <cell r="U796" t="str">
            <v>MHT-CET</v>
          </cell>
          <cell r="V796">
            <v>200</v>
          </cell>
          <cell r="W796">
            <v>95.517913100000001</v>
          </cell>
          <cell r="X796" t="str">
            <v>GOPENS</v>
          </cell>
          <cell r="Y796">
            <v>427</v>
          </cell>
          <cell r="Z796">
            <v>500</v>
          </cell>
          <cell r="AA796">
            <v>85.4</v>
          </cell>
          <cell r="AB796">
            <v>2017</v>
          </cell>
          <cell r="AC796" t="str">
            <v>MAHARASHTRA STATE BOARD OF SECONDARY AND HIGHER SECONDARY EDUCATION</v>
          </cell>
          <cell r="AD796" t="str">
            <v>VICTORIA HIGH SCHOOL</v>
          </cell>
          <cell r="AE796">
            <v>543</v>
          </cell>
          <cell r="AF796">
            <v>650</v>
          </cell>
          <cell r="AG796">
            <v>83.54</v>
          </cell>
          <cell r="AH796">
            <v>2019</v>
          </cell>
          <cell r="AI796" t="str">
            <v>MAHARASHTRA STATE BOARD OF SECONDARY AND HIGHER SECONDARY EDUCATION</v>
          </cell>
          <cell r="AJ796" t="str">
            <v>WILSON COLLEGE</v>
          </cell>
          <cell r="AK796">
            <v>209</v>
          </cell>
          <cell r="AL796">
            <v>22</v>
          </cell>
          <cell r="AM796">
            <v>9.5</v>
          </cell>
          <cell r="AN796">
            <v>75</v>
          </cell>
          <cell r="AO796">
            <v>256</v>
          </cell>
          <cell r="AP796">
            <v>26</v>
          </cell>
          <cell r="AQ796">
            <v>9.8461538461538467</v>
          </cell>
          <cell r="AR796">
            <v>100</v>
          </cell>
          <cell r="AS796">
            <v>465</v>
          </cell>
          <cell r="AT796">
            <v>48</v>
          </cell>
          <cell r="AU796">
            <v>9.6875</v>
          </cell>
          <cell r="AV796">
            <v>243</v>
          </cell>
          <cell r="AW796">
            <v>25</v>
          </cell>
          <cell r="AX796">
            <v>9.7200000000000006</v>
          </cell>
          <cell r="AY796">
            <v>96</v>
          </cell>
          <cell r="AZ796">
            <v>274</v>
          </cell>
          <cell r="BA796">
            <v>29</v>
          </cell>
          <cell r="BB796">
            <v>9.4482758620689662</v>
          </cell>
          <cell r="BC796">
            <v>83</v>
          </cell>
          <cell r="BD796">
            <v>517</v>
          </cell>
          <cell r="BE796">
            <v>54</v>
          </cell>
          <cell r="BF796">
            <v>9.5740740740740744</v>
          </cell>
          <cell r="BG796">
            <v>228</v>
          </cell>
          <cell r="BH796">
            <v>24</v>
          </cell>
          <cell r="BI796">
            <v>9.5</v>
          </cell>
          <cell r="BJ796">
            <v>99</v>
          </cell>
          <cell r="BK796">
            <v>280</v>
          </cell>
          <cell r="BL796">
            <v>29</v>
          </cell>
          <cell r="BM796">
            <v>9.6551724137931032</v>
          </cell>
          <cell r="BN796">
            <v>90.6</v>
          </cell>
          <cell r="BO796">
            <v>508</v>
          </cell>
          <cell r="BP796">
            <v>53</v>
          </cell>
          <cell r="BQ796">
            <v>9.584905660377359</v>
          </cell>
          <cell r="BR796">
            <v>226</v>
          </cell>
          <cell r="BS796">
            <v>24</v>
          </cell>
          <cell r="BT796">
            <v>9.4166666666666661</v>
          </cell>
          <cell r="BU796">
            <v>90.600000000000009</v>
          </cell>
          <cell r="BV796">
            <v>226</v>
          </cell>
          <cell r="BW796">
            <v>24</v>
          </cell>
          <cell r="BX796">
            <v>9.4166666666666661</v>
          </cell>
          <cell r="BY796">
            <v>240</v>
          </cell>
          <cell r="BZ796">
            <v>26</v>
          </cell>
          <cell r="CA796">
            <v>9.2307692307692299</v>
          </cell>
          <cell r="CB796">
            <v>1956</v>
          </cell>
          <cell r="CC796">
            <v>205</v>
          </cell>
          <cell r="CD796">
            <v>9.5414634146341459</v>
          </cell>
          <cell r="CE796">
            <v>91</v>
          </cell>
          <cell r="CF796"/>
          <cell r="CG796"/>
          <cell r="CH796"/>
          <cell r="CI796"/>
          <cell r="CJ796"/>
          <cell r="CK796"/>
          <cell r="CL796"/>
          <cell r="CM796"/>
          <cell r="CN796">
            <v>18</v>
          </cell>
          <cell r="CO796">
            <v>60</v>
          </cell>
          <cell r="CP796">
            <v>9</v>
          </cell>
          <cell r="CQ796">
            <v>50</v>
          </cell>
          <cell r="CR796">
            <v>20</v>
          </cell>
          <cell r="CS796">
            <v>4</v>
          </cell>
          <cell r="CT796">
            <v>84</v>
          </cell>
          <cell r="CU796">
            <v>3</v>
          </cell>
          <cell r="CV796">
            <v>13</v>
          </cell>
          <cell r="CW796">
            <v>19</v>
          </cell>
          <cell r="CX796"/>
          <cell r="CY796"/>
          <cell r="CZ796"/>
          <cell r="DA796">
            <v>0</v>
          </cell>
          <cell r="DB796">
            <v>10</v>
          </cell>
          <cell r="DC796">
            <v>0</v>
          </cell>
          <cell r="DD796">
            <v>17</v>
          </cell>
          <cell r="DE796">
            <v>5</v>
          </cell>
          <cell r="DF796">
            <v>78</v>
          </cell>
          <cell r="DG796">
            <v>0</v>
          </cell>
          <cell r="DH796">
            <v>0</v>
          </cell>
          <cell r="DI796">
            <v>0</v>
          </cell>
          <cell r="DJ796">
            <v>0</v>
          </cell>
          <cell r="DK796">
            <v>1</v>
          </cell>
          <cell r="DL796">
            <v>1</v>
          </cell>
          <cell r="DM796">
            <v>50</v>
          </cell>
          <cell r="DN796">
            <v>0</v>
          </cell>
          <cell r="DO796" t="str">
            <v>0</v>
          </cell>
          <cell r="DP796">
            <v>0</v>
          </cell>
          <cell r="DQ796">
            <v>0</v>
          </cell>
          <cell r="DR796">
            <v>0</v>
          </cell>
          <cell r="DS796">
            <v>0</v>
          </cell>
          <cell r="DT796">
            <v>0</v>
          </cell>
          <cell r="DU796">
            <v>33</v>
          </cell>
          <cell r="DV796"/>
          <cell r="DW796"/>
          <cell r="DX796"/>
          <cell r="DY796"/>
          <cell r="DZ796"/>
          <cell r="EA796" t="str">
            <v>Placement</v>
          </cell>
          <cell r="EB796" t="str">
            <v>Placement</v>
          </cell>
          <cell r="EC796"/>
          <cell r="ED796" t="str">
            <v>CAT-3</v>
          </cell>
          <cell r="EE796"/>
          <cell r="EF796"/>
          <cell r="EG796"/>
          <cell r="EH796"/>
          <cell r="EI796"/>
          <cell r="EJ796"/>
          <cell r="EK796"/>
          <cell r="EL796"/>
          <cell r="EM796"/>
          <cell r="EN796">
            <v>5</v>
          </cell>
          <cell r="EO796">
            <v>1</v>
          </cell>
          <cell r="EP796">
            <v>5</v>
          </cell>
          <cell r="EQ796">
            <v>11</v>
          </cell>
          <cell r="ER796">
            <v>73.333333333333329</v>
          </cell>
          <cell r="ES796" t="str">
            <v>Yes</v>
          </cell>
          <cell r="ET796" t="str">
            <v>https://drive.google.com/open?id=1tjX1V5J7GTKkLEQzEvLTT1lC1AIjh7ca</v>
          </cell>
          <cell r="EU796" t="str">
            <v>Core Companies</v>
          </cell>
          <cell r="EV796" t="str">
            <v>Yes</v>
          </cell>
          <cell r="EW796" t="str">
            <v>Yes</v>
          </cell>
          <cell r="EX796" t="str">
            <v>Mumbai</v>
          </cell>
          <cell r="EY796" t="str">
            <v>Present</v>
          </cell>
          <cell r="EZ796" t="str">
            <v>Batch 4</v>
          </cell>
          <cell r="FA796" t="str">
            <v>19-MECHB08-23</v>
          </cell>
          <cell r="FB796" t="str">
            <v>MECH-B</v>
          </cell>
          <cell r="FC796">
            <v>8</v>
          </cell>
        </row>
        <row r="797">
          <cell r="C797" t="str">
            <v>19-MECHB09-23</v>
          </cell>
          <cell r="D797">
            <v>9</v>
          </cell>
          <cell r="E797" t="str">
            <v>PANDIT ABHAY PRABHU KANTIDEVI</v>
          </cell>
          <cell r="F797" t="str">
            <v>19-MECHB09-23</v>
          </cell>
          <cell r="G797" t="str">
            <v>Male</v>
          </cell>
          <cell r="H797">
            <v>37147</v>
          </cell>
          <cell r="I797">
            <v>9702960644</v>
          </cell>
          <cell r="J797"/>
          <cell r="K797" t="str">
            <v>abhayprabhupandit@gmail.com</v>
          </cell>
          <cell r="L797" t="str">
            <v>1032190461@tcetmumbai.in</v>
          </cell>
          <cell r="M797" t="str">
            <v>13/A-D1/505,Adarsh Bldg,Sangharsh Nagar,Chandivali,Powai,,Andheri (East),Behind Nahar Amrit Shakti,Mumbai,400072</v>
          </cell>
          <cell r="N797" t="str">
            <v>Service</v>
          </cell>
          <cell r="O797" t="str">
            <v>5 Lacs to  10Lacs</v>
          </cell>
          <cell r="P797" t="str">
            <v>Normal</v>
          </cell>
          <cell r="Q797" t="str">
            <v>Open</v>
          </cell>
          <cell r="R797">
            <v>2019</v>
          </cell>
          <cell r="S797" t="str">
            <v>FE</v>
          </cell>
          <cell r="T797" t="str">
            <v>MHT-CET 2019</v>
          </cell>
          <cell r="U797" t="str">
            <v>MHT-CET</v>
          </cell>
          <cell r="V797">
            <v>200</v>
          </cell>
          <cell r="W797">
            <v>86.282899999999998</v>
          </cell>
          <cell r="X797" t="str">
            <v>MI</v>
          </cell>
          <cell r="Y797">
            <v>408</v>
          </cell>
          <cell r="Z797">
            <v>500</v>
          </cell>
          <cell r="AA797">
            <v>81.599999999999994</v>
          </cell>
          <cell r="AB797">
            <v>2017</v>
          </cell>
          <cell r="AC797" t="str">
            <v>MAHARASHTRA STATE BOARD OF SECONDARY AND HIGHER SECONDARY EDUCATION</v>
          </cell>
          <cell r="AD797" t="str">
            <v>ST.XAVIER'S HIGH SCHOOL</v>
          </cell>
          <cell r="AE797">
            <v>412</v>
          </cell>
          <cell r="AF797">
            <v>650</v>
          </cell>
          <cell r="AG797">
            <v>63.38</v>
          </cell>
          <cell r="AH797">
            <v>2019</v>
          </cell>
          <cell r="AI797" t="str">
            <v>MAHARASHTRA STATE BOARD OF SECONDARY AND HIGHER SECONDARY EDUCATION</v>
          </cell>
          <cell r="AJ797" t="str">
            <v>RJ COLLEGE</v>
          </cell>
          <cell r="AK797">
            <v>167</v>
          </cell>
          <cell r="AL797">
            <v>22</v>
          </cell>
          <cell r="AM797">
            <v>7.5909090909090908</v>
          </cell>
          <cell r="AN797">
            <v>75</v>
          </cell>
          <cell r="AO797">
            <v>172</v>
          </cell>
          <cell r="AP797">
            <v>26</v>
          </cell>
          <cell r="AQ797">
            <v>6.615384615384615</v>
          </cell>
          <cell r="AR797">
            <v>75</v>
          </cell>
          <cell r="AS797">
            <v>339</v>
          </cell>
          <cell r="AT797">
            <v>48</v>
          </cell>
          <cell r="AU797">
            <v>7.0625</v>
          </cell>
          <cell r="AV797">
            <v>199</v>
          </cell>
          <cell r="AW797">
            <v>25</v>
          </cell>
          <cell r="AX797">
            <v>7.96</v>
          </cell>
          <cell r="AY797">
            <v>75</v>
          </cell>
          <cell r="AZ797">
            <v>254</v>
          </cell>
          <cell r="BA797">
            <v>29</v>
          </cell>
          <cell r="BB797">
            <v>8.7586206896551726</v>
          </cell>
          <cell r="BC797">
            <v>75</v>
          </cell>
          <cell r="BD797">
            <v>453</v>
          </cell>
          <cell r="BE797">
            <v>54</v>
          </cell>
          <cell r="BF797">
            <v>8.3888888888888893</v>
          </cell>
          <cell r="BG797">
            <v>209</v>
          </cell>
          <cell r="BH797">
            <v>24</v>
          </cell>
          <cell r="BI797">
            <v>8.7083333333333339</v>
          </cell>
          <cell r="BJ797">
            <v>76</v>
          </cell>
          <cell r="BK797">
            <v>242</v>
          </cell>
          <cell r="BL797">
            <v>29</v>
          </cell>
          <cell r="BM797">
            <v>8.3448275862068968</v>
          </cell>
          <cell r="BN797">
            <v>75.333333333333329</v>
          </cell>
          <cell r="BO797">
            <v>451</v>
          </cell>
          <cell r="BP797">
            <v>53</v>
          </cell>
          <cell r="BQ797">
            <v>8.5094339622641506</v>
          </cell>
          <cell r="BR797">
            <v>172</v>
          </cell>
          <cell r="BS797">
            <v>24</v>
          </cell>
          <cell r="BT797">
            <v>7.166666666666667</v>
          </cell>
          <cell r="BU797">
            <v>75.222222222222214</v>
          </cell>
          <cell r="BV797">
            <v>172</v>
          </cell>
          <cell r="BW797">
            <v>24</v>
          </cell>
          <cell r="BX797">
            <v>7.166666666666667</v>
          </cell>
          <cell r="BY797">
            <v>209</v>
          </cell>
          <cell r="BZ797">
            <v>26</v>
          </cell>
          <cell r="CA797">
            <v>8.0384615384615383</v>
          </cell>
          <cell r="CB797">
            <v>1624</v>
          </cell>
          <cell r="CC797">
            <v>205</v>
          </cell>
          <cell r="CD797">
            <v>7.9219512195121951</v>
          </cell>
          <cell r="CE797">
            <v>76</v>
          </cell>
          <cell r="CF797"/>
          <cell r="CG797"/>
          <cell r="CH797"/>
          <cell r="CI797"/>
          <cell r="CJ797"/>
          <cell r="CK797"/>
          <cell r="CL797"/>
          <cell r="CM797"/>
          <cell r="CN797"/>
          <cell r="CO797"/>
          <cell r="CP797"/>
          <cell r="CQ797"/>
          <cell r="CR797"/>
          <cell r="CS797"/>
          <cell r="CT797"/>
          <cell r="CU797"/>
          <cell r="CV797"/>
          <cell r="CW797"/>
          <cell r="CX797"/>
          <cell r="CY797"/>
          <cell r="CZ797"/>
          <cell r="DA797"/>
          <cell r="DB797"/>
          <cell r="DC797"/>
          <cell r="DD797"/>
          <cell r="DE797"/>
          <cell r="DF797"/>
          <cell r="DG797"/>
          <cell r="DH797"/>
          <cell r="DI797"/>
          <cell r="DJ797">
            <v>0</v>
          </cell>
          <cell r="DK797">
            <v>0</v>
          </cell>
          <cell r="DL797">
            <v>2</v>
          </cell>
          <cell r="DM797">
            <v>0</v>
          </cell>
          <cell r="DN797">
            <v>0</v>
          </cell>
          <cell r="DO797">
            <v>0</v>
          </cell>
          <cell r="DP797">
            <v>0</v>
          </cell>
          <cell r="DQ797">
            <v>0</v>
          </cell>
          <cell r="DR797">
            <v>0</v>
          </cell>
          <cell r="DS797">
            <v>0</v>
          </cell>
          <cell r="DT797">
            <v>0</v>
          </cell>
          <cell r="DU797">
            <v>0</v>
          </cell>
          <cell r="DV797"/>
          <cell r="DW797"/>
          <cell r="DX797"/>
          <cell r="DY797"/>
          <cell r="DZ797"/>
          <cell r="EA797" t="str">
            <v>Higher Studies</v>
          </cell>
          <cell r="EB797" t="str">
            <v>Higher Studies</v>
          </cell>
          <cell r="EC797" t="str">
            <v>04/07/2022,10/08/2022</v>
          </cell>
          <cell r="ED797" t="str">
            <v>CAT-3</v>
          </cell>
          <cell r="EE797"/>
          <cell r="EF797"/>
          <cell r="EG797"/>
          <cell r="EH797"/>
          <cell r="EI797"/>
          <cell r="EJ797"/>
          <cell r="EK797"/>
          <cell r="EL797"/>
          <cell r="EM797"/>
          <cell r="EN797">
            <v>4</v>
          </cell>
          <cell r="EO797">
            <v>0</v>
          </cell>
          <cell r="EP797">
            <v>4</v>
          </cell>
          <cell r="EQ797">
            <v>8</v>
          </cell>
          <cell r="ER797">
            <v>53.333333333333336</v>
          </cell>
          <cell r="ES797" t="str">
            <v>Yes</v>
          </cell>
          <cell r="ET797" t="str">
            <v>https://drive.google.com/open?id=1a2zc4t6ueZgNlXzvMZZ3eR-m2rzeR_bM</v>
          </cell>
          <cell r="EU797" t="str">
            <v>IT + Core Companies</v>
          </cell>
          <cell r="EV797" t="str">
            <v>No</v>
          </cell>
          <cell r="EW797"/>
          <cell r="EX797" t="str">
            <v>Mumbai</v>
          </cell>
          <cell r="EY797" t="str">
            <v>AB</v>
          </cell>
          <cell r="EZ797"/>
          <cell r="FA797" t="str">
            <v>19-MECHB09-23</v>
          </cell>
          <cell r="FB797" t="str">
            <v>MECH-B</v>
          </cell>
          <cell r="FC797">
            <v>9</v>
          </cell>
        </row>
        <row r="798">
          <cell r="C798" t="str">
            <v>19-MECHB10-23</v>
          </cell>
          <cell r="D798">
            <v>10</v>
          </cell>
          <cell r="E798" t="str">
            <v>PARNERIA YASH SANDEEP RESHMA</v>
          </cell>
          <cell r="F798" t="str">
            <v>19-MECHB10-23</v>
          </cell>
          <cell r="G798" t="str">
            <v>Male</v>
          </cell>
          <cell r="H798">
            <v>37048</v>
          </cell>
          <cell r="I798">
            <v>8369626042</v>
          </cell>
          <cell r="J798"/>
          <cell r="K798" t="str">
            <v>yashparneria@outlook.com</v>
          </cell>
          <cell r="L798" t="str">
            <v>1032190462@tcetmumbai.in</v>
          </cell>
          <cell r="M798" t="str">
            <v>101, MANN NIKETAN,RAJAN PADA, MALAD WEST,MUMBAI,400064</v>
          </cell>
          <cell r="N798" t="str">
            <v>Service</v>
          </cell>
          <cell r="O798" t="str">
            <v>Below  5 Lacs</v>
          </cell>
          <cell r="P798" t="str">
            <v>Normal</v>
          </cell>
          <cell r="Q798" t="str">
            <v>Open</v>
          </cell>
          <cell r="R798">
            <v>2019</v>
          </cell>
          <cell r="S798" t="str">
            <v>FE</v>
          </cell>
          <cell r="T798" t="str">
            <v>MHT-CET 2019</v>
          </cell>
          <cell r="U798" t="str">
            <v>MHT-CET</v>
          </cell>
          <cell r="V798">
            <v>200</v>
          </cell>
          <cell r="W798">
            <v>1.9126178</v>
          </cell>
          <cell r="X798" t="str">
            <v>ACAP</v>
          </cell>
          <cell r="Y798">
            <v>412</v>
          </cell>
          <cell r="Z798">
            <v>500</v>
          </cell>
          <cell r="AA798">
            <v>82.4</v>
          </cell>
          <cell r="AB798">
            <v>2017</v>
          </cell>
          <cell r="AC798" t="str">
            <v>MAHARASHTRA STATE BOARD OF SECONDARY AND HIGHER SECONDARY EDUCATION</v>
          </cell>
          <cell r="AD798" t="str">
            <v>ST ANNES HIGH SCHOOL</v>
          </cell>
          <cell r="AE798">
            <v>396</v>
          </cell>
          <cell r="AF798">
            <v>650</v>
          </cell>
          <cell r="AG798">
            <v>60.92</v>
          </cell>
          <cell r="AH798">
            <v>2019</v>
          </cell>
          <cell r="AI798" t="str">
            <v>MAHARASHTRA STATE BOARD OF SECONDARY AND HIGHER SECONDARY EDUCATION</v>
          </cell>
          <cell r="AJ798" t="str">
            <v>SHRI T.P. BHATIA COLLEGE OF SCIENCE</v>
          </cell>
          <cell r="AK798">
            <v>157.08000000000001</v>
          </cell>
          <cell r="AL798">
            <v>22</v>
          </cell>
          <cell r="AM798">
            <v>7.1400000000000006</v>
          </cell>
          <cell r="AN798">
            <v>74.730158730158735</v>
          </cell>
          <cell r="AO798">
            <v>200</v>
          </cell>
          <cell r="AP798">
            <v>26</v>
          </cell>
          <cell r="AQ798">
            <v>7.6923076923076925</v>
          </cell>
          <cell r="AR798">
            <v>100</v>
          </cell>
          <cell r="AS798">
            <v>357.08000000000004</v>
          </cell>
          <cell r="AT798">
            <v>48</v>
          </cell>
          <cell r="AU798">
            <v>7.4391666666666678</v>
          </cell>
          <cell r="AV798">
            <v>230</v>
          </cell>
          <cell r="AW798">
            <v>25</v>
          </cell>
          <cell r="AX798">
            <v>9.1999999999999993</v>
          </cell>
          <cell r="AY798">
            <v>75</v>
          </cell>
          <cell r="AZ798">
            <v>245</v>
          </cell>
          <cell r="BA798">
            <v>29</v>
          </cell>
          <cell r="BB798">
            <v>8.4482758620689662</v>
          </cell>
          <cell r="BC798">
            <v>62</v>
          </cell>
          <cell r="BD798">
            <v>475</v>
          </cell>
          <cell r="BE798">
            <v>54</v>
          </cell>
          <cell r="BF798">
            <v>8.7962962962962958</v>
          </cell>
          <cell r="BG798">
            <v>216</v>
          </cell>
          <cell r="BH798">
            <v>24</v>
          </cell>
          <cell r="BI798">
            <v>9</v>
          </cell>
          <cell r="BJ798">
            <v>77</v>
          </cell>
          <cell r="BK798">
            <v>212</v>
          </cell>
          <cell r="BL798">
            <v>29</v>
          </cell>
          <cell r="BM798">
            <v>7.3103448275862073</v>
          </cell>
          <cell r="BN798">
            <v>77.746031746031747</v>
          </cell>
          <cell r="BO798">
            <v>428</v>
          </cell>
          <cell r="BP798">
            <v>53</v>
          </cell>
          <cell r="BQ798">
            <v>8.0754716981132084</v>
          </cell>
          <cell r="BR798">
            <v>182</v>
          </cell>
          <cell r="BS798">
            <v>24</v>
          </cell>
          <cell r="BT798">
            <v>7.583333333333333</v>
          </cell>
          <cell r="BU798">
            <v>77.746031746031747</v>
          </cell>
          <cell r="BV798">
            <v>182</v>
          </cell>
          <cell r="BW798">
            <v>24</v>
          </cell>
          <cell r="BX798">
            <v>7.583333333333333</v>
          </cell>
          <cell r="BY798">
            <v>224</v>
          </cell>
          <cell r="BZ798">
            <v>26</v>
          </cell>
          <cell r="CA798">
            <v>8.615384615384615</v>
          </cell>
          <cell r="CB798">
            <v>1666.08</v>
          </cell>
          <cell r="CC798">
            <v>205</v>
          </cell>
          <cell r="CD798">
            <v>8.1272195121951221</v>
          </cell>
          <cell r="CE798">
            <v>78</v>
          </cell>
          <cell r="CF798"/>
          <cell r="CG798"/>
          <cell r="CH798"/>
          <cell r="CI798"/>
          <cell r="CJ798"/>
          <cell r="CK798"/>
          <cell r="CL798"/>
          <cell r="CM798"/>
          <cell r="CN798"/>
          <cell r="CO798"/>
          <cell r="CP798"/>
          <cell r="CQ798"/>
          <cell r="CR798"/>
          <cell r="CS798"/>
          <cell r="CT798"/>
          <cell r="CU798"/>
          <cell r="CV798"/>
          <cell r="CW798"/>
          <cell r="CX798"/>
          <cell r="CY798"/>
          <cell r="CZ798"/>
          <cell r="DA798"/>
          <cell r="DB798"/>
          <cell r="DC798"/>
          <cell r="DD798"/>
          <cell r="DE798"/>
          <cell r="DF798"/>
          <cell r="DG798"/>
          <cell r="DH798"/>
          <cell r="DI798"/>
          <cell r="DJ798">
            <v>0</v>
          </cell>
          <cell r="DK798">
            <v>0</v>
          </cell>
          <cell r="DL798">
            <v>2</v>
          </cell>
          <cell r="DM798">
            <v>0</v>
          </cell>
          <cell r="DN798">
            <v>0</v>
          </cell>
          <cell r="DO798">
            <v>0</v>
          </cell>
          <cell r="DP798">
            <v>0</v>
          </cell>
          <cell r="DQ798">
            <v>0</v>
          </cell>
          <cell r="DR798">
            <v>0</v>
          </cell>
          <cell r="DS798">
            <v>0</v>
          </cell>
          <cell r="DT798">
            <v>0</v>
          </cell>
          <cell r="DU798">
            <v>0</v>
          </cell>
          <cell r="DV798"/>
          <cell r="DW798"/>
          <cell r="DX798"/>
          <cell r="DY798"/>
          <cell r="DZ798"/>
          <cell r="EA798" t="str">
            <v>Higher Studies</v>
          </cell>
          <cell r="EB798" t="str">
            <v>Higher Studies</v>
          </cell>
          <cell r="EC798"/>
          <cell r="ED798" t="str">
            <v>CAT-3</v>
          </cell>
          <cell r="EE798"/>
          <cell r="EF798"/>
          <cell r="EG798"/>
          <cell r="EH798"/>
          <cell r="EI798"/>
          <cell r="EJ798"/>
          <cell r="EK798"/>
          <cell r="EL798"/>
          <cell r="EM798"/>
          <cell r="EN798">
            <v>5</v>
          </cell>
          <cell r="EO798">
            <v>0</v>
          </cell>
          <cell r="EP798">
            <v>4</v>
          </cell>
          <cell r="EQ798">
            <v>9</v>
          </cell>
          <cell r="ER798">
            <v>60</v>
          </cell>
          <cell r="ES798" t="str">
            <v>Yes</v>
          </cell>
          <cell r="ET798" t="str">
            <v>https://drive.google.com/open?id=1CzM01N-LUvnsv1CWm-6c4q0K5bBgtcbi</v>
          </cell>
          <cell r="EU798" t="str">
            <v>NA</v>
          </cell>
          <cell r="EV798" t="str">
            <v>No</v>
          </cell>
          <cell r="EW798"/>
          <cell r="EX798" t="str">
            <v>MUMBAI</v>
          </cell>
          <cell r="EY798" t="str">
            <v>AB</v>
          </cell>
          <cell r="EZ798"/>
          <cell r="FA798" t="str">
            <v>19-MECHB10-23</v>
          </cell>
          <cell r="FB798" t="str">
            <v>MECH-B</v>
          </cell>
          <cell r="FC798">
            <v>10</v>
          </cell>
        </row>
        <row r="799">
          <cell r="C799" t="str">
            <v>19-MECHB11-23</v>
          </cell>
          <cell r="D799">
            <v>11</v>
          </cell>
          <cell r="E799" t="str">
            <v>PASI ANAND PREMNATH SARITA</v>
          </cell>
          <cell r="F799" t="str">
            <v>19-MECHB11-23</v>
          </cell>
          <cell r="G799" t="str">
            <v>Male</v>
          </cell>
          <cell r="H799">
            <v>37174</v>
          </cell>
          <cell r="I799">
            <v>9324474359</v>
          </cell>
          <cell r="J799"/>
          <cell r="K799" t="str">
            <v>anandclgstd2001@gmail.com</v>
          </cell>
          <cell r="L799" t="str">
            <v>1032190463@tcetmumbai.in</v>
          </cell>
          <cell r="M799" t="str">
            <v>ROOM NO 10 ,,govind nagar , nari seva sadan road ,asalfa village,opp. himaliya soc. ,mumbai,400084</v>
          </cell>
          <cell r="N799" t="str">
            <v>Self-employed</v>
          </cell>
          <cell r="O799" t="str">
            <v>Below  5 Lacs</v>
          </cell>
          <cell r="P799" t="str">
            <v>Normal</v>
          </cell>
          <cell r="Q799" t="str">
            <v>Open</v>
          </cell>
          <cell r="R799">
            <v>2019</v>
          </cell>
          <cell r="S799" t="str">
            <v>FE</v>
          </cell>
          <cell r="T799" t="str">
            <v>MHT-CET 2019</v>
          </cell>
          <cell r="U799" t="str">
            <v>MHT-CET</v>
          </cell>
          <cell r="V799">
            <v>200</v>
          </cell>
          <cell r="W799">
            <v>92.556650700000006</v>
          </cell>
          <cell r="X799" t="str">
            <v>MI</v>
          </cell>
          <cell r="Y799">
            <v>430</v>
          </cell>
          <cell r="Z799">
            <v>500</v>
          </cell>
          <cell r="AA799">
            <v>86</v>
          </cell>
          <cell r="AB799">
            <v>2017</v>
          </cell>
          <cell r="AC799" t="str">
            <v>MAHARASHTRA STATE BOARD OF SECONDARY AND HIGHER SECONDARY EDUCATION</v>
          </cell>
          <cell r="AD799" t="str">
            <v>HBVM</v>
          </cell>
          <cell r="AE799">
            <v>464</v>
          </cell>
          <cell r="AF799">
            <v>650</v>
          </cell>
          <cell r="AG799">
            <v>71.38</v>
          </cell>
          <cell r="AH799">
            <v>2019</v>
          </cell>
          <cell r="AI799" t="str">
            <v>MAHARASHTRA STATE BOARD OF SECONDARY AND HIGHER SECONDARY EDUCATION</v>
          </cell>
          <cell r="AJ799" t="str">
            <v>R.J. COLLEGE</v>
          </cell>
          <cell r="AK799">
            <v>176</v>
          </cell>
          <cell r="AL799">
            <v>22</v>
          </cell>
          <cell r="AM799">
            <v>8</v>
          </cell>
          <cell r="AN799">
            <v>75</v>
          </cell>
          <cell r="AO799">
            <v>213</v>
          </cell>
          <cell r="AP799">
            <v>26</v>
          </cell>
          <cell r="AQ799">
            <v>8.1923076923076916</v>
          </cell>
          <cell r="AR799">
            <v>75</v>
          </cell>
          <cell r="AS799">
            <v>389</v>
          </cell>
          <cell r="AT799">
            <v>48</v>
          </cell>
          <cell r="AU799">
            <v>8.1041666666666661</v>
          </cell>
          <cell r="AV799">
            <v>211</v>
          </cell>
          <cell r="AW799">
            <v>25</v>
          </cell>
          <cell r="AX799">
            <v>8.44</v>
          </cell>
          <cell r="AY799">
            <v>92</v>
          </cell>
          <cell r="AZ799">
            <v>258</v>
          </cell>
          <cell r="BA799">
            <v>29</v>
          </cell>
          <cell r="BB799">
            <v>8.8965517241379306</v>
          </cell>
          <cell r="BC799">
            <v>92</v>
          </cell>
          <cell r="BD799">
            <v>469</v>
          </cell>
          <cell r="BE799">
            <v>54</v>
          </cell>
          <cell r="BF799">
            <v>8.6851851851851851</v>
          </cell>
          <cell r="BG799">
            <v>222</v>
          </cell>
          <cell r="BH799">
            <v>24</v>
          </cell>
          <cell r="BI799">
            <v>9.25</v>
          </cell>
          <cell r="BJ799">
            <v>98</v>
          </cell>
          <cell r="BK799">
            <v>262</v>
          </cell>
          <cell r="BL799">
            <v>29</v>
          </cell>
          <cell r="BM799">
            <v>9.0344827586206904</v>
          </cell>
          <cell r="BN799">
            <v>86.4</v>
          </cell>
          <cell r="BO799">
            <v>484</v>
          </cell>
          <cell r="BP799">
            <v>53</v>
          </cell>
          <cell r="BQ799">
            <v>9.1320754716981138</v>
          </cell>
          <cell r="BR799">
            <v>181</v>
          </cell>
          <cell r="BS799">
            <v>24</v>
          </cell>
          <cell r="BT799">
            <v>7.541666666666667</v>
          </cell>
          <cell r="BU799">
            <v>86.399999999999991</v>
          </cell>
          <cell r="BV799">
            <v>181</v>
          </cell>
          <cell r="BW799">
            <v>24</v>
          </cell>
          <cell r="BX799">
            <v>7.541666666666667</v>
          </cell>
          <cell r="BY799">
            <v>236</v>
          </cell>
          <cell r="BZ799">
            <v>26</v>
          </cell>
          <cell r="CA799">
            <v>9.0769230769230766</v>
          </cell>
          <cell r="CB799">
            <v>1759</v>
          </cell>
          <cell r="CC799">
            <v>205</v>
          </cell>
          <cell r="CD799">
            <v>8.5804878048780484</v>
          </cell>
          <cell r="CE799">
            <v>87</v>
          </cell>
          <cell r="CF799"/>
          <cell r="CG799"/>
          <cell r="CH799"/>
          <cell r="CI799"/>
          <cell r="CJ799"/>
          <cell r="CK799"/>
          <cell r="CL799"/>
          <cell r="CM799"/>
          <cell r="CN799">
            <v>12</v>
          </cell>
          <cell r="CO799">
            <v>60</v>
          </cell>
          <cell r="CP799">
            <v>17</v>
          </cell>
          <cell r="CQ799">
            <v>50</v>
          </cell>
          <cell r="CR799">
            <v>24</v>
          </cell>
          <cell r="CS799">
            <v>0</v>
          </cell>
          <cell r="CT799">
            <v>100</v>
          </cell>
          <cell r="CU799">
            <v>16</v>
          </cell>
          <cell r="CV799">
            <v>0</v>
          </cell>
          <cell r="CW799">
            <v>100</v>
          </cell>
          <cell r="CX799">
            <v>112</v>
          </cell>
          <cell r="CY799">
            <v>22.4</v>
          </cell>
          <cell r="CZ799">
            <v>16.641901931649329</v>
          </cell>
          <cell r="DA799">
            <v>5</v>
          </cell>
          <cell r="DB799">
            <v>5</v>
          </cell>
          <cell r="DC799">
            <v>50</v>
          </cell>
          <cell r="DD799">
            <v>11</v>
          </cell>
          <cell r="DE799">
            <v>11</v>
          </cell>
          <cell r="DF799">
            <v>50</v>
          </cell>
          <cell r="DG799">
            <v>0</v>
          </cell>
          <cell r="DH799">
            <v>0</v>
          </cell>
          <cell r="DI799">
            <v>0</v>
          </cell>
          <cell r="DJ799">
            <v>0</v>
          </cell>
          <cell r="DK799">
            <v>2</v>
          </cell>
          <cell r="DL799">
            <v>0</v>
          </cell>
          <cell r="DM799">
            <v>100</v>
          </cell>
          <cell r="DN799">
            <v>100</v>
          </cell>
          <cell r="DO799" t="str">
            <v>100</v>
          </cell>
          <cell r="DP799">
            <v>90</v>
          </cell>
          <cell r="DQ799" t="str">
            <v>100</v>
          </cell>
          <cell r="DR799">
            <v>95</v>
          </cell>
          <cell r="DS799">
            <v>100</v>
          </cell>
          <cell r="DT799">
            <v>39</v>
          </cell>
          <cell r="DU799">
            <v>72</v>
          </cell>
          <cell r="DV799" t="str">
            <v>Micro Pneumatics Pvt.Ltd.</v>
          </cell>
          <cell r="DW799"/>
          <cell r="DX799"/>
          <cell r="DY799" t="str">
            <v>Placed</v>
          </cell>
          <cell r="DZ799">
            <v>3.6</v>
          </cell>
          <cell r="EA799" t="str">
            <v>Placement</v>
          </cell>
          <cell r="EB799" t="str">
            <v>Placement</v>
          </cell>
          <cell r="EC799"/>
          <cell r="ED799" t="str">
            <v>CAT-2</v>
          </cell>
          <cell r="EE799"/>
          <cell r="EF799"/>
          <cell r="EG799"/>
          <cell r="EH799"/>
          <cell r="EI799"/>
          <cell r="EJ799"/>
          <cell r="EK799"/>
          <cell r="EL799"/>
          <cell r="EM799"/>
          <cell r="EN799">
            <v>5</v>
          </cell>
          <cell r="EO799">
            <v>4</v>
          </cell>
          <cell r="EP799">
            <v>5</v>
          </cell>
          <cell r="EQ799">
            <v>14</v>
          </cell>
          <cell r="ER799">
            <v>93.333333333333329</v>
          </cell>
          <cell r="ES799" t="str">
            <v>Yes</v>
          </cell>
          <cell r="ET799" t="str">
            <v>https://drive.google.com/open?id=1k3z4sfjS9nHXz6M8NvxRHxF1VtFxBDDj</v>
          </cell>
          <cell r="EU799" t="str">
            <v>Core Companies</v>
          </cell>
          <cell r="EV799" t="str">
            <v>Yes</v>
          </cell>
          <cell r="EW799" t="str">
            <v>pay_Hy3mNGi85wBQoR</v>
          </cell>
          <cell r="EX799" t="str">
            <v>varanasi</v>
          </cell>
          <cell r="EY799" t="str">
            <v>Present</v>
          </cell>
          <cell r="EZ799" t="str">
            <v>Batch 4</v>
          </cell>
          <cell r="FA799" t="str">
            <v>19-MECHB11-23</v>
          </cell>
          <cell r="FB799" t="str">
            <v>MECH-B</v>
          </cell>
          <cell r="FC799">
            <v>11</v>
          </cell>
        </row>
        <row r="800">
          <cell r="C800" t="str">
            <v>19-MECHB12-23</v>
          </cell>
          <cell r="D800">
            <v>12</v>
          </cell>
          <cell r="E800" t="str">
            <v>PATHAK SUDAMA MAHENDRA SEEMA</v>
          </cell>
          <cell r="F800" t="str">
            <v>19-MECHB12-23</v>
          </cell>
          <cell r="G800" t="str">
            <v>Male</v>
          </cell>
          <cell r="H800">
            <v>37196</v>
          </cell>
          <cell r="I800">
            <v>8452963285</v>
          </cell>
          <cell r="J800"/>
          <cell r="K800" t="str">
            <v>pathaksudama8452@gmail.com</v>
          </cell>
          <cell r="L800" t="str">
            <v>1032190464@tcetmumbai.in</v>
          </cell>
          <cell r="M800" t="str">
            <v>A 302 Yamunotri CHS LTD,Vrindavan marg Overipada Dahisar east,Mumbai,400068</v>
          </cell>
          <cell r="N800" t="str">
            <v>Service</v>
          </cell>
          <cell r="O800" t="str">
            <v>5 Lacs to  10Lacs</v>
          </cell>
          <cell r="P800" t="str">
            <v>Normal</v>
          </cell>
          <cell r="Q800" t="str">
            <v>Open</v>
          </cell>
          <cell r="R800">
            <v>2019</v>
          </cell>
          <cell r="S800" t="str">
            <v>FE</v>
          </cell>
          <cell r="T800" t="str">
            <v>MHT-CET 2019</v>
          </cell>
          <cell r="U800" t="str">
            <v>MHT-CET</v>
          </cell>
          <cell r="V800">
            <v>200</v>
          </cell>
          <cell r="W800">
            <v>76.166146400000002</v>
          </cell>
          <cell r="X800" t="str">
            <v>MI</v>
          </cell>
          <cell r="Y800">
            <v>359</v>
          </cell>
          <cell r="Z800">
            <v>500</v>
          </cell>
          <cell r="AA800">
            <v>71.8</v>
          </cell>
          <cell r="AB800">
            <v>2017</v>
          </cell>
          <cell r="AC800" t="str">
            <v>MAHARASHTRA STATE BOARD OF SECONDARY AND HIGHER SECONDARY EDUCATION</v>
          </cell>
          <cell r="AD800" t="str">
            <v>GOPALS GARDEN HIGH SCHOOL</v>
          </cell>
          <cell r="AE800">
            <v>447</v>
          </cell>
          <cell r="AF800">
            <v>650</v>
          </cell>
          <cell r="AG800">
            <v>68.77</v>
          </cell>
          <cell r="AH800">
            <v>2019</v>
          </cell>
          <cell r="AI800" t="str">
            <v>MAHARASHTRA STATE BOARD OF SECONDARY AND HIGHER SECONDARY EDUCATION</v>
          </cell>
          <cell r="AJ800" t="str">
            <v>S.V.P JUNIOR COLLEGE OF SCIENCE AND COMMERCE</v>
          </cell>
          <cell r="AK800">
            <v>185</v>
          </cell>
          <cell r="AL800">
            <v>22</v>
          </cell>
          <cell r="AM800">
            <v>8.4090909090909083</v>
          </cell>
          <cell r="AN800">
            <v>75</v>
          </cell>
          <cell r="AO800">
            <v>197</v>
          </cell>
          <cell r="AP800">
            <v>26</v>
          </cell>
          <cell r="AQ800">
            <v>7.5769230769230766</v>
          </cell>
          <cell r="AR800">
            <v>83.33</v>
          </cell>
          <cell r="AS800">
            <v>382</v>
          </cell>
          <cell r="AT800">
            <v>48</v>
          </cell>
          <cell r="AU800">
            <v>7.958333333333333</v>
          </cell>
          <cell r="AV800">
            <v>218</v>
          </cell>
          <cell r="AW800">
            <v>25</v>
          </cell>
          <cell r="AX800">
            <v>8.7200000000000006</v>
          </cell>
          <cell r="AY800">
            <v>83</v>
          </cell>
          <cell r="AZ800">
            <v>258</v>
          </cell>
          <cell r="BA800">
            <v>29</v>
          </cell>
          <cell r="BB800">
            <v>8.8965517241379306</v>
          </cell>
          <cell r="BC800">
            <v>84</v>
          </cell>
          <cell r="BD800">
            <v>476</v>
          </cell>
          <cell r="BE800">
            <v>54</v>
          </cell>
          <cell r="BF800">
            <v>8.8148148148148149</v>
          </cell>
          <cell r="BG800">
            <v>221</v>
          </cell>
          <cell r="BH800">
            <v>24</v>
          </cell>
          <cell r="BI800">
            <v>9.2083333333333339</v>
          </cell>
          <cell r="BJ800">
            <v>93</v>
          </cell>
          <cell r="BK800">
            <v>236</v>
          </cell>
          <cell r="BL800">
            <v>29</v>
          </cell>
          <cell r="BM800">
            <v>8.137931034482758</v>
          </cell>
          <cell r="BN800">
            <v>83.665999999999997</v>
          </cell>
          <cell r="BO800">
            <v>457</v>
          </cell>
          <cell r="BP800">
            <v>53</v>
          </cell>
          <cell r="BQ800">
            <v>8.6226415094339615</v>
          </cell>
          <cell r="BR800">
            <v>195</v>
          </cell>
          <cell r="BS800">
            <v>24</v>
          </cell>
          <cell r="BT800">
            <v>8.125</v>
          </cell>
          <cell r="BU800">
            <v>83.665999999999997</v>
          </cell>
          <cell r="BV800">
            <v>195</v>
          </cell>
          <cell r="BW800">
            <v>24</v>
          </cell>
          <cell r="BX800">
            <v>8.125</v>
          </cell>
          <cell r="BY800">
            <v>212</v>
          </cell>
          <cell r="BZ800">
            <v>26</v>
          </cell>
          <cell r="CA800">
            <v>8.1538461538461533</v>
          </cell>
          <cell r="CB800">
            <v>1722</v>
          </cell>
          <cell r="CC800">
            <v>205</v>
          </cell>
          <cell r="CD800">
            <v>8.4</v>
          </cell>
          <cell r="CE800">
            <v>84</v>
          </cell>
          <cell r="CF800"/>
          <cell r="CG800"/>
          <cell r="CH800"/>
          <cell r="CI800"/>
          <cell r="CJ800"/>
          <cell r="CK800"/>
          <cell r="CL800"/>
          <cell r="CM800"/>
          <cell r="CN800">
            <v>8</v>
          </cell>
          <cell r="CO800">
            <v>60</v>
          </cell>
          <cell r="CP800">
            <v>0</v>
          </cell>
          <cell r="CQ800">
            <v>50</v>
          </cell>
          <cell r="CR800">
            <v>21</v>
          </cell>
          <cell r="CS800">
            <v>3</v>
          </cell>
          <cell r="CT800">
            <v>88</v>
          </cell>
          <cell r="CU800">
            <v>0</v>
          </cell>
          <cell r="CV800">
            <v>16</v>
          </cell>
          <cell r="CW800">
            <v>0</v>
          </cell>
          <cell r="CX800"/>
          <cell r="CY800"/>
          <cell r="CZ800"/>
          <cell r="DA800">
            <v>0</v>
          </cell>
          <cell r="DB800">
            <v>10</v>
          </cell>
          <cell r="DC800">
            <v>0</v>
          </cell>
          <cell r="DD800">
            <v>3</v>
          </cell>
          <cell r="DE800">
            <v>19</v>
          </cell>
          <cell r="DF800">
            <v>14</v>
          </cell>
          <cell r="DG800">
            <v>0</v>
          </cell>
          <cell r="DH800">
            <v>0</v>
          </cell>
          <cell r="DI800">
            <v>0</v>
          </cell>
          <cell r="DJ800">
            <v>0</v>
          </cell>
          <cell r="DK800">
            <v>0</v>
          </cell>
          <cell r="DL800">
            <v>2</v>
          </cell>
          <cell r="DM800">
            <v>0</v>
          </cell>
          <cell r="DN800">
            <v>0</v>
          </cell>
          <cell r="DO800" t="str">
            <v>0</v>
          </cell>
          <cell r="DP800">
            <v>0</v>
          </cell>
          <cell r="DQ800">
            <v>0</v>
          </cell>
          <cell r="DR800">
            <v>0</v>
          </cell>
          <cell r="DS800">
            <v>0</v>
          </cell>
          <cell r="DT800">
            <v>0</v>
          </cell>
          <cell r="DU800">
            <v>15</v>
          </cell>
          <cell r="DV800"/>
          <cell r="DW800"/>
          <cell r="DX800"/>
          <cell r="DY800"/>
          <cell r="DZ800"/>
          <cell r="EA800" t="str">
            <v>Higher Studies</v>
          </cell>
          <cell r="EB800" t="str">
            <v>Higher Studies</v>
          </cell>
          <cell r="EC800">
            <v>44783</v>
          </cell>
          <cell r="ED800" t="str">
            <v>CAT-3</v>
          </cell>
          <cell r="EE800"/>
          <cell r="EF800"/>
          <cell r="EG800"/>
          <cell r="EH800"/>
          <cell r="EI800"/>
          <cell r="EJ800"/>
          <cell r="EK800"/>
          <cell r="EL800"/>
          <cell r="EM800"/>
          <cell r="EN800">
            <v>5</v>
          </cell>
          <cell r="EO800">
            <v>1</v>
          </cell>
          <cell r="EP800">
            <v>5</v>
          </cell>
          <cell r="EQ800">
            <v>11</v>
          </cell>
          <cell r="ER800">
            <v>73.333333333333329</v>
          </cell>
          <cell r="ES800" t="str">
            <v>Yes</v>
          </cell>
          <cell r="ET800" t="str">
            <v>https://drive.google.com/open?id=1fTica8TvU6bh1crYV2Z8TYcMEjxbSUqc</v>
          </cell>
          <cell r="EU800" t="str">
            <v>IT + Core Companies</v>
          </cell>
          <cell r="EV800" t="str">
            <v>Yes</v>
          </cell>
          <cell r="EW800" t="str">
            <v>Done</v>
          </cell>
          <cell r="EX800" t="str">
            <v>-</v>
          </cell>
          <cell r="EY800" t="str">
            <v>Present</v>
          </cell>
          <cell r="EZ800" t="str">
            <v>Batch 4</v>
          </cell>
          <cell r="FA800" t="str">
            <v>19-MECHB12-23</v>
          </cell>
          <cell r="FB800" t="str">
            <v>MECH-B</v>
          </cell>
          <cell r="FC800">
            <v>12</v>
          </cell>
        </row>
        <row r="801">
          <cell r="C801" t="str">
            <v>19-MECHB13-23</v>
          </cell>
          <cell r="D801">
            <v>13</v>
          </cell>
          <cell r="E801" t="str">
            <v>PATIL KETAN RAJENDRA RATNAMALA</v>
          </cell>
          <cell r="F801" t="str">
            <v>19-MECHB13-23</v>
          </cell>
          <cell r="G801" t="str">
            <v>Male</v>
          </cell>
          <cell r="H801">
            <v>37420</v>
          </cell>
          <cell r="I801">
            <v>9665689504</v>
          </cell>
          <cell r="J801">
            <v>8805834959</v>
          </cell>
          <cell r="K801" t="str">
            <v>kpatil4344@gmail.com</v>
          </cell>
          <cell r="L801" t="str">
            <v>1032190465@tcetmumbai.in</v>
          </cell>
          <cell r="M801" t="str">
            <v>73,Bangalapada,Highway Road,Kharbav,Malodi,Bhiwandi,421302</v>
          </cell>
          <cell r="N801" t="str">
            <v>Family Business</v>
          </cell>
          <cell r="O801" t="str">
            <v>5 Lacs to  10Lacs</v>
          </cell>
          <cell r="P801" t="str">
            <v>Normal</v>
          </cell>
          <cell r="Q801" t="str">
            <v>Open</v>
          </cell>
          <cell r="R801">
            <v>2019</v>
          </cell>
          <cell r="S801" t="str">
            <v>FE</v>
          </cell>
          <cell r="T801" t="str">
            <v>MHT-CET 2019</v>
          </cell>
          <cell r="U801" t="str">
            <v>MHT-CET</v>
          </cell>
          <cell r="V801">
            <v>200</v>
          </cell>
          <cell r="W801">
            <v>94.329135399999998</v>
          </cell>
          <cell r="X801" t="str">
            <v>GOPENS</v>
          </cell>
          <cell r="Y801">
            <v>480</v>
          </cell>
          <cell r="Z801">
            <v>600</v>
          </cell>
          <cell r="AA801">
            <v>80</v>
          </cell>
          <cell r="AB801">
            <v>2017</v>
          </cell>
          <cell r="AC801" t="str">
            <v>COUNCIL FOR THE INDIAN SCHOOL CERTIFICATE EXAMINATIONS</v>
          </cell>
          <cell r="AD801" t="str">
            <v>PRESIDENCY SCHOOL</v>
          </cell>
          <cell r="AE801">
            <v>489</v>
          </cell>
          <cell r="AF801">
            <v>650</v>
          </cell>
          <cell r="AG801">
            <v>75.23</v>
          </cell>
          <cell r="AH801">
            <v>2019</v>
          </cell>
          <cell r="AI801" t="str">
            <v>MAHARASHTRA STATE BOARD OF SECONDARY AND HIGHER SECONDARY EDUCATION</v>
          </cell>
          <cell r="AJ801" t="str">
            <v>THE SCHOLARS HIGH SCHOOL AND JUNIOR COLLEGE</v>
          </cell>
          <cell r="AK801">
            <v>178</v>
          </cell>
          <cell r="AL801">
            <v>22</v>
          </cell>
          <cell r="AM801">
            <v>8.0909090909090917</v>
          </cell>
          <cell r="AN801">
            <v>91.993197278911566</v>
          </cell>
          <cell r="AO801">
            <v>202</v>
          </cell>
          <cell r="AP801">
            <v>26</v>
          </cell>
          <cell r="AQ801">
            <v>7.7692307692307692</v>
          </cell>
          <cell r="AR801">
            <v>75</v>
          </cell>
          <cell r="AS801">
            <v>380</v>
          </cell>
          <cell r="AT801">
            <v>48</v>
          </cell>
          <cell r="AU801">
            <v>7.916666666666667</v>
          </cell>
          <cell r="AV801">
            <v>220</v>
          </cell>
          <cell r="AW801">
            <v>25</v>
          </cell>
          <cell r="AX801">
            <v>8.8000000000000007</v>
          </cell>
          <cell r="AY801">
            <v>71</v>
          </cell>
          <cell r="AZ801">
            <v>250</v>
          </cell>
          <cell r="BA801">
            <v>29</v>
          </cell>
          <cell r="BB801">
            <v>8.6206896551724146</v>
          </cell>
          <cell r="BC801">
            <v>59</v>
          </cell>
          <cell r="BD801">
            <v>470</v>
          </cell>
          <cell r="BE801">
            <v>54</v>
          </cell>
          <cell r="BF801">
            <v>8.7037037037037042</v>
          </cell>
          <cell r="BG801">
            <v>215</v>
          </cell>
          <cell r="BH801">
            <v>24</v>
          </cell>
          <cell r="BI801">
            <v>8.9583333333333339</v>
          </cell>
          <cell r="BJ801">
            <v>76</v>
          </cell>
          <cell r="BK801">
            <v>248</v>
          </cell>
          <cell r="BL801">
            <v>29</v>
          </cell>
          <cell r="BM801">
            <v>8.5517241379310338</v>
          </cell>
          <cell r="BN801">
            <v>74.598639455782319</v>
          </cell>
          <cell r="BO801">
            <v>463</v>
          </cell>
          <cell r="BP801">
            <v>53</v>
          </cell>
          <cell r="BQ801">
            <v>8.7358490566037741</v>
          </cell>
          <cell r="BR801">
            <v>204</v>
          </cell>
          <cell r="BS801">
            <v>24</v>
          </cell>
          <cell r="BT801">
            <v>8.5</v>
          </cell>
          <cell r="BU801">
            <v>74.598639455782305</v>
          </cell>
          <cell r="BV801">
            <v>204</v>
          </cell>
          <cell r="BW801">
            <v>24</v>
          </cell>
          <cell r="BX801">
            <v>8.5</v>
          </cell>
          <cell r="BY801">
            <v>244</v>
          </cell>
          <cell r="BZ801">
            <v>26</v>
          </cell>
          <cell r="CA801">
            <v>9.384615384615385</v>
          </cell>
          <cell r="CB801">
            <v>1761</v>
          </cell>
          <cell r="CC801">
            <v>205</v>
          </cell>
          <cell r="CD801">
            <v>8.590243902439024</v>
          </cell>
          <cell r="CE801">
            <v>75</v>
          </cell>
          <cell r="CF801"/>
          <cell r="CG801"/>
          <cell r="CH801"/>
          <cell r="CI801"/>
          <cell r="CJ801"/>
          <cell r="CK801"/>
          <cell r="CL801"/>
          <cell r="CM801"/>
          <cell r="CN801"/>
          <cell r="CO801"/>
          <cell r="CP801"/>
          <cell r="CQ801"/>
          <cell r="CR801"/>
          <cell r="CS801"/>
          <cell r="CT801"/>
          <cell r="CU801"/>
          <cell r="CV801"/>
          <cell r="CW801"/>
          <cell r="CX801"/>
          <cell r="CY801"/>
          <cell r="CZ801"/>
          <cell r="DA801"/>
          <cell r="DB801"/>
          <cell r="DC801"/>
          <cell r="DD801"/>
          <cell r="DE801"/>
          <cell r="DF801"/>
          <cell r="DG801"/>
          <cell r="DH801"/>
          <cell r="DI801"/>
          <cell r="DJ801">
            <v>0</v>
          </cell>
          <cell r="DK801">
            <v>0</v>
          </cell>
          <cell r="DL801">
            <v>2</v>
          </cell>
          <cell r="DM801">
            <v>0</v>
          </cell>
          <cell r="DN801">
            <v>0</v>
          </cell>
          <cell r="DO801">
            <v>0</v>
          </cell>
          <cell r="DP801">
            <v>0</v>
          </cell>
          <cell r="DQ801">
            <v>0</v>
          </cell>
          <cell r="DR801">
            <v>0</v>
          </cell>
          <cell r="DS801">
            <v>0</v>
          </cell>
          <cell r="DT801">
            <v>0</v>
          </cell>
          <cell r="DU801">
            <v>0</v>
          </cell>
          <cell r="DV801"/>
          <cell r="DW801"/>
          <cell r="DX801"/>
          <cell r="DY801"/>
          <cell r="DZ801"/>
          <cell r="EA801" t="str">
            <v>Placement</v>
          </cell>
          <cell r="EB801" t="str">
            <v>Placement</v>
          </cell>
          <cell r="EC801">
            <v>45085</v>
          </cell>
          <cell r="ED801" t="str">
            <v>CAT-3</v>
          </cell>
          <cell r="EE801"/>
          <cell r="EF801"/>
          <cell r="EG801"/>
          <cell r="EH801"/>
          <cell r="EI801"/>
          <cell r="EJ801"/>
          <cell r="EK801"/>
          <cell r="EL801"/>
          <cell r="EM801"/>
          <cell r="EN801">
            <v>5</v>
          </cell>
          <cell r="EO801">
            <v>0</v>
          </cell>
          <cell r="EP801">
            <v>4</v>
          </cell>
          <cell r="EQ801">
            <v>9</v>
          </cell>
          <cell r="ER801">
            <v>60</v>
          </cell>
          <cell r="ES801" t="str">
            <v>Yes</v>
          </cell>
          <cell r="ET801" t="str">
            <v>https://drive.google.com/open?id=1BZKWwuHowU_rTVOuIoIs1IzuvIuVC0xb</v>
          </cell>
          <cell r="EU801" t="str">
            <v>NA</v>
          </cell>
          <cell r="EV801" t="str">
            <v>No</v>
          </cell>
          <cell r="EW801"/>
          <cell r="EX801" t="str">
            <v>-</v>
          </cell>
          <cell r="EY801" t="str">
            <v>AB</v>
          </cell>
          <cell r="EZ801"/>
          <cell r="FA801" t="str">
            <v>19-MECHB13-23</v>
          </cell>
          <cell r="FB801" t="str">
            <v>MECH-B</v>
          </cell>
          <cell r="FC801">
            <v>13</v>
          </cell>
        </row>
        <row r="802">
          <cell r="C802" t="str">
            <v>19-MECHB14-23</v>
          </cell>
          <cell r="D802">
            <v>14</v>
          </cell>
          <cell r="E802" t="str">
            <v>PILLAI RITWIK RAJESH REKHA</v>
          </cell>
          <cell r="F802" t="str">
            <v>19-MECHB14-23</v>
          </cell>
          <cell r="G802" t="str">
            <v>Male</v>
          </cell>
          <cell r="H802">
            <v>37216</v>
          </cell>
          <cell r="I802">
            <v>8600041020</v>
          </cell>
          <cell r="J802"/>
          <cell r="K802" t="str">
            <v>ritwik.pillai@gmail.com</v>
          </cell>
          <cell r="L802" t="str">
            <v>1032190466@tcetmumbai.in</v>
          </cell>
          <cell r="M802" t="str">
            <v>C-301,ANITA BLDG NO 12 CHS LTD,LOKHANDWALA TOWNSHIP,KANDIVALI EAST,NEAR LFS SCHOOL,MUMBAI,400101</v>
          </cell>
          <cell r="N802" t="str">
            <v>Service</v>
          </cell>
          <cell r="O802" t="str">
            <v>10 Lacs to 20Lacs</v>
          </cell>
          <cell r="P802" t="str">
            <v>Normal</v>
          </cell>
          <cell r="Q802" t="str">
            <v>Open</v>
          </cell>
          <cell r="R802">
            <v>2019</v>
          </cell>
          <cell r="S802" t="str">
            <v>FE</v>
          </cell>
          <cell r="T802" t="str">
            <v xml:space="preserve">JEE(Main)-2019 </v>
          </cell>
          <cell r="U802" t="str">
            <v>JEE-Main</v>
          </cell>
          <cell r="V802">
            <v>360</v>
          </cell>
          <cell r="W802">
            <v>79.596379799999994</v>
          </cell>
          <cell r="X802" t="str">
            <v>ACAP</v>
          </cell>
          <cell r="Y802">
            <v>492</v>
          </cell>
          <cell r="Z802">
            <v>600</v>
          </cell>
          <cell r="AA802">
            <v>82</v>
          </cell>
          <cell r="AB802">
            <v>2017</v>
          </cell>
          <cell r="AC802" t="str">
            <v>COUNCIL FOR THE INDIAN SCHOOL CERTIFICATE EXAMINATIONS</v>
          </cell>
          <cell r="AD802" t="str">
            <v>LOKHANDWALA FOUNDATION SCHOOL</v>
          </cell>
          <cell r="AE802">
            <v>323</v>
          </cell>
          <cell r="AF802">
            <v>500</v>
          </cell>
          <cell r="AG802">
            <v>64.599999999999994</v>
          </cell>
          <cell r="AH802">
            <v>2019</v>
          </cell>
          <cell r="AI802" t="str">
            <v>CENTRAL BOARD OF SECONDARY EDUCATION</v>
          </cell>
          <cell r="AJ802" t="str">
            <v>MKVVIV</v>
          </cell>
          <cell r="AK802">
            <v>133</v>
          </cell>
          <cell r="AL802">
            <v>22</v>
          </cell>
          <cell r="AM802">
            <v>6.0454545454545459</v>
          </cell>
          <cell r="AN802">
            <v>75</v>
          </cell>
          <cell r="AO802">
            <v>179</v>
          </cell>
          <cell r="AP802">
            <v>26</v>
          </cell>
          <cell r="AQ802">
            <v>6.884615384615385</v>
          </cell>
          <cell r="AR802">
            <v>91.67</v>
          </cell>
          <cell r="AS802">
            <v>312</v>
          </cell>
          <cell r="AT802">
            <v>48</v>
          </cell>
          <cell r="AU802">
            <v>6.5</v>
          </cell>
          <cell r="AV802">
            <v>239</v>
          </cell>
          <cell r="AW802">
            <v>25</v>
          </cell>
          <cell r="AX802">
            <v>9.56</v>
          </cell>
          <cell r="AY802">
            <v>97</v>
          </cell>
          <cell r="AZ802">
            <v>268</v>
          </cell>
          <cell r="BA802">
            <v>29</v>
          </cell>
          <cell r="BB802">
            <v>9.2413793103448274</v>
          </cell>
          <cell r="BC802">
            <v>92</v>
          </cell>
          <cell r="BD802">
            <v>507</v>
          </cell>
          <cell r="BE802">
            <v>54</v>
          </cell>
          <cell r="BF802">
            <v>9.3888888888888893</v>
          </cell>
          <cell r="BG802">
            <v>219</v>
          </cell>
          <cell r="BH802">
            <v>24</v>
          </cell>
          <cell r="BI802">
            <v>9.125</v>
          </cell>
          <cell r="BJ802">
            <v>97</v>
          </cell>
          <cell r="BK802">
            <v>237</v>
          </cell>
          <cell r="BL802">
            <v>29</v>
          </cell>
          <cell r="BM802">
            <v>8.1724137931034484</v>
          </cell>
          <cell r="BN802">
            <v>90.534000000000006</v>
          </cell>
          <cell r="BO802">
            <v>456</v>
          </cell>
          <cell r="BP802">
            <v>53</v>
          </cell>
          <cell r="BQ802">
            <v>8.6037735849056602</v>
          </cell>
          <cell r="BR802">
            <v>202</v>
          </cell>
          <cell r="BS802">
            <v>24</v>
          </cell>
          <cell r="BT802">
            <v>8.4166666666666661</v>
          </cell>
          <cell r="BU802">
            <v>90.534000000000006</v>
          </cell>
          <cell r="BV802">
            <v>202</v>
          </cell>
          <cell r="BW802">
            <v>24</v>
          </cell>
          <cell r="BX802">
            <v>8.4166666666666661</v>
          </cell>
          <cell r="BY802">
            <v>210</v>
          </cell>
          <cell r="BZ802">
            <v>26</v>
          </cell>
          <cell r="CA802">
            <v>8.0769230769230766</v>
          </cell>
          <cell r="CB802">
            <v>1687</v>
          </cell>
          <cell r="CC802">
            <v>205</v>
          </cell>
          <cell r="CD802">
            <v>8.2292682926829261</v>
          </cell>
          <cell r="CE802">
            <v>91</v>
          </cell>
          <cell r="CF802"/>
          <cell r="CG802"/>
          <cell r="CH802"/>
          <cell r="CI802"/>
          <cell r="CJ802"/>
          <cell r="CK802"/>
          <cell r="CL802"/>
          <cell r="CM802"/>
          <cell r="CN802">
            <v>17</v>
          </cell>
          <cell r="CO802">
            <v>60</v>
          </cell>
          <cell r="CP802">
            <v>31</v>
          </cell>
          <cell r="CQ802">
            <v>50</v>
          </cell>
          <cell r="CR802">
            <v>14</v>
          </cell>
          <cell r="CS802">
            <v>10</v>
          </cell>
          <cell r="CT802">
            <v>59</v>
          </cell>
          <cell r="CU802">
            <v>0</v>
          </cell>
          <cell r="CV802">
            <v>16</v>
          </cell>
          <cell r="CW802">
            <v>0</v>
          </cell>
          <cell r="CX802"/>
          <cell r="CY802"/>
          <cell r="CZ802"/>
          <cell r="DA802">
            <v>0</v>
          </cell>
          <cell r="DB802">
            <v>10</v>
          </cell>
          <cell r="DC802">
            <v>0</v>
          </cell>
          <cell r="DD802">
            <v>1</v>
          </cell>
          <cell r="DE802">
            <v>21</v>
          </cell>
          <cell r="DF802">
            <v>5</v>
          </cell>
          <cell r="DG802">
            <v>0</v>
          </cell>
          <cell r="DH802">
            <v>0</v>
          </cell>
          <cell r="DI802">
            <v>0</v>
          </cell>
          <cell r="DJ802">
            <v>0</v>
          </cell>
          <cell r="DK802">
            <v>0</v>
          </cell>
          <cell r="DL802">
            <v>2</v>
          </cell>
          <cell r="DM802">
            <v>0</v>
          </cell>
          <cell r="DN802">
            <v>0</v>
          </cell>
          <cell r="DO802" t="str">
            <v>0</v>
          </cell>
          <cell r="DP802">
            <v>0</v>
          </cell>
          <cell r="DQ802">
            <v>0</v>
          </cell>
          <cell r="DR802">
            <v>0</v>
          </cell>
          <cell r="DS802">
            <v>0</v>
          </cell>
          <cell r="DT802">
            <v>0</v>
          </cell>
          <cell r="DU802">
            <v>10</v>
          </cell>
          <cell r="DV802" t="str">
            <v>Business Access India</v>
          </cell>
          <cell r="DW802"/>
          <cell r="DX802"/>
          <cell r="DY802" t="str">
            <v>Placed</v>
          </cell>
          <cell r="DZ802">
            <v>3</v>
          </cell>
          <cell r="EA802" t="str">
            <v>Placement</v>
          </cell>
          <cell r="EB802" t="str">
            <v>Placement</v>
          </cell>
          <cell r="EC802">
            <v>44903</v>
          </cell>
          <cell r="ED802" t="str">
            <v>CAT-3</v>
          </cell>
          <cell r="EE802"/>
          <cell r="EF802"/>
          <cell r="EG802"/>
          <cell r="EH802"/>
          <cell r="EI802"/>
          <cell r="EJ802"/>
          <cell r="EK802"/>
          <cell r="EL802"/>
          <cell r="EM802"/>
          <cell r="EN802">
            <v>5</v>
          </cell>
          <cell r="EO802">
            <v>1</v>
          </cell>
          <cell r="EP802">
            <v>5</v>
          </cell>
          <cell r="EQ802">
            <v>11</v>
          </cell>
          <cell r="ER802">
            <v>73.333333333333329</v>
          </cell>
          <cell r="ES802" t="str">
            <v>Yes</v>
          </cell>
          <cell r="ET802" t="str">
            <v>https://drive.google.com/open?id=1XbekLGyhK4ezBCRwUQln4v2aelPxtnJU</v>
          </cell>
          <cell r="EU802" t="str">
            <v>IT + Core Companies</v>
          </cell>
          <cell r="EV802" t="str">
            <v>Yes</v>
          </cell>
          <cell r="EW802" t="str">
            <v>yes</v>
          </cell>
          <cell r="EX802" t="str">
            <v>KERALA</v>
          </cell>
          <cell r="EY802" t="str">
            <v>Present</v>
          </cell>
          <cell r="EZ802" t="str">
            <v>Batch 3</v>
          </cell>
          <cell r="FA802" t="str">
            <v>19-MECHB14-23</v>
          </cell>
          <cell r="FB802" t="str">
            <v>MECH-B</v>
          </cell>
          <cell r="FC802">
            <v>14</v>
          </cell>
        </row>
        <row r="803">
          <cell r="C803" t="str">
            <v>19-MECHB15-23</v>
          </cell>
          <cell r="D803">
            <v>15</v>
          </cell>
          <cell r="E803" t="str">
            <v>PITALE OM MILIND MANALI</v>
          </cell>
          <cell r="F803" t="str">
            <v>19-MECHB15-23</v>
          </cell>
          <cell r="G803" t="str">
            <v>Male</v>
          </cell>
          <cell r="H803">
            <v>37186</v>
          </cell>
          <cell r="I803">
            <v>8369923393</v>
          </cell>
          <cell r="J803"/>
          <cell r="K803" t="str">
            <v>pitaleom@gmail.com</v>
          </cell>
          <cell r="L803" t="str">
            <v>1032190467@tcetmumbai.in</v>
          </cell>
          <cell r="M803" t="str">
            <v>B 301/ DURWANKUR society,Shahaji Raje road Shivaji nagar  ,Vile parle ,Mumbai ,400057</v>
          </cell>
          <cell r="N803" t="str">
            <v>Service</v>
          </cell>
          <cell r="O803" t="str">
            <v>Below  5 Lacs</v>
          </cell>
          <cell r="P803" t="str">
            <v>Normal</v>
          </cell>
          <cell r="Q803" t="str">
            <v>Open</v>
          </cell>
          <cell r="R803">
            <v>2019</v>
          </cell>
          <cell r="S803" t="str">
            <v>FE</v>
          </cell>
          <cell r="T803" t="str">
            <v xml:space="preserve">JEE(Main)-2019 </v>
          </cell>
          <cell r="U803" t="str">
            <v>JEE-Main</v>
          </cell>
          <cell r="V803">
            <v>360</v>
          </cell>
          <cell r="W803">
            <v>99.556977799999999</v>
          </cell>
          <cell r="X803" t="str">
            <v>AI</v>
          </cell>
          <cell r="Y803">
            <v>418</v>
          </cell>
          <cell r="Z803">
            <v>500</v>
          </cell>
          <cell r="AA803">
            <v>83.6</v>
          </cell>
          <cell r="AB803">
            <v>2017</v>
          </cell>
          <cell r="AC803" t="str">
            <v>MAHARASHTRA STATE BOARD OF SECONDARY AND HIGHER SECONDARY EDUCATION</v>
          </cell>
          <cell r="AD803" t="str">
            <v>PARLE TILAK VIDYALAYA ENGLISH MEDIUM SCHOOL</v>
          </cell>
          <cell r="AE803">
            <v>387</v>
          </cell>
          <cell r="AF803">
            <v>650</v>
          </cell>
          <cell r="AG803">
            <v>59.54</v>
          </cell>
          <cell r="AH803">
            <v>2019</v>
          </cell>
          <cell r="AI803" t="str">
            <v>MAHARASHTRA STATE BOARD OF SECONDARY AND HIGHER SECONDARY EDUCATION</v>
          </cell>
          <cell r="AJ803" t="str">
            <v>SATHAYE COLLEGE</v>
          </cell>
          <cell r="AK803">
            <v>178</v>
          </cell>
          <cell r="AL803">
            <v>22</v>
          </cell>
          <cell r="AM803">
            <v>8.0909090909090917</v>
          </cell>
          <cell r="AN803">
            <v>75.836734693877546</v>
          </cell>
          <cell r="AO803">
            <v>216</v>
          </cell>
          <cell r="AP803">
            <v>26</v>
          </cell>
          <cell r="AQ803">
            <v>8.3076923076923084</v>
          </cell>
          <cell r="AR803">
            <v>91.67</v>
          </cell>
          <cell r="AS803">
            <v>394</v>
          </cell>
          <cell r="AT803">
            <v>48</v>
          </cell>
          <cell r="AU803">
            <v>8.2083333333333339</v>
          </cell>
          <cell r="AV803">
            <v>244</v>
          </cell>
          <cell r="AW803">
            <v>25</v>
          </cell>
          <cell r="AX803">
            <v>9.76</v>
          </cell>
          <cell r="AY803">
            <v>91</v>
          </cell>
          <cell r="AZ803">
            <v>278</v>
          </cell>
          <cell r="BA803">
            <v>29</v>
          </cell>
          <cell r="BB803">
            <v>9.5862068965517242</v>
          </cell>
          <cell r="BC803">
            <v>90</v>
          </cell>
          <cell r="BD803">
            <v>522</v>
          </cell>
          <cell r="BE803">
            <v>54</v>
          </cell>
          <cell r="BF803">
            <v>9.6666666666666661</v>
          </cell>
          <cell r="BG803">
            <v>209</v>
          </cell>
          <cell r="BH803">
            <v>24</v>
          </cell>
          <cell r="BI803">
            <v>8.7083333333333339</v>
          </cell>
          <cell r="BJ803">
            <v>94</v>
          </cell>
          <cell r="BK803">
            <v>234</v>
          </cell>
          <cell r="BL803">
            <v>28</v>
          </cell>
          <cell r="BM803">
            <v>8.3571428571428577</v>
          </cell>
          <cell r="BN803">
            <v>88.501346938775512</v>
          </cell>
          <cell r="BO803">
            <v>443</v>
          </cell>
          <cell r="BP803">
            <v>52</v>
          </cell>
          <cell r="BQ803">
            <v>8.5192307692307701</v>
          </cell>
          <cell r="BR803">
            <v>203</v>
          </cell>
          <cell r="BS803">
            <v>24</v>
          </cell>
          <cell r="BT803">
            <v>8.4583333333333339</v>
          </cell>
          <cell r="BU803">
            <v>88.501346938775512</v>
          </cell>
          <cell r="BV803">
            <v>203</v>
          </cell>
          <cell r="BW803">
            <v>24</v>
          </cell>
          <cell r="BX803">
            <v>8.4583333333333339</v>
          </cell>
          <cell r="BY803">
            <v>237</v>
          </cell>
          <cell r="BZ803">
            <v>26</v>
          </cell>
          <cell r="CA803">
            <v>9.115384615384615</v>
          </cell>
          <cell r="CB803">
            <v>1799</v>
          </cell>
          <cell r="CC803">
            <v>204</v>
          </cell>
          <cell r="CD803">
            <v>8.8186274509803919</v>
          </cell>
          <cell r="CE803">
            <v>89</v>
          </cell>
          <cell r="CF803"/>
          <cell r="CG803"/>
          <cell r="CH803"/>
          <cell r="CI803"/>
          <cell r="CJ803"/>
          <cell r="CK803"/>
          <cell r="CL803"/>
          <cell r="CM803"/>
          <cell r="CN803" t="str">
            <v>ABSENT</v>
          </cell>
          <cell r="CO803">
            <v>60</v>
          </cell>
          <cell r="CP803" t="str">
            <v>ABSENT</v>
          </cell>
          <cell r="CQ803">
            <v>50</v>
          </cell>
          <cell r="CR803">
            <v>13</v>
          </cell>
          <cell r="CS803">
            <v>11</v>
          </cell>
          <cell r="CT803">
            <v>55</v>
          </cell>
          <cell r="CU803">
            <v>0</v>
          </cell>
          <cell r="CV803">
            <v>16</v>
          </cell>
          <cell r="CW803">
            <v>0</v>
          </cell>
          <cell r="CX803">
            <v>60</v>
          </cell>
          <cell r="CY803">
            <v>60</v>
          </cell>
          <cell r="CZ803">
            <v>8.9153046062407135</v>
          </cell>
          <cell r="DA803">
            <v>1</v>
          </cell>
          <cell r="DB803">
            <v>9</v>
          </cell>
          <cell r="DC803">
            <v>10</v>
          </cell>
          <cell r="DD803">
            <v>12</v>
          </cell>
          <cell r="DE803">
            <v>10</v>
          </cell>
          <cell r="DF803">
            <v>55</v>
          </cell>
          <cell r="DG803">
            <v>0</v>
          </cell>
          <cell r="DH803">
            <v>0</v>
          </cell>
          <cell r="DI803">
            <v>0</v>
          </cell>
          <cell r="DJ803">
            <v>0</v>
          </cell>
          <cell r="DK803">
            <v>0</v>
          </cell>
          <cell r="DL803">
            <v>2</v>
          </cell>
          <cell r="DM803">
            <v>0</v>
          </cell>
          <cell r="DN803">
            <v>0</v>
          </cell>
          <cell r="DO803" t="str">
            <v>0</v>
          </cell>
          <cell r="DP803">
            <v>0</v>
          </cell>
          <cell r="DQ803">
            <v>0</v>
          </cell>
          <cell r="DR803">
            <v>0</v>
          </cell>
          <cell r="DS803">
            <v>0</v>
          </cell>
          <cell r="DT803">
            <v>3</v>
          </cell>
          <cell r="DU803">
            <v>18</v>
          </cell>
          <cell r="DV803" t="str">
            <v>Avniro</v>
          </cell>
          <cell r="DW803"/>
          <cell r="DX803"/>
          <cell r="DY803" t="str">
            <v>Placed</v>
          </cell>
          <cell r="DZ803">
            <v>4.7</v>
          </cell>
          <cell r="EA803" t="str">
            <v>Placement</v>
          </cell>
          <cell r="EB803" t="str">
            <v>Placement</v>
          </cell>
          <cell r="EC803"/>
          <cell r="ED803" t="str">
            <v>CAT-3</v>
          </cell>
          <cell r="EE803"/>
          <cell r="EF803"/>
          <cell r="EG803"/>
          <cell r="EH803"/>
          <cell r="EI803"/>
          <cell r="EJ803"/>
          <cell r="EK803"/>
          <cell r="EL803"/>
          <cell r="EM803"/>
          <cell r="EN803">
            <v>5</v>
          </cell>
          <cell r="EO803">
            <v>1</v>
          </cell>
          <cell r="EP803">
            <v>5</v>
          </cell>
          <cell r="EQ803">
            <v>11</v>
          </cell>
          <cell r="ER803">
            <v>73.333333333333329</v>
          </cell>
          <cell r="ES803" t="str">
            <v>Yes</v>
          </cell>
          <cell r="ET803" t="str">
            <v>https://drive.google.com/open?id=1n0ztWFo8GhYUdLBnEIuV5_maLrDYIFdQ</v>
          </cell>
          <cell r="EU803" t="str">
            <v>IT + Core Companies</v>
          </cell>
          <cell r="EV803" t="str">
            <v>Yes</v>
          </cell>
          <cell r="EW803" t="str">
            <v>Yes</v>
          </cell>
          <cell r="EX803" t="str">
            <v>Andheri</v>
          </cell>
          <cell r="EY803" t="str">
            <v>Present</v>
          </cell>
          <cell r="EZ803" t="str">
            <v>Batch 4</v>
          </cell>
          <cell r="FA803" t="str">
            <v>19-MECHB15-23</v>
          </cell>
          <cell r="FB803" t="str">
            <v>MECH-B</v>
          </cell>
          <cell r="FC803">
            <v>15</v>
          </cell>
        </row>
        <row r="804">
          <cell r="C804" t="str">
            <v>19-MECHB16-23</v>
          </cell>
          <cell r="D804">
            <v>16</v>
          </cell>
          <cell r="E804" t="str">
            <v>PRASAD AYUSH DINESH PUSHPADEVI</v>
          </cell>
          <cell r="F804" t="str">
            <v>19-MECHB16-23</v>
          </cell>
          <cell r="G804" t="str">
            <v>Male</v>
          </cell>
          <cell r="H804">
            <v>36771</v>
          </cell>
          <cell r="I804">
            <v>9004215338</v>
          </cell>
          <cell r="J804"/>
          <cell r="K804" t="str">
            <v>ayushprasad0547@gmail.com</v>
          </cell>
          <cell r="L804" t="str">
            <v>1032190468@tcetmumbai.in</v>
          </cell>
          <cell r="M804" t="str">
            <v>R no. 18, Javed Manzil,Kishor Kumar Ganguly Marg, Juhu Tara,Santacruz-West,Ram Mandir,Mumbai,400049</v>
          </cell>
          <cell r="N804" t="str">
            <v>Self-employed</v>
          </cell>
          <cell r="O804" t="str">
            <v>Below  5 Lacs</v>
          </cell>
          <cell r="P804" t="str">
            <v>Normal</v>
          </cell>
          <cell r="Q804" t="str">
            <v>Open</v>
          </cell>
          <cell r="R804">
            <v>2019</v>
          </cell>
          <cell r="S804" t="str">
            <v>FE</v>
          </cell>
          <cell r="T804" t="str">
            <v>MHT-CET 2019</v>
          </cell>
          <cell r="U804" t="str">
            <v>MHT-CET</v>
          </cell>
          <cell r="V804">
            <v>200</v>
          </cell>
          <cell r="W804">
            <v>31.293135299999999</v>
          </cell>
          <cell r="X804" t="str">
            <v>MI</v>
          </cell>
          <cell r="Y804">
            <v>403</v>
          </cell>
          <cell r="Z804">
            <v>500</v>
          </cell>
          <cell r="AA804">
            <v>80.599999999999994</v>
          </cell>
          <cell r="AB804">
            <v>2016</v>
          </cell>
          <cell r="AC804" t="str">
            <v>MAHARASHTRA STATE BOARD OF SECONDARY AND HIGHER SECONDARY EDUCATION</v>
          </cell>
          <cell r="AD804" t="str">
            <v>ST. JOSEPH'S HIGH SCHOOL</v>
          </cell>
          <cell r="AE804">
            <v>346</v>
          </cell>
          <cell r="AF804">
            <v>650</v>
          </cell>
          <cell r="AG804">
            <v>53.23</v>
          </cell>
          <cell r="AH804">
            <v>2018</v>
          </cell>
          <cell r="AI804" t="str">
            <v>MAHARASHTRA STATE BOARD OF SECONDARY AND HIGHER SECONDARY EDUCATION</v>
          </cell>
          <cell r="AJ804" t="str">
            <v>R.D. NATIONAL COLLEGE</v>
          </cell>
          <cell r="AK804">
            <v>181</v>
          </cell>
          <cell r="AL804">
            <v>22</v>
          </cell>
          <cell r="AM804">
            <v>8.2272727272727266</v>
          </cell>
          <cell r="AN804">
            <v>75</v>
          </cell>
          <cell r="AO804">
            <v>177</v>
          </cell>
          <cell r="AP804">
            <v>26</v>
          </cell>
          <cell r="AQ804">
            <v>6.8076923076923075</v>
          </cell>
          <cell r="AR804">
            <v>83.33</v>
          </cell>
          <cell r="AS804">
            <v>358</v>
          </cell>
          <cell r="AT804">
            <v>48</v>
          </cell>
          <cell r="AU804">
            <v>7.458333333333333</v>
          </cell>
          <cell r="AV804">
            <v>220</v>
          </cell>
          <cell r="AW804">
            <v>25</v>
          </cell>
          <cell r="AX804">
            <v>8.8000000000000007</v>
          </cell>
          <cell r="AY804">
            <v>78</v>
          </cell>
          <cell r="AZ804">
            <v>255</v>
          </cell>
          <cell r="BA804">
            <v>29</v>
          </cell>
          <cell r="BB804">
            <v>8.7931034482758612</v>
          </cell>
          <cell r="BC804">
            <v>76</v>
          </cell>
          <cell r="BD804">
            <v>475</v>
          </cell>
          <cell r="BE804">
            <v>54</v>
          </cell>
          <cell r="BF804">
            <v>8.7962962962962958</v>
          </cell>
          <cell r="BG804">
            <v>225</v>
          </cell>
          <cell r="BH804">
            <v>24</v>
          </cell>
          <cell r="BI804">
            <v>9.375</v>
          </cell>
          <cell r="BJ804">
            <v>93</v>
          </cell>
          <cell r="BK804">
            <v>248</v>
          </cell>
          <cell r="BL804">
            <v>29</v>
          </cell>
          <cell r="BM804">
            <v>8.5517241379310338</v>
          </cell>
          <cell r="BN804">
            <v>81.066000000000003</v>
          </cell>
          <cell r="BO804">
            <v>473</v>
          </cell>
          <cell r="BP804">
            <v>53</v>
          </cell>
          <cell r="BQ804">
            <v>8.9245283018867916</v>
          </cell>
          <cell r="BR804">
            <v>182</v>
          </cell>
          <cell r="BS804">
            <v>24</v>
          </cell>
          <cell r="BT804">
            <v>7.583333333333333</v>
          </cell>
          <cell r="BU804">
            <v>81.065999999999988</v>
          </cell>
          <cell r="BV804">
            <v>182</v>
          </cell>
          <cell r="BW804">
            <v>24</v>
          </cell>
          <cell r="BX804">
            <v>7.583333333333333</v>
          </cell>
          <cell r="BY804">
            <v>220</v>
          </cell>
          <cell r="BZ804">
            <v>26</v>
          </cell>
          <cell r="CA804">
            <v>8.4615384615384617</v>
          </cell>
          <cell r="CB804">
            <v>1708</v>
          </cell>
          <cell r="CC804">
            <v>205</v>
          </cell>
          <cell r="CD804">
            <v>8.331707317073171</v>
          </cell>
          <cell r="CE804">
            <v>82</v>
          </cell>
          <cell r="CF804"/>
          <cell r="CG804"/>
          <cell r="CH804"/>
          <cell r="CI804"/>
          <cell r="CJ804"/>
          <cell r="CK804"/>
          <cell r="CL804"/>
          <cell r="CM804"/>
          <cell r="CN804">
            <v>13</v>
          </cell>
          <cell r="CO804">
            <v>60</v>
          </cell>
          <cell r="CP804">
            <v>24</v>
          </cell>
          <cell r="CQ804">
            <v>50</v>
          </cell>
          <cell r="CR804">
            <v>21</v>
          </cell>
          <cell r="CS804">
            <v>3</v>
          </cell>
          <cell r="CT804">
            <v>88</v>
          </cell>
          <cell r="CU804">
            <v>1</v>
          </cell>
          <cell r="CV804">
            <v>15</v>
          </cell>
          <cell r="CW804">
            <v>7</v>
          </cell>
          <cell r="CX804"/>
          <cell r="CY804"/>
          <cell r="CZ804"/>
          <cell r="DA804">
            <v>0</v>
          </cell>
          <cell r="DB804">
            <v>10</v>
          </cell>
          <cell r="DC804">
            <v>0</v>
          </cell>
          <cell r="DD804">
            <v>21</v>
          </cell>
          <cell r="DE804">
            <v>1</v>
          </cell>
          <cell r="DF804">
            <v>96</v>
          </cell>
          <cell r="DG804">
            <v>0</v>
          </cell>
          <cell r="DH804">
            <v>0</v>
          </cell>
          <cell r="DI804">
            <v>0</v>
          </cell>
          <cell r="DJ804">
            <v>0</v>
          </cell>
          <cell r="DK804">
            <v>0</v>
          </cell>
          <cell r="DL804">
            <v>2</v>
          </cell>
          <cell r="DM804">
            <v>0</v>
          </cell>
          <cell r="DN804">
            <v>0</v>
          </cell>
          <cell r="DO804" t="str">
            <v>0</v>
          </cell>
          <cell r="DP804">
            <v>60</v>
          </cell>
          <cell r="DQ804" t="str">
            <v>100</v>
          </cell>
          <cell r="DR804">
            <v>30</v>
          </cell>
          <cell r="DS804">
            <v>50</v>
          </cell>
          <cell r="DT804">
            <v>0</v>
          </cell>
          <cell r="DU804">
            <v>35</v>
          </cell>
          <cell r="DV804"/>
          <cell r="DW804"/>
          <cell r="DX804" t="str">
            <v>Consent Fill/Absent for Unplaced Meeting</v>
          </cell>
          <cell r="DY804"/>
          <cell r="DZ804"/>
          <cell r="EA804" t="str">
            <v>Placement</v>
          </cell>
          <cell r="EB804" t="str">
            <v>Placement</v>
          </cell>
          <cell r="EC804"/>
          <cell r="ED804" t="str">
            <v>CAT-3</v>
          </cell>
          <cell r="EE804"/>
          <cell r="EF804"/>
          <cell r="EG804"/>
          <cell r="EH804"/>
          <cell r="EI804"/>
          <cell r="EJ804"/>
          <cell r="EK804"/>
          <cell r="EL804"/>
          <cell r="EM804"/>
          <cell r="EN804">
            <v>5</v>
          </cell>
          <cell r="EO804">
            <v>1</v>
          </cell>
          <cell r="EP804">
            <v>5</v>
          </cell>
          <cell r="EQ804">
            <v>11</v>
          </cell>
          <cell r="ER804">
            <v>73.333333333333329</v>
          </cell>
          <cell r="ES804" t="str">
            <v>Yes</v>
          </cell>
          <cell r="ET804" t="str">
            <v>https://drive.google.com/open?id=1BIohRtawaGJ_SFvJ0xXUWjebpyYlnZZh</v>
          </cell>
          <cell r="EU804" t="str">
            <v>IT + Core Companies</v>
          </cell>
          <cell r="EV804" t="str">
            <v>Yes</v>
          </cell>
          <cell r="EW804" t="str">
            <v>UPI Ref. ID: 126035930829</v>
          </cell>
          <cell r="EX804" t="str">
            <v>Jhariya</v>
          </cell>
          <cell r="EY804" t="str">
            <v>Present</v>
          </cell>
          <cell r="EZ804" t="str">
            <v>Batch 4</v>
          </cell>
          <cell r="FA804" t="str">
            <v>19-MECHB16-23</v>
          </cell>
          <cell r="FB804" t="str">
            <v>MECH-B</v>
          </cell>
          <cell r="FC804">
            <v>16</v>
          </cell>
        </row>
        <row r="805">
          <cell r="C805" t="str">
            <v>19-MECHB17-23</v>
          </cell>
          <cell r="D805">
            <v>17</v>
          </cell>
          <cell r="E805" t="str">
            <v>RAI GAURAV SATYENDRA GEETA</v>
          </cell>
          <cell r="F805" t="str">
            <v>19-MECHB17-23</v>
          </cell>
          <cell r="G805" t="str">
            <v>Male</v>
          </cell>
          <cell r="H805">
            <v>37159</v>
          </cell>
          <cell r="I805">
            <v>9284179674</v>
          </cell>
          <cell r="J805"/>
          <cell r="K805" t="str">
            <v>gaush2001@gmail.com</v>
          </cell>
          <cell r="L805" t="str">
            <v>1032190469@tcetmumbai.in</v>
          </cell>
          <cell r="M805" t="str">
            <v>C/303 SUDHA ENCLAV,y.k nagar n.x,virar,Maharashtra,virar,401303</v>
          </cell>
          <cell r="N805" t="str">
            <v>Self-employed</v>
          </cell>
          <cell r="O805" t="str">
            <v>Below  5 Lacs</v>
          </cell>
          <cell r="P805" t="str">
            <v>Normal</v>
          </cell>
          <cell r="Q805" t="str">
            <v>Open</v>
          </cell>
          <cell r="R805">
            <v>2019</v>
          </cell>
          <cell r="S805" t="str">
            <v>FE</v>
          </cell>
          <cell r="T805" t="str">
            <v>MHT-CET 2019</v>
          </cell>
          <cell r="U805" t="str">
            <v>MHT-CET</v>
          </cell>
          <cell r="V805">
            <v>200</v>
          </cell>
          <cell r="W805">
            <v>81.845701500000004</v>
          </cell>
          <cell r="X805" t="str">
            <v>MI</v>
          </cell>
          <cell r="Y805">
            <v>383</v>
          </cell>
          <cell r="Z805">
            <v>500</v>
          </cell>
          <cell r="AA805">
            <v>76.599999999999994</v>
          </cell>
          <cell r="AB805">
            <v>2017</v>
          </cell>
          <cell r="AC805" t="str">
            <v>MAHARASHTRA STATE BOARD OF SECONDARY AND HIGHER SECONDARY EDUCATION</v>
          </cell>
          <cell r="AD805" t="str">
            <v>EXPERTS INTERNATIONAL HIGH SCHOOL</v>
          </cell>
          <cell r="AE805">
            <v>490</v>
          </cell>
          <cell r="AF805">
            <v>650</v>
          </cell>
          <cell r="AG805">
            <v>75.38</v>
          </cell>
          <cell r="AH805">
            <v>2019</v>
          </cell>
          <cell r="AI805" t="str">
            <v>MAHARASHTRA STATE BOARD OF SECONDARY AND HIGHER SECONDARY EDUCATION</v>
          </cell>
          <cell r="AJ805" t="str">
            <v>UTKARSH MADHYAMIK VIDYALAYA AND JR COLLEGE</v>
          </cell>
          <cell r="AK805">
            <v>198</v>
          </cell>
          <cell r="AL805">
            <v>22</v>
          </cell>
          <cell r="AM805">
            <v>9</v>
          </cell>
          <cell r="AN805">
            <v>75</v>
          </cell>
          <cell r="AO805">
            <v>249</v>
          </cell>
          <cell r="AP805">
            <v>26</v>
          </cell>
          <cell r="AQ805">
            <v>9.5769230769230766</v>
          </cell>
          <cell r="AR805">
            <v>75</v>
          </cell>
          <cell r="AS805">
            <v>447</v>
          </cell>
          <cell r="AT805">
            <v>48</v>
          </cell>
          <cell r="AU805">
            <v>9.3125</v>
          </cell>
          <cell r="AV805">
            <v>234</v>
          </cell>
          <cell r="AW805">
            <v>25</v>
          </cell>
          <cell r="AX805">
            <v>9.36</v>
          </cell>
          <cell r="AY805">
            <v>81</v>
          </cell>
          <cell r="AZ805">
            <v>257</v>
          </cell>
          <cell r="BA805">
            <v>29</v>
          </cell>
          <cell r="BB805">
            <v>8.862068965517242</v>
          </cell>
          <cell r="BC805">
            <v>93</v>
          </cell>
          <cell r="BD805">
            <v>491</v>
          </cell>
          <cell r="BE805">
            <v>54</v>
          </cell>
          <cell r="BF805">
            <v>9.0925925925925934</v>
          </cell>
          <cell r="BG805">
            <v>221</v>
          </cell>
          <cell r="BH805">
            <v>24</v>
          </cell>
          <cell r="BI805">
            <v>9.2083333333333339</v>
          </cell>
          <cell r="BJ805">
            <v>95</v>
          </cell>
          <cell r="BK805">
            <v>248</v>
          </cell>
          <cell r="BL805">
            <v>29</v>
          </cell>
          <cell r="BM805">
            <v>8.5517241379310338</v>
          </cell>
          <cell r="BN805">
            <v>83.8</v>
          </cell>
          <cell r="BO805">
            <v>469</v>
          </cell>
          <cell r="BP805">
            <v>53</v>
          </cell>
          <cell r="BQ805">
            <v>8.8490566037735849</v>
          </cell>
          <cell r="BR805">
            <v>205</v>
          </cell>
          <cell r="BS805">
            <v>24</v>
          </cell>
          <cell r="BT805">
            <v>8.5416666666666661</v>
          </cell>
          <cell r="BU805">
            <v>83.8</v>
          </cell>
          <cell r="BV805">
            <v>205</v>
          </cell>
          <cell r="BW805">
            <v>24</v>
          </cell>
          <cell r="BX805">
            <v>8.5416666666666661</v>
          </cell>
          <cell r="BY805">
            <v>231</v>
          </cell>
          <cell r="BZ805">
            <v>26</v>
          </cell>
          <cell r="CA805">
            <v>8.884615384615385</v>
          </cell>
          <cell r="CB805">
            <v>1843</v>
          </cell>
          <cell r="CC805">
            <v>205</v>
          </cell>
          <cell r="CD805">
            <v>8.9902439024390244</v>
          </cell>
          <cell r="CE805">
            <v>84</v>
          </cell>
          <cell r="CF805"/>
          <cell r="CG805"/>
          <cell r="CH805"/>
          <cell r="CI805"/>
          <cell r="CJ805"/>
          <cell r="CK805"/>
          <cell r="CL805"/>
          <cell r="CM805"/>
          <cell r="CN805" t="str">
            <v>ABSENT</v>
          </cell>
          <cell r="CO805">
            <v>60</v>
          </cell>
          <cell r="CP805" t="str">
            <v>ABSENT</v>
          </cell>
          <cell r="CQ805">
            <v>50</v>
          </cell>
          <cell r="CR805">
            <v>21</v>
          </cell>
          <cell r="CS805">
            <v>3</v>
          </cell>
          <cell r="CT805">
            <v>88</v>
          </cell>
          <cell r="CU805">
            <v>16</v>
          </cell>
          <cell r="CV805">
            <v>0</v>
          </cell>
          <cell r="CW805">
            <v>100</v>
          </cell>
          <cell r="CX805">
            <v>58</v>
          </cell>
          <cell r="CY805">
            <v>29</v>
          </cell>
          <cell r="CZ805">
            <v>8.618127786032689</v>
          </cell>
          <cell r="DA805">
            <v>2</v>
          </cell>
          <cell r="DB805">
            <v>8</v>
          </cell>
          <cell r="DC805">
            <v>20</v>
          </cell>
          <cell r="DD805">
            <v>17</v>
          </cell>
          <cell r="DE805">
            <v>5</v>
          </cell>
          <cell r="DF805">
            <v>78</v>
          </cell>
          <cell r="DG805">
            <v>0</v>
          </cell>
          <cell r="DH805">
            <v>0</v>
          </cell>
          <cell r="DI805">
            <v>0</v>
          </cell>
          <cell r="DJ805">
            <v>0</v>
          </cell>
          <cell r="DK805">
            <v>2</v>
          </cell>
          <cell r="DL805">
            <v>0</v>
          </cell>
          <cell r="DM805">
            <v>100</v>
          </cell>
          <cell r="DN805">
            <v>70</v>
          </cell>
          <cell r="DO805" t="str">
            <v>100</v>
          </cell>
          <cell r="DP805">
            <v>80</v>
          </cell>
          <cell r="DQ805" t="str">
            <v>100</v>
          </cell>
          <cell r="DR805">
            <v>75</v>
          </cell>
          <cell r="DS805">
            <v>100</v>
          </cell>
          <cell r="DT805">
            <v>27</v>
          </cell>
          <cell r="DU805">
            <v>70</v>
          </cell>
          <cell r="DV805" t="str">
            <v>Placement</v>
          </cell>
          <cell r="DW805"/>
          <cell r="DX805"/>
          <cell r="DY805"/>
          <cell r="DZ805" t="str">
            <v>Placement</v>
          </cell>
          <cell r="EA805" t="str">
            <v>Placement</v>
          </cell>
          <cell r="EB805" t="str">
            <v>Placement</v>
          </cell>
          <cell r="EC805"/>
          <cell r="ED805" t="str">
            <v>CAT-2</v>
          </cell>
          <cell r="EE805"/>
          <cell r="EF805"/>
          <cell r="EG805"/>
          <cell r="EH805"/>
          <cell r="EI805"/>
          <cell r="EJ805"/>
          <cell r="EK805"/>
          <cell r="EL805"/>
          <cell r="EM805"/>
          <cell r="EN805">
            <v>5</v>
          </cell>
          <cell r="EO805">
            <v>3</v>
          </cell>
          <cell r="EP805">
            <v>5</v>
          </cell>
          <cell r="EQ805">
            <v>13</v>
          </cell>
          <cell r="ER805">
            <v>86.666666666666671</v>
          </cell>
          <cell r="ES805" t="str">
            <v>Yes</v>
          </cell>
          <cell r="ET805" t="str">
            <v>https://drive.google.com/open?id=1vv5QxUJxAr9SQNo2cJQGQOhKs1bxNzGh</v>
          </cell>
          <cell r="EU805" t="str">
            <v>Core Companies</v>
          </cell>
          <cell r="EV805" t="str">
            <v>Yes</v>
          </cell>
          <cell r="EW805">
            <v>126036080604</v>
          </cell>
          <cell r="EX805" t="str">
            <v>Gorakhpur</v>
          </cell>
          <cell r="EY805" t="str">
            <v>Present</v>
          </cell>
          <cell r="EZ805" t="str">
            <v>Batch 4</v>
          </cell>
          <cell r="FA805" t="str">
            <v>19-MECHB17-23</v>
          </cell>
          <cell r="FB805" t="str">
            <v>MECH-B</v>
          </cell>
          <cell r="FC805">
            <v>17</v>
          </cell>
        </row>
        <row r="806">
          <cell r="C806" t="str">
            <v>19-MECHB18-23</v>
          </cell>
          <cell r="D806">
            <v>18</v>
          </cell>
          <cell r="E806" t="str">
            <v>RAJPUROHIT HARSHAD KAPOORCHAND MANJUDEVI</v>
          </cell>
          <cell r="F806" t="str">
            <v>19-MECHB18-23</v>
          </cell>
          <cell r="G806" t="str">
            <v>Male</v>
          </cell>
          <cell r="H806">
            <v>37307</v>
          </cell>
          <cell r="I806">
            <v>9157275781</v>
          </cell>
          <cell r="J806"/>
          <cell r="K806" t="str">
            <v>HARSHADRAJPUROHIT2002@GMAIL.COM</v>
          </cell>
          <cell r="L806" t="str">
            <v>1032190470@tcetmumbai.in</v>
          </cell>
          <cell r="M806" t="str">
            <v>D-201 DARSHAN RECIDENCY ,NEAR VISWAKARMA BRTS ,PARVAT PATIYA ,SURAT,SURAT,395010</v>
          </cell>
          <cell r="N806" t="str">
            <v>Family Business</v>
          </cell>
          <cell r="O806" t="str">
            <v>Below  5 Lacs</v>
          </cell>
          <cell r="P806" t="str">
            <v>Normal</v>
          </cell>
          <cell r="Q806" t="str">
            <v>Open</v>
          </cell>
          <cell r="R806">
            <v>2019</v>
          </cell>
          <cell r="S806" t="str">
            <v>FE</v>
          </cell>
          <cell r="T806" t="str">
            <v xml:space="preserve">JEE(Main)-2019 </v>
          </cell>
          <cell r="U806" t="str">
            <v>JEE-Main</v>
          </cell>
          <cell r="V806">
            <v>360</v>
          </cell>
          <cell r="W806">
            <v>90.9833</v>
          </cell>
          <cell r="X806" t="str">
            <v>AI</v>
          </cell>
          <cell r="Y806">
            <v>419</v>
          </cell>
          <cell r="Z806">
            <v>600</v>
          </cell>
          <cell r="AA806">
            <v>69.83</v>
          </cell>
          <cell r="AB806">
            <v>2017</v>
          </cell>
          <cell r="AC806" t="str">
            <v>GUJARAT SECONDARY AND HIGHER SECONDARY EDUCATION BOARD, GANDHINAGAR</v>
          </cell>
          <cell r="AD806" t="str">
            <v>RMG MAHESHWARI ENGLISH HIGH SCHOOL</v>
          </cell>
          <cell r="AE806">
            <v>418</v>
          </cell>
          <cell r="AF806">
            <v>650</v>
          </cell>
          <cell r="AG806">
            <v>64.31</v>
          </cell>
          <cell r="AH806">
            <v>2019</v>
          </cell>
          <cell r="AI806" t="str">
            <v>GUJARAT SECONDARY AND HIGHER SECONDARY EDUCATION BOARD, GANDHINAGAR</v>
          </cell>
          <cell r="AJ806" t="str">
            <v>RMG MAHESHWARI ENGLISH HIGH SCHOOL</v>
          </cell>
          <cell r="AK806">
            <v>197</v>
          </cell>
          <cell r="AL806">
            <v>22</v>
          </cell>
          <cell r="AM806">
            <v>8.954545454545455</v>
          </cell>
          <cell r="AN806">
            <v>75</v>
          </cell>
          <cell r="AO806">
            <v>245</v>
          </cell>
          <cell r="AP806">
            <v>26</v>
          </cell>
          <cell r="AQ806">
            <v>9.4230769230769234</v>
          </cell>
          <cell r="AR806">
            <v>79</v>
          </cell>
          <cell r="AS806">
            <v>442</v>
          </cell>
          <cell r="AT806">
            <v>48</v>
          </cell>
          <cell r="AU806">
            <v>9.2083333333333339</v>
          </cell>
          <cell r="AV806">
            <v>232</v>
          </cell>
          <cell r="AW806">
            <v>25</v>
          </cell>
          <cell r="AX806">
            <v>9.2799999999999994</v>
          </cell>
          <cell r="AY806">
            <v>88</v>
          </cell>
          <cell r="AZ806">
            <v>264</v>
          </cell>
          <cell r="BA806">
            <v>29</v>
          </cell>
          <cell r="BB806">
            <v>9.1034482758620694</v>
          </cell>
          <cell r="BC806">
            <v>93</v>
          </cell>
          <cell r="BD806">
            <v>496</v>
          </cell>
          <cell r="BE806">
            <v>54</v>
          </cell>
          <cell r="BF806">
            <v>9.1851851851851851</v>
          </cell>
          <cell r="BG806">
            <v>221</v>
          </cell>
          <cell r="BH806">
            <v>24</v>
          </cell>
          <cell r="BI806">
            <v>9.2083333333333339</v>
          </cell>
          <cell r="BJ806">
            <v>98</v>
          </cell>
          <cell r="BK806">
            <v>237</v>
          </cell>
          <cell r="BL806">
            <v>29</v>
          </cell>
          <cell r="BM806">
            <v>8.1724137931034484</v>
          </cell>
          <cell r="BN806">
            <v>86.6</v>
          </cell>
          <cell r="BO806">
            <v>458</v>
          </cell>
          <cell r="BP806">
            <v>53</v>
          </cell>
          <cell r="BQ806">
            <v>8.6415094339622645</v>
          </cell>
          <cell r="BR806">
            <v>189</v>
          </cell>
          <cell r="BS806">
            <v>24</v>
          </cell>
          <cell r="BT806">
            <v>7.875</v>
          </cell>
          <cell r="BU806">
            <v>86.600000000000009</v>
          </cell>
          <cell r="BV806">
            <v>189</v>
          </cell>
          <cell r="BW806">
            <v>24</v>
          </cell>
          <cell r="BX806">
            <v>7.875</v>
          </cell>
          <cell r="BY806">
            <v>232</v>
          </cell>
          <cell r="BZ806">
            <v>26</v>
          </cell>
          <cell r="CA806">
            <v>8.9230769230769234</v>
          </cell>
          <cell r="CB806">
            <v>1817</v>
          </cell>
          <cell r="CC806">
            <v>205</v>
          </cell>
          <cell r="CD806">
            <v>8.8634146341463413</v>
          </cell>
          <cell r="CE806">
            <v>87</v>
          </cell>
          <cell r="CF806"/>
          <cell r="CG806"/>
          <cell r="CH806"/>
          <cell r="CI806"/>
          <cell r="CJ806"/>
          <cell r="CK806"/>
          <cell r="CL806"/>
          <cell r="CM806"/>
          <cell r="CN806">
            <v>26</v>
          </cell>
          <cell r="CO806">
            <v>60</v>
          </cell>
          <cell r="CP806">
            <v>15</v>
          </cell>
          <cell r="CQ806">
            <v>50</v>
          </cell>
          <cell r="CR806">
            <v>18</v>
          </cell>
          <cell r="CS806">
            <v>6</v>
          </cell>
          <cell r="CT806">
            <v>75</v>
          </cell>
          <cell r="CU806">
            <v>1</v>
          </cell>
          <cell r="CV806">
            <v>15</v>
          </cell>
          <cell r="CW806">
            <v>7</v>
          </cell>
          <cell r="CX806">
            <v>97</v>
          </cell>
          <cell r="CY806">
            <v>16.166666666666668</v>
          </cell>
          <cell r="CZ806">
            <v>14.413075780089152</v>
          </cell>
          <cell r="DA806">
            <v>6</v>
          </cell>
          <cell r="DB806">
            <v>4</v>
          </cell>
          <cell r="DC806">
            <v>60</v>
          </cell>
          <cell r="DD806">
            <v>9</v>
          </cell>
          <cell r="DE806">
            <v>13</v>
          </cell>
          <cell r="DF806">
            <v>41</v>
          </cell>
          <cell r="DG806">
            <v>0</v>
          </cell>
          <cell r="DH806">
            <v>0</v>
          </cell>
          <cell r="DI806">
            <v>0</v>
          </cell>
          <cell r="DJ806">
            <v>0</v>
          </cell>
          <cell r="DK806">
            <v>1</v>
          </cell>
          <cell r="DL806">
            <v>1</v>
          </cell>
          <cell r="DM806">
            <v>50</v>
          </cell>
          <cell r="DN806">
            <v>60</v>
          </cell>
          <cell r="DO806" t="str">
            <v>100</v>
          </cell>
          <cell r="DP806">
            <v>30</v>
          </cell>
          <cell r="DQ806" t="str">
            <v>100</v>
          </cell>
          <cell r="DR806">
            <v>45</v>
          </cell>
          <cell r="DS806">
            <v>100</v>
          </cell>
          <cell r="DT806">
            <v>25</v>
          </cell>
          <cell r="DU806">
            <v>48</v>
          </cell>
          <cell r="DV806"/>
          <cell r="DW806"/>
          <cell r="DX806"/>
          <cell r="DY806"/>
          <cell r="DZ806"/>
          <cell r="EA806" t="str">
            <v>Placement</v>
          </cell>
          <cell r="EB806" t="str">
            <v>Placement</v>
          </cell>
          <cell r="EC806"/>
          <cell r="ED806" t="str">
            <v>CAT-3</v>
          </cell>
          <cell r="EE806"/>
          <cell r="EF806"/>
          <cell r="EG806"/>
          <cell r="EH806"/>
          <cell r="EI806"/>
          <cell r="EJ806"/>
          <cell r="EK806"/>
          <cell r="EL806"/>
          <cell r="EM806"/>
          <cell r="EN806">
            <v>5</v>
          </cell>
          <cell r="EO806">
            <v>1</v>
          </cell>
          <cell r="EP806">
            <v>5</v>
          </cell>
          <cell r="EQ806">
            <v>11</v>
          </cell>
          <cell r="ER806">
            <v>73.333333333333329</v>
          </cell>
          <cell r="ES806" t="str">
            <v>Yes</v>
          </cell>
          <cell r="ET806" t="str">
            <v>https://drive.google.com/open?id=1mMerxcQh8KfYSelhnVDHmyqmj_zjXbUZ</v>
          </cell>
          <cell r="EU806" t="str">
            <v>IT + Core Companies</v>
          </cell>
          <cell r="EV806" t="str">
            <v>Yes</v>
          </cell>
          <cell r="EW806" t="str">
            <v>pay_HyUfvZUFFULd4K</v>
          </cell>
          <cell r="EX806" t="str">
            <v>SURAT</v>
          </cell>
          <cell r="EY806" t="str">
            <v>Present</v>
          </cell>
          <cell r="EZ806" t="str">
            <v>Batch 4</v>
          </cell>
          <cell r="FA806" t="str">
            <v>19-MECHB18-23</v>
          </cell>
          <cell r="FB806" t="str">
            <v>MECH-B</v>
          </cell>
          <cell r="FC806">
            <v>18</v>
          </cell>
        </row>
        <row r="807">
          <cell r="C807" t="str">
            <v>19-MECHB19-23</v>
          </cell>
          <cell r="D807">
            <v>19</v>
          </cell>
          <cell r="E807" t="str">
            <v>RAJPUT DEVENDRASINGH HEERSINGH SOHANI</v>
          </cell>
          <cell r="F807" t="str">
            <v>19-MECHB19-23</v>
          </cell>
          <cell r="G807" t="str">
            <v>Male</v>
          </cell>
          <cell r="H807">
            <v>36838</v>
          </cell>
          <cell r="I807">
            <v>9619169917</v>
          </cell>
          <cell r="J807"/>
          <cell r="K807" t="str">
            <v>devendrar635@gmail.com</v>
          </cell>
          <cell r="L807" t="str">
            <v>1032190471@tcetmumbai.in</v>
          </cell>
          <cell r="M807" t="str">
            <v>209 A1 Om shivai bldg,Gulmohar road,Borivali east,Opp Gavdevi mandir,Mumbai,400066</v>
          </cell>
          <cell r="N807" t="str">
            <v>Self-employed</v>
          </cell>
          <cell r="O807" t="str">
            <v>Below  5 Lacs</v>
          </cell>
          <cell r="P807" t="str">
            <v>Normal</v>
          </cell>
          <cell r="Q807" t="str">
            <v>Open</v>
          </cell>
          <cell r="R807">
            <v>2019</v>
          </cell>
          <cell r="S807" t="str">
            <v>FE</v>
          </cell>
          <cell r="T807" t="str">
            <v>MHT-CET 2019</v>
          </cell>
          <cell r="U807" t="str">
            <v>MHT-CET</v>
          </cell>
          <cell r="V807">
            <v>200</v>
          </cell>
          <cell r="W807">
            <v>96.682792199999994</v>
          </cell>
          <cell r="X807" t="str">
            <v>GOPENS</v>
          </cell>
          <cell r="Y807">
            <v>435</v>
          </cell>
          <cell r="Z807">
            <v>500</v>
          </cell>
          <cell r="AA807">
            <v>87</v>
          </cell>
          <cell r="AB807">
            <v>2017</v>
          </cell>
          <cell r="AC807" t="str">
            <v>MAHARASHTRA STATE BOARD OF SECONDARY AND HIGHER SECONDARY EDUCATION</v>
          </cell>
          <cell r="AD807" t="str">
            <v>ST. JOHN'S HIGH SCHOOL</v>
          </cell>
          <cell r="AE807">
            <v>525</v>
          </cell>
          <cell r="AF807">
            <v>650</v>
          </cell>
          <cell r="AG807">
            <v>80.77</v>
          </cell>
          <cell r="AH807">
            <v>2019</v>
          </cell>
          <cell r="AI807" t="str">
            <v>MAHARASHTRA STATE BOARD OF SECONDARY AND HIGHER SECONDARY EDUCATION</v>
          </cell>
          <cell r="AJ807" t="str">
            <v>YOJANA JUNIOR COLLEGE</v>
          </cell>
          <cell r="AK807">
            <v>212</v>
          </cell>
          <cell r="AL807">
            <v>22</v>
          </cell>
          <cell r="AM807">
            <v>9.6363636363636367</v>
          </cell>
          <cell r="AN807">
            <v>82.090702947845799</v>
          </cell>
          <cell r="AO807">
            <v>232.96</v>
          </cell>
          <cell r="AP807">
            <v>26</v>
          </cell>
          <cell r="AQ807">
            <v>8.9600000000000009</v>
          </cell>
          <cell r="AR807">
            <v>79</v>
          </cell>
          <cell r="AS807">
            <v>444.96000000000004</v>
          </cell>
          <cell r="AT807">
            <v>48</v>
          </cell>
          <cell r="AU807">
            <v>9.2700000000000014</v>
          </cell>
          <cell r="AV807">
            <v>204</v>
          </cell>
          <cell r="AW807">
            <v>25</v>
          </cell>
          <cell r="AX807">
            <v>8.16</v>
          </cell>
          <cell r="AY807">
            <v>75</v>
          </cell>
          <cell r="AZ807">
            <v>261</v>
          </cell>
          <cell r="BA807">
            <v>29</v>
          </cell>
          <cell r="BB807">
            <v>9</v>
          </cell>
          <cell r="BC807">
            <v>92</v>
          </cell>
          <cell r="BD807">
            <v>465</v>
          </cell>
          <cell r="BE807">
            <v>54</v>
          </cell>
          <cell r="BF807">
            <v>8.6111111111111107</v>
          </cell>
          <cell r="BG807">
            <v>217</v>
          </cell>
          <cell r="BH807">
            <v>24</v>
          </cell>
          <cell r="BI807">
            <v>9.0416666666666661</v>
          </cell>
          <cell r="BJ807">
            <v>98</v>
          </cell>
          <cell r="BK807">
            <v>231</v>
          </cell>
          <cell r="BL807">
            <v>29</v>
          </cell>
          <cell r="BM807">
            <v>7.9655172413793105</v>
          </cell>
          <cell r="BN807">
            <v>85.21814058956916</v>
          </cell>
          <cell r="BO807">
            <v>448</v>
          </cell>
          <cell r="BP807">
            <v>53</v>
          </cell>
          <cell r="BQ807">
            <v>8.4528301886792452</v>
          </cell>
          <cell r="BR807">
            <v>178</v>
          </cell>
          <cell r="BS807">
            <v>24</v>
          </cell>
          <cell r="BT807">
            <v>7.416666666666667</v>
          </cell>
          <cell r="BU807">
            <v>85.21814058956916</v>
          </cell>
          <cell r="BV807">
            <v>178</v>
          </cell>
          <cell r="BW807">
            <v>24</v>
          </cell>
          <cell r="BX807">
            <v>7.416666666666667</v>
          </cell>
          <cell r="BY807">
            <v>226</v>
          </cell>
          <cell r="BZ807">
            <v>26</v>
          </cell>
          <cell r="CA807">
            <v>8.6923076923076916</v>
          </cell>
          <cell r="CB807">
            <v>1761.96</v>
          </cell>
          <cell r="CC807">
            <v>205</v>
          </cell>
          <cell r="CD807">
            <v>8.5949268292682923</v>
          </cell>
          <cell r="CE807">
            <v>86</v>
          </cell>
          <cell r="CF807"/>
          <cell r="CG807"/>
          <cell r="CH807"/>
          <cell r="CI807"/>
          <cell r="CJ807"/>
          <cell r="CK807"/>
          <cell r="CL807"/>
          <cell r="CM807"/>
          <cell r="CN807">
            <v>15</v>
          </cell>
          <cell r="CO807">
            <v>60</v>
          </cell>
          <cell r="CP807">
            <v>25</v>
          </cell>
          <cell r="CQ807">
            <v>50</v>
          </cell>
          <cell r="CR807">
            <v>23</v>
          </cell>
          <cell r="CS807">
            <v>1</v>
          </cell>
          <cell r="CT807">
            <v>96</v>
          </cell>
          <cell r="CU807">
            <v>4</v>
          </cell>
          <cell r="CV807">
            <v>12</v>
          </cell>
          <cell r="CW807">
            <v>25</v>
          </cell>
          <cell r="CX807">
            <v>40</v>
          </cell>
          <cell r="CY807">
            <v>20</v>
          </cell>
          <cell r="CZ807">
            <v>5.9435364041604748</v>
          </cell>
          <cell r="DA807">
            <v>2</v>
          </cell>
          <cell r="DB807">
            <v>8</v>
          </cell>
          <cell r="DC807">
            <v>20</v>
          </cell>
          <cell r="DD807">
            <v>17</v>
          </cell>
          <cell r="DE807">
            <v>5</v>
          </cell>
          <cell r="DF807">
            <v>78</v>
          </cell>
          <cell r="DG807">
            <v>0</v>
          </cell>
          <cell r="DH807">
            <v>0</v>
          </cell>
          <cell r="DI807">
            <v>0</v>
          </cell>
          <cell r="DJ807">
            <v>0</v>
          </cell>
          <cell r="DK807">
            <v>1</v>
          </cell>
          <cell r="DL807">
            <v>1</v>
          </cell>
          <cell r="DM807">
            <v>50</v>
          </cell>
          <cell r="DN807">
            <v>0</v>
          </cell>
          <cell r="DO807" t="str">
            <v>0</v>
          </cell>
          <cell r="DP807">
            <v>0</v>
          </cell>
          <cell r="DQ807">
            <v>0</v>
          </cell>
          <cell r="DR807">
            <v>0</v>
          </cell>
          <cell r="DS807">
            <v>0</v>
          </cell>
          <cell r="DT807">
            <v>2</v>
          </cell>
          <cell r="DU807">
            <v>39</v>
          </cell>
          <cell r="DV807"/>
          <cell r="DW807"/>
          <cell r="DX807"/>
          <cell r="DY807"/>
          <cell r="DZ807"/>
          <cell r="EA807" t="str">
            <v>Placement</v>
          </cell>
          <cell r="EB807" t="str">
            <v>Placement</v>
          </cell>
          <cell r="EC807"/>
          <cell r="ED807" t="str">
            <v>CAT-3</v>
          </cell>
          <cell r="EE807"/>
          <cell r="EF807"/>
          <cell r="EG807"/>
          <cell r="EH807"/>
          <cell r="EI807"/>
          <cell r="EJ807"/>
          <cell r="EK807"/>
          <cell r="EL807"/>
          <cell r="EM807"/>
          <cell r="EN807">
            <v>5</v>
          </cell>
          <cell r="EO807">
            <v>1</v>
          </cell>
          <cell r="EP807">
            <v>5</v>
          </cell>
          <cell r="EQ807">
            <v>11</v>
          </cell>
          <cell r="ER807">
            <v>73.333333333333329</v>
          </cell>
          <cell r="ES807" t="str">
            <v>Yes</v>
          </cell>
          <cell r="ET807" t="str">
            <v>https://drive.google.com/open?id=1tSzH_unQUUq5AjFILVM9uSizFL4NjnXG</v>
          </cell>
          <cell r="EU807" t="str">
            <v>IT + Core Companies</v>
          </cell>
          <cell r="EV807" t="str">
            <v>Yes</v>
          </cell>
          <cell r="EW807" t="str">
            <v>T2109171725383820521040</v>
          </cell>
          <cell r="EX807" t="str">
            <v>Rajasthan</v>
          </cell>
          <cell r="EY807" t="str">
            <v>Present</v>
          </cell>
          <cell r="EZ807" t="str">
            <v>Batch 4</v>
          </cell>
          <cell r="FA807" t="str">
            <v>19-MECHB19-23</v>
          </cell>
          <cell r="FB807" t="str">
            <v>MECH-B</v>
          </cell>
          <cell r="FC807">
            <v>19</v>
          </cell>
        </row>
        <row r="808">
          <cell r="C808" t="str">
            <v>19-MECHB20-23</v>
          </cell>
          <cell r="D808">
            <v>20</v>
          </cell>
          <cell r="E808" t="str">
            <v>RANE PRANAV PRADEEP PRAJAKTA</v>
          </cell>
          <cell r="F808" t="str">
            <v>19-MECHB20-23</v>
          </cell>
          <cell r="G808" t="str">
            <v>Male</v>
          </cell>
          <cell r="H808">
            <v>37362</v>
          </cell>
          <cell r="I808">
            <v>8879574316</v>
          </cell>
          <cell r="J808"/>
          <cell r="K808" t="str">
            <v>pprane16@gmail.com</v>
          </cell>
          <cell r="L808" t="str">
            <v>1032190472@tcetmumbai.in</v>
          </cell>
          <cell r="M808" t="str">
            <v>11/801,A-WING, SARVODAYA SOC.,M.H.B. COLONY, KHERNAGAR,BANDRA (EAST),NEAR P.F.OFFICE,MUMBAI,400051</v>
          </cell>
          <cell r="N808" t="str">
            <v>Service</v>
          </cell>
          <cell r="O808" t="str">
            <v>5 Lacs to  10Lacs</v>
          </cell>
          <cell r="P808" t="str">
            <v>Normal</v>
          </cell>
          <cell r="Q808" t="str">
            <v>Open</v>
          </cell>
          <cell r="R808">
            <v>2019</v>
          </cell>
          <cell r="S808" t="str">
            <v>FE</v>
          </cell>
          <cell r="T808" t="str">
            <v>MHT-CET 2019</v>
          </cell>
          <cell r="U808" t="str">
            <v>MHT-CET</v>
          </cell>
          <cell r="V808">
            <v>200</v>
          </cell>
          <cell r="W808">
            <v>25.057393000000001</v>
          </cell>
          <cell r="X808" t="str">
            <v>IL</v>
          </cell>
          <cell r="Y808">
            <v>440</v>
          </cell>
          <cell r="Z808">
            <v>500</v>
          </cell>
          <cell r="AA808">
            <v>88</v>
          </cell>
          <cell r="AB808">
            <v>2017</v>
          </cell>
          <cell r="AC808" t="str">
            <v>MAHARASHTRA STATE BOARD OF SECONDARY AND HIGHER SECONDARY EDUCATION</v>
          </cell>
          <cell r="AD808" t="str">
            <v>IES MANIK VIDYA MANDIR</v>
          </cell>
          <cell r="AE808">
            <v>461</v>
          </cell>
          <cell r="AF808">
            <v>650</v>
          </cell>
          <cell r="AG808">
            <v>70.92</v>
          </cell>
          <cell r="AH808">
            <v>2019</v>
          </cell>
          <cell r="AI808" t="str">
            <v>MAHARASHTRA STATE BOARD OF SECONDARY AND HIGHER SECONDARY EDUCATION</v>
          </cell>
          <cell r="AJ808" t="str">
            <v>N.M.F. JR.COLLEGE OF COMM. AND SMT. SHANTI DEVI  SHUKLA  JR.  COLLEGE OF SCIENCE</v>
          </cell>
          <cell r="AK808">
            <v>202</v>
          </cell>
          <cell r="AL808">
            <v>22</v>
          </cell>
          <cell r="AM808">
            <v>9.1818181818181817</v>
          </cell>
          <cell r="AN808">
            <v>75</v>
          </cell>
          <cell r="AO808">
            <v>233</v>
          </cell>
          <cell r="AP808">
            <v>26</v>
          </cell>
          <cell r="AQ808">
            <v>8.9615384615384617</v>
          </cell>
          <cell r="AR808">
            <v>84</v>
          </cell>
          <cell r="AS808">
            <v>435</v>
          </cell>
          <cell r="AT808">
            <v>48</v>
          </cell>
          <cell r="AU808">
            <v>9.0625</v>
          </cell>
          <cell r="AV808">
            <v>244</v>
          </cell>
          <cell r="AW808">
            <v>25</v>
          </cell>
          <cell r="AX808">
            <v>9.76</v>
          </cell>
          <cell r="AY808">
            <v>90</v>
          </cell>
          <cell r="AZ808">
            <v>278</v>
          </cell>
          <cell r="BA808">
            <v>29</v>
          </cell>
          <cell r="BB808">
            <v>9.5862068965517242</v>
          </cell>
          <cell r="BC808">
            <v>94</v>
          </cell>
          <cell r="BD808">
            <v>522</v>
          </cell>
          <cell r="BE808">
            <v>54</v>
          </cell>
          <cell r="BF808">
            <v>9.6666666666666661</v>
          </cell>
          <cell r="BG808">
            <v>218</v>
          </cell>
          <cell r="BH808">
            <v>24</v>
          </cell>
          <cell r="BI808">
            <v>9.0833333333333339</v>
          </cell>
          <cell r="BJ808">
            <v>97</v>
          </cell>
          <cell r="BK808">
            <v>272</v>
          </cell>
          <cell r="BL808">
            <v>29</v>
          </cell>
          <cell r="BM808">
            <v>9.3793103448275854</v>
          </cell>
          <cell r="BN808">
            <v>88</v>
          </cell>
          <cell r="BO808">
            <v>490</v>
          </cell>
          <cell r="BP808">
            <v>53</v>
          </cell>
          <cell r="BQ808">
            <v>9.2452830188679247</v>
          </cell>
          <cell r="BR808">
            <v>222</v>
          </cell>
          <cell r="BS808">
            <v>24</v>
          </cell>
          <cell r="BT808">
            <v>9.25</v>
          </cell>
          <cell r="BU808">
            <v>88</v>
          </cell>
          <cell r="BV808">
            <v>222</v>
          </cell>
          <cell r="BW808">
            <v>24</v>
          </cell>
          <cell r="BX808">
            <v>9.25</v>
          </cell>
          <cell r="BY808">
            <v>242</v>
          </cell>
          <cell r="BZ808">
            <v>26</v>
          </cell>
          <cell r="CA808">
            <v>9.3076923076923084</v>
          </cell>
          <cell r="CB808">
            <v>1911</v>
          </cell>
          <cell r="CC808">
            <v>205</v>
          </cell>
          <cell r="CD808">
            <v>9.3219512195121954</v>
          </cell>
          <cell r="CE808">
            <v>88</v>
          </cell>
          <cell r="CF808"/>
          <cell r="CG808"/>
          <cell r="CH808"/>
          <cell r="CI808"/>
          <cell r="CJ808"/>
          <cell r="CK808"/>
          <cell r="CL808"/>
          <cell r="CM808"/>
          <cell r="CN808"/>
          <cell r="CO808"/>
          <cell r="CP808"/>
          <cell r="CQ808"/>
          <cell r="CR808"/>
          <cell r="CS808"/>
          <cell r="CT808"/>
          <cell r="CU808"/>
          <cell r="CV808"/>
          <cell r="CW808"/>
          <cell r="CX808"/>
          <cell r="CY808"/>
          <cell r="CZ808"/>
          <cell r="DA808"/>
          <cell r="DB808"/>
          <cell r="DC808"/>
          <cell r="DD808"/>
          <cell r="DE808"/>
          <cell r="DF808"/>
          <cell r="DG808"/>
          <cell r="DH808"/>
          <cell r="DI808"/>
          <cell r="DJ808">
            <v>0</v>
          </cell>
          <cell r="DK808">
            <v>0</v>
          </cell>
          <cell r="DL808">
            <v>2</v>
          </cell>
          <cell r="DM808">
            <v>0</v>
          </cell>
          <cell r="DN808">
            <v>0</v>
          </cell>
          <cell r="DO808">
            <v>0</v>
          </cell>
          <cell r="DP808">
            <v>0</v>
          </cell>
          <cell r="DQ808">
            <v>0</v>
          </cell>
          <cell r="DR808">
            <v>0</v>
          </cell>
          <cell r="DS808">
            <v>0</v>
          </cell>
          <cell r="DT808">
            <v>0</v>
          </cell>
          <cell r="DU808">
            <v>0</v>
          </cell>
          <cell r="DV808"/>
          <cell r="DW808"/>
          <cell r="DX808"/>
          <cell r="DY808"/>
          <cell r="DZ808"/>
          <cell r="EA808" t="str">
            <v>Higher Studies</v>
          </cell>
          <cell r="EB808" t="str">
            <v>Higher Studies</v>
          </cell>
          <cell r="EC808"/>
          <cell r="ED808" t="str">
            <v>CAT-3</v>
          </cell>
          <cell r="EE808"/>
          <cell r="EF808"/>
          <cell r="EG808"/>
          <cell r="EH808"/>
          <cell r="EI808"/>
          <cell r="EJ808"/>
          <cell r="EK808"/>
          <cell r="EL808"/>
          <cell r="EM808"/>
          <cell r="EN808">
            <v>5</v>
          </cell>
          <cell r="EO808">
            <v>0</v>
          </cell>
          <cell r="EP808">
            <v>5</v>
          </cell>
          <cell r="EQ808">
            <v>10</v>
          </cell>
          <cell r="ER808">
            <v>66.666666666666657</v>
          </cell>
          <cell r="ES808" t="str">
            <v>Yes</v>
          </cell>
          <cell r="ET808" t="str">
            <v>https://drive.google.com/open?id=1-BXk-fdHlbm3pQhVtlKLT5fU0nQuJSz3</v>
          </cell>
          <cell r="EU808" t="str">
            <v>NA</v>
          </cell>
          <cell r="EV808" t="str">
            <v>No</v>
          </cell>
          <cell r="EW808"/>
          <cell r="EX808" t="str">
            <v>MUMBAI</v>
          </cell>
          <cell r="EY808" t="str">
            <v>AB</v>
          </cell>
          <cell r="EZ808"/>
          <cell r="FA808" t="str">
            <v>19-MECHB20-23</v>
          </cell>
          <cell r="FB808" t="str">
            <v>MECH-B</v>
          </cell>
          <cell r="FC808">
            <v>20</v>
          </cell>
        </row>
        <row r="809">
          <cell r="C809" t="str">
            <v>19-MECHB21-23</v>
          </cell>
          <cell r="D809">
            <v>21</v>
          </cell>
          <cell r="E809" t="str">
            <v>RATHOD VARANSHU BIPINCHANDRA SHILA</v>
          </cell>
          <cell r="F809" t="str">
            <v>19-MECHB21-23</v>
          </cell>
          <cell r="G809" t="str">
            <v>Male</v>
          </cell>
          <cell r="H809">
            <v>37090</v>
          </cell>
          <cell r="I809">
            <v>9930731375</v>
          </cell>
          <cell r="J809"/>
          <cell r="K809" t="str">
            <v>vbr1807@gmail.com</v>
          </cell>
          <cell r="L809" t="str">
            <v>1032190473@tcetmumbai.in</v>
          </cell>
          <cell r="M809" t="str">
            <v>F-623,earth residency,ratan nagar,ST.xavier school,dahisar,400068</v>
          </cell>
          <cell r="N809" t="str">
            <v>Self-employed</v>
          </cell>
          <cell r="O809" t="str">
            <v>5 Lacs to  10Lacs</v>
          </cell>
          <cell r="P809" t="str">
            <v>Normal</v>
          </cell>
          <cell r="Q809" t="str">
            <v>Open</v>
          </cell>
          <cell r="R809">
            <v>2019</v>
          </cell>
          <cell r="S809" t="str">
            <v>FE</v>
          </cell>
          <cell r="T809" t="str">
            <v>MHT-CET 2019</v>
          </cell>
          <cell r="U809" t="str">
            <v>MHT-CET</v>
          </cell>
          <cell r="V809">
            <v>200</v>
          </cell>
          <cell r="W809">
            <v>38.468529799999999</v>
          </cell>
          <cell r="X809" t="str">
            <v>IL</v>
          </cell>
          <cell r="Y809">
            <v>443</v>
          </cell>
          <cell r="Z809">
            <v>500</v>
          </cell>
          <cell r="AA809">
            <v>88.6</v>
          </cell>
          <cell r="AB809">
            <v>2017</v>
          </cell>
          <cell r="AC809" t="str">
            <v>MAHARASHTRA STATE BOARD OF SECONDARY AND HIGHER SECONDARY EDUCATION</v>
          </cell>
          <cell r="AD809" t="str">
            <v>THAKUR VIDYA MANDIR</v>
          </cell>
          <cell r="AE809">
            <v>448</v>
          </cell>
          <cell r="AF809">
            <v>650</v>
          </cell>
          <cell r="AG809">
            <v>68.92</v>
          </cell>
          <cell r="AH809">
            <v>2019</v>
          </cell>
          <cell r="AI809" t="str">
            <v>MAHARASHTRA STATE BOARD OF SECONDARY AND HIGHER SECONDARY EDUCATION</v>
          </cell>
          <cell r="AJ809" t="str">
            <v>THAKUR COLLEGE OF SCIENCE AND COMMERCE</v>
          </cell>
          <cell r="AK809">
            <v>197</v>
          </cell>
          <cell r="AL809">
            <v>22</v>
          </cell>
          <cell r="AM809">
            <v>8.954545454545455</v>
          </cell>
          <cell r="AN809">
            <v>83</v>
          </cell>
          <cell r="AO809">
            <v>232</v>
          </cell>
          <cell r="AP809">
            <v>26</v>
          </cell>
          <cell r="AQ809">
            <v>8.9230769230769234</v>
          </cell>
          <cell r="AR809">
            <v>94</v>
          </cell>
          <cell r="AS809">
            <v>429</v>
          </cell>
          <cell r="AT809">
            <v>48</v>
          </cell>
          <cell r="AU809">
            <v>8.9375</v>
          </cell>
          <cell r="AV809">
            <v>243</v>
          </cell>
          <cell r="AW809">
            <v>25</v>
          </cell>
          <cell r="AX809">
            <v>9.7200000000000006</v>
          </cell>
          <cell r="AY809">
            <v>100</v>
          </cell>
          <cell r="AZ809">
            <v>269</v>
          </cell>
          <cell r="BA809">
            <v>29</v>
          </cell>
          <cell r="BB809">
            <v>9.2758620689655178</v>
          </cell>
          <cell r="BC809">
            <v>98</v>
          </cell>
          <cell r="BD809">
            <v>512</v>
          </cell>
          <cell r="BE809">
            <v>54</v>
          </cell>
          <cell r="BF809">
            <v>9.481481481481481</v>
          </cell>
          <cell r="BG809">
            <v>222</v>
          </cell>
          <cell r="BH809">
            <v>24</v>
          </cell>
          <cell r="BI809">
            <v>9.25</v>
          </cell>
          <cell r="BJ809">
            <v>99</v>
          </cell>
          <cell r="BK809">
            <v>259</v>
          </cell>
          <cell r="BL809">
            <v>29</v>
          </cell>
          <cell r="BM809">
            <v>8.931034482758621</v>
          </cell>
          <cell r="BN809">
            <v>94.8</v>
          </cell>
          <cell r="BO809">
            <v>481</v>
          </cell>
          <cell r="BP809">
            <v>53</v>
          </cell>
          <cell r="BQ809">
            <v>9.0754716981132084</v>
          </cell>
          <cell r="BR809">
            <v>183</v>
          </cell>
          <cell r="BS809">
            <v>24</v>
          </cell>
          <cell r="BT809">
            <v>7.625</v>
          </cell>
          <cell r="BU809">
            <v>94.8</v>
          </cell>
          <cell r="BV809">
            <v>183</v>
          </cell>
          <cell r="BW809">
            <v>24</v>
          </cell>
          <cell r="BX809">
            <v>7.625</v>
          </cell>
          <cell r="BY809">
            <v>243</v>
          </cell>
          <cell r="BZ809">
            <v>26</v>
          </cell>
          <cell r="CA809">
            <v>9.3461538461538467</v>
          </cell>
          <cell r="CB809">
            <v>1848</v>
          </cell>
          <cell r="CC809">
            <v>205</v>
          </cell>
          <cell r="CD809">
            <v>9.0146341463414625</v>
          </cell>
          <cell r="CE809">
            <v>95</v>
          </cell>
          <cell r="CF809"/>
          <cell r="CG809"/>
          <cell r="CH809"/>
          <cell r="CI809"/>
          <cell r="CJ809"/>
          <cell r="CK809"/>
          <cell r="CL809"/>
          <cell r="CM809"/>
          <cell r="CN809">
            <v>14</v>
          </cell>
          <cell r="CO809">
            <v>60</v>
          </cell>
          <cell r="CP809">
            <v>11</v>
          </cell>
          <cell r="CQ809">
            <v>50</v>
          </cell>
          <cell r="CR809">
            <v>17</v>
          </cell>
          <cell r="CS809">
            <v>7</v>
          </cell>
          <cell r="CT809">
            <v>71</v>
          </cell>
          <cell r="CU809">
            <v>6</v>
          </cell>
          <cell r="CV809">
            <v>10</v>
          </cell>
          <cell r="CW809">
            <v>38</v>
          </cell>
          <cell r="CX809">
            <v>29</v>
          </cell>
          <cell r="CY809">
            <v>29</v>
          </cell>
          <cell r="CZ809">
            <v>4.3090638930163445</v>
          </cell>
          <cell r="DA809">
            <v>1</v>
          </cell>
          <cell r="DB809">
            <v>9</v>
          </cell>
          <cell r="DC809">
            <v>10</v>
          </cell>
          <cell r="DD809">
            <v>14</v>
          </cell>
          <cell r="DE809">
            <v>8</v>
          </cell>
          <cell r="DF809">
            <v>64</v>
          </cell>
          <cell r="DG809">
            <v>0</v>
          </cell>
          <cell r="DH809">
            <v>0</v>
          </cell>
          <cell r="DI809">
            <v>0</v>
          </cell>
          <cell r="DJ809">
            <v>0</v>
          </cell>
          <cell r="DK809">
            <v>1</v>
          </cell>
          <cell r="DL809">
            <v>1</v>
          </cell>
          <cell r="DM809">
            <v>50</v>
          </cell>
          <cell r="DN809">
            <v>70</v>
          </cell>
          <cell r="DO809" t="str">
            <v>100</v>
          </cell>
          <cell r="DP809">
            <v>70</v>
          </cell>
          <cell r="DQ809" t="str">
            <v>100</v>
          </cell>
          <cell r="DR809">
            <v>70</v>
          </cell>
          <cell r="DS809">
            <v>100</v>
          </cell>
          <cell r="DT809">
            <v>25</v>
          </cell>
          <cell r="DU809">
            <v>48</v>
          </cell>
          <cell r="DV809"/>
          <cell r="DW809"/>
          <cell r="DX809"/>
          <cell r="DY809"/>
          <cell r="DZ809"/>
          <cell r="EA809" t="str">
            <v>Higher Studies</v>
          </cell>
          <cell r="EB809" t="str">
            <v>Higher Studies</v>
          </cell>
          <cell r="EC809">
            <v>44776</v>
          </cell>
          <cell r="ED809" t="str">
            <v>CAT-3</v>
          </cell>
          <cell r="EE809"/>
          <cell r="EF809"/>
          <cell r="EG809"/>
          <cell r="EH809"/>
          <cell r="EI809"/>
          <cell r="EJ809"/>
          <cell r="EK809"/>
          <cell r="EL809"/>
          <cell r="EM809"/>
          <cell r="EN809">
            <v>5</v>
          </cell>
          <cell r="EO809">
            <v>1</v>
          </cell>
          <cell r="EP809">
            <v>5</v>
          </cell>
          <cell r="EQ809">
            <v>11</v>
          </cell>
          <cell r="ER809">
            <v>73.333333333333329</v>
          </cell>
          <cell r="ES809" t="str">
            <v>Yes</v>
          </cell>
          <cell r="ET809" t="str">
            <v>https://drive.google.com/open?id=1BYOF0X6JZX5GPoqVU7C1lPtXNJO6bFPJ</v>
          </cell>
          <cell r="EU809" t="str">
            <v>Core Companies</v>
          </cell>
          <cell r="EV809" t="str">
            <v>Yes</v>
          </cell>
          <cell r="EW809" t="str">
            <v>pay_HyPzVaTzqXSgc2</v>
          </cell>
          <cell r="EX809" t="str">
            <v>mumbai</v>
          </cell>
          <cell r="EY809" t="str">
            <v>Present</v>
          </cell>
          <cell r="EZ809" t="str">
            <v>Batch 4</v>
          </cell>
          <cell r="FA809" t="str">
            <v>19-MECHB21-23</v>
          </cell>
          <cell r="FB809" t="str">
            <v>MECH-B</v>
          </cell>
          <cell r="FC809">
            <v>21</v>
          </cell>
        </row>
        <row r="810">
          <cell r="C810" t="str">
            <v>19-MECHB22-23</v>
          </cell>
          <cell r="D810">
            <v>22</v>
          </cell>
          <cell r="E810" t="str">
            <v>RISHAB MOURALIDARANE GEETANJALI</v>
          </cell>
          <cell r="F810" t="str">
            <v>19-MECHB22-23</v>
          </cell>
          <cell r="G810" t="str">
            <v>Male</v>
          </cell>
          <cell r="H810">
            <v>37098</v>
          </cell>
          <cell r="I810">
            <v>9930092321</v>
          </cell>
          <cell r="J810"/>
          <cell r="K810" t="str">
            <v>rishabmouralidarane@gmail.com</v>
          </cell>
          <cell r="L810" t="str">
            <v>1032190474@tcetmumbai.in</v>
          </cell>
          <cell r="M810" t="str">
            <v>j/7/12 jal mangal deep,link road, bangur nagar ,goregoan,bangur nagar police chowki,MUMBAI,400104</v>
          </cell>
          <cell r="N810" t="str">
            <v>Service</v>
          </cell>
          <cell r="O810" t="str">
            <v>20 Lacs &amp; above</v>
          </cell>
          <cell r="P810" t="str">
            <v>Normal</v>
          </cell>
          <cell r="Q810" t="str">
            <v>Open</v>
          </cell>
          <cell r="R810">
            <v>2019</v>
          </cell>
          <cell r="S810" t="str">
            <v>FE</v>
          </cell>
          <cell r="T810" t="str">
            <v>MHT-CET 2019</v>
          </cell>
          <cell r="U810" t="str">
            <v>MHT-CET</v>
          </cell>
          <cell r="V810">
            <v>200</v>
          </cell>
          <cell r="W810">
            <v>64.566601199999994</v>
          </cell>
          <cell r="X810" t="str">
            <v>IL</v>
          </cell>
          <cell r="Y810">
            <v>459</v>
          </cell>
          <cell r="Z810">
            <v>500</v>
          </cell>
          <cell r="AA810">
            <v>91.8</v>
          </cell>
          <cell r="AB810">
            <v>2017</v>
          </cell>
          <cell r="AC810" t="str">
            <v>COUNCIL FOR THE INDIAN SCHOOL CERTIFICATE EXAMINATIONS</v>
          </cell>
          <cell r="AD810" t="str">
            <v>ST JOHNS UNIVERSAL SCHOOL</v>
          </cell>
          <cell r="AE810">
            <v>475</v>
          </cell>
          <cell r="AF810">
            <v>650</v>
          </cell>
          <cell r="AG810">
            <v>73.08</v>
          </cell>
          <cell r="AH810">
            <v>2019</v>
          </cell>
          <cell r="AI810" t="str">
            <v>MAHARASHTRA STATE BOARD OF SECONDARY AND HIGHER SECONDARY EDUCATION</v>
          </cell>
          <cell r="AJ810" t="str">
            <v>VIDYANIDHI JR COLLEGE OF SCIENCE</v>
          </cell>
          <cell r="AK810">
            <v>198</v>
          </cell>
          <cell r="AL810">
            <v>22</v>
          </cell>
          <cell r="AM810">
            <v>9</v>
          </cell>
          <cell r="AN810">
            <v>85.630385487528358</v>
          </cell>
          <cell r="AO810">
            <v>246</v>
          </cell>
          <cell r="AP810">
            <v>26</v>
          </cell>
          <cell r="AQ810">
            <v>9.4615384615384617</v>
          </cell>
          <cell r="AR810">
            <v>96</v>
          </cell>
          <cell r="AS810">
            <v>444</v>
          </cell>
          <cell r="AT810">
            <v>48</v>
          </cell>
          <cell r="AU810">
            <v>9.25</v>
          </cell>
          <cell r="AV810">
            <v>241</v>
          </cell>
          <cell r="AW810">
            <v>25</v>
          </cell>
          <cell r="AX810">
            <v>9.64</v>
          </cell>
          <cell r="AY810">
            <v>82</v>
          </cell>
          <cell r="AZ810">
            <v>263</v>
          </cell>
          <cell r="BA810">
            <v>29</v>
          </cell>
          <cell r="BB810">
            <v>9.068965517241379</v>
          </cell>
          <cell r="BC810">
            <v>99</v>
          </cell>
          <cell r="BD810">
            <v>504</v>
          </cell>
          <cell r="BE810">
            <v>54</v>
          </cell>
          <cell r="BF810">
            <v>9.3333333333333339</v>
          </cell>
          <cell r="BG810">
            <v>211</v>
          </cell>
          <cell r="BH810">
            <v>24</v>
          </cell>
          <cell r="BI810">
            <v>8.7916666666666661</v>
          </cell>
          <cell r="BJ810">
            <v>94</v>
          </cell>
          <cell r="BK810">
            <v>248</v>
          </cell>
          <cell r="BL810">
            <v>29</v>
          </cell>
          <cell r="BM810">
            <v>8.5517241379310338</v>
          </cell>
          <cell r="BN810">
            <v>91.326077097505674</v>
          </cell>
          <cell r="BO810">
            <v>459</v>
          </cell>
          <cell r="BP810">
            <v>53</v>
          </cell>
          <cell r="BQ810">
            <v>8.6603773584905657</v>
          </cell>
          <cell r="BR810">
            <v>204</v>
          </cell>
          <cell r="BS810">
            <v>24</v>
          </cell>
          <cell r="BT810">
            <v>8.5</v>
          </cell>
          <cell r="BU810">
            <v>91.326077097505674</v>
          </cell>
          <cell r="BV810">
            <v>204</v>
          </cell>
          <cell r="BW810">
            <v>24</v>
          </cell>
          <cell r="BX810">
            <v>8.5</v>
          </cell>
          <cell r="BY810"/>
          <cell r="BZ810">
            <v>26</v>
          </cell>
          <cell r="CA810">
            <v>0</v>
          </cell>
          <cell r="CB810">
            <v>1611</v>
          </cell>
          <cell r="CC810">
            <v>205</v>
          </cell>
          <cell r="CD810">
            <v>7.8585365853658535</v>
          </cell>
          <cell r="CE810">
            <v>92</v>
          </cell>
          <cell r="CF810"/>
          <cell r="CG810"/>
          <cell r="CH810"/>
          <cell r="CI810"/>
          <cell r="CJ810"/>
          <cell r="CK810"/>
          <cell r="CL810"/>
          <cell r="CM810"/>
          <cell r="CN810"/>
          <cell r="CO810"/>
          <cell r="CP810"/>
          <cell r="CQ810"/>
          <cell r="CR810"/>
          <cell r="CS810"/>
          <cell r="CT810"/>
          <cell r="CU810"/>
          <cell r="CV810"/>
          <cell r="CW810"/>
          <cell r="CX810"/>
          <cell r="CY810"/>
          <cell r="CZ810"/>
          <cell r="DA810"/>
          <cell r="DB810"/>
          <cell r="DC810"/>
          <cell r="DD810"/>
          <cell r="DE810"/>
          <cell r="DF810"/>
          <cell r="DG810"/>
          <cell r="DH810"/>
          <cell r="DI810"/>
          <cell r="DJ810">
            <v>0</v>
          </cell>
          <cell r="DK810">
            <v>0</v>
          </cell>
          <cell r="DL810">
            <v>2</v>
          </cell>
          <cell r="DM810">
            <v>0</v>
          </cell>
          <cell r="DN810">
            <v>0</v>
          </cell>
          <cell r="DO810">
            <v>0</v>
          </cell>
          <cell r="DP810">
            <v>0</v>
          </cell>
          <cell r="DQ810">
            <v>0</v>
          </cell>
          <cell r="DR810">
            <v>0</v>
          </cell>
          <cell r="DS810">
            <v>0</v>
          </cell>
          <cell r="DT810">
            <v>0</v>
          </cell>
          <cell r="DU810">
            <v>0</v>
          </cell>
          <cell r="DV810"/>
          <cell r="DW810"/>
          <cell r="DX810"/>
          <cell r="DY810"/>
          <cell r="DZ810"/>
          <cell r="EA810" t="str">
            <v>Higher Studies</v>
          </cell>
          <cell r="EB810" t="str">
            <v>Higher Studies</v>
          </cell>
          <cell r="EC810"/>
          <cell r="ED810" t="str">
            <v>CAT-3</v>
          </cell>
          <cell r="EE810"/>
          <cell r="EF810"/>
          <cell r="EG810"/>
          <cell r="EH810"/>
          <cell r="EI810"/>
          <cell r="EJ810"/>
          <cell r="EK810"/>
          <cell r="EL810"/>
          <cell r="EM810"/>
          <cell r="EN810">
            <v>4</v>
          </cell>
          <cell r="EO810">
            <v>0</v>
          </cell>
          <cell r="EP810">
            <v>5</v>
          </cell>
          <cell r="EQ810">
            <v>9</v>
          </cell>
          <cell r="ER810">
            <v>60</v>
          </cell>
          <cell r="ES810" t="str">
            <v>Yes</v>
          </cell>
          <cell r="ET810" t="str">
            <v>https://drive.google.com/open?id=1D7f8N0GCPJ9CCuJyi8kZ9XtT2YjUtr9v</v>
          </cell>
          <cell r="EU810" t="str">
            <v>NA</v>
          </cell>
          <cell r="EV810" t="str">
            <v>No</v>
          </cell>
          <cell r="EW810"/>
          <cell r="EX810" t="str">
            <v>MUMBAI</v>
          </cell>
          <cell r="EY810" t="str">
            <v>Present</v>
          </cell>
          <cell r="EZ810"/>
          <cell r="FA810" t="str">
            <v>19-MECHB22-23</v>
          </cell>
          <cell r="FB810" t="str">
            <v>MECH-B</v>
          </cell>
          <cell r="FC810">
            <v>22</v>
          </cell>
        </row>
        <row r="811">
          <cell r="C811" t="str">
            <v>19-MECHB23-23</v>
          </cell>
          <cell r="D811">
            <v>23</v>
          </cell>
          <cell r="E811" t="str">
            <v>SANVATSARKAR PRAJWAL UDAY SMITA</v>
          </cell>
          <cell r="F811" t="str">
            <v>19-MECHB23-23</v>
          </cell>
          <cell r="G811" t="str">
            <v>Male</v>
          </cell>
          <cell r="H811">
            <v>37070</v>
          </cell>
          <cell r="I811">
            <v>9673333932</v>
          </cell>
          <cell r="J811"/>
          <cell r="K811" t="str">
            <v>sanvatsarkar.prajwal@gmail.com</v>
          </cell>
          <cell r="L811" t="str">
            <v>1032190475@tcetmumbai.in</v>
          </cell>
          <cell r="M811" t="str">
            <v>Flat No 1 , Udyog Swaraj Appartments,Shahnoorwadi , Devanagari,Devanagari , Aurangabad,Near Shahnorrwadi Railway Crossing,Aurangabad,431136</v>
          </cell>
          <cell r="N811" t="str">
            <v>Service</v>
          </cell>
          <cell r="O811" t="str">
            <v>20 Lacs &amp; above</v>
          </cell>
          <cell r="P811" t="str">
            <v>Normal</v>
          </cell>
          <cell r="Q811" t="str">
            <v>Open</v>
          </cell>
          <cell r="R811">
            <v>2019</v>
          </cell>
          <cell r="S811" t="str">
            <v>FE</v>
          </cell>
          <cell r="T811" t="str">
            <v>MHT-CET 2019</v>
          </cell>
          <cell r="U811" t="str">
            <v>MHT-CET</v>
          </cell>
          <cell r="V811">
            <v>200</v>
          </cell>
          <cell r="W811">
            <v>92.777532399999998</v>
          </cell>
          <cell r="X811" t="str">
            <v>GOPENS</v>
          </cell>
          <cell r="Y811">
            <v>477</v>
          </cell>
          <cell r="Z811">
            <v>500</v>
          </cell>
          <cell r="AA811">
            <v>95.4</v>
          </cell>
          <cell r="AB811">
            <v>2017</v>
          </cell>
          <cell r="AC811" t="str">
            <v>MAHARASHTRA STATE BOARD OF SECONDARY AND HIGHER SECONDARY EDUCATION</v>
          </cell>
          <cell r="AD811" t="str">
            <v>ANANT BHALERAO VIDYA MANDIR  CHETNANAGAR  AURANGABAD</v>
          </cell>
          <cell r="AE811">
            <v>497</v>
          </cell>
          <cell r="AF811">
            <v>650</v>
          </cell>
          <cell r="AG811">
            <v>76.459999999999994</v>
          </cell>
          <cell r="AH811">
            <v>2019</v>
          </cell>
          <cell r="AI811" t="str">
            <v>MAHARASHTRA STATE BOARD OF SECONDARY AND HIGHER SECONDARY EDUCATION</v>
          </cell>
          <cell r="AJ811" t="str">
            <v>DEOGIRI COLLEGE AURANGABAD</v>
          </cell>
          <cell r="AK811">
            <v>210</v>
          </cell>
          <cell r="AL811">
            <v>22</v>
          </cell>
          <cell r="AM811">
            <v>9.545454545454545</v>
          </cell>
          <cell r="AN811">
            <v>79.630385487528343</v>
          </cell>
          <cell r="AO811">
            <v>249</v>
          </cell>
          <cell r="AP811">
            <v>26</v>
          </cell>
          <cell r="AQ811">
            <v>9.5769230769230766</v>
          </cell>
          <cell r="AR811">
            <v>96</v>
          </cell>
          <cell r="AS811">
            <v>459</v>
          </cell>
          <cell r="AT811">
            <v>48</v>
          </cell>
          <cell r="AU811">
            <v>9.5625</v>
          </cell>
          <cell r="AV811">
            <v>247</v>
          </cell>
          <cell r="AW811">
            <v>25</v>
          </cell>
          <cell r="AX811">
            <v>9.8800000000000008</v>
          </cell>
          <cell r="AY811">
            <v>96</v>
          </cell>
          <cell r="AZ811">
            <v>272</v>
          </cell>
          <cell r="BA811">
            <v>29</v>
          </cell>
          <cell r="BB811">
            <v>9.3793103448275854</v>
          </cell>
          <cell r="BC811">
            <v>100</v>
          </cell>
          <cell r="BD811">
            <v>519</v>
          </cell>
          <cell r="BE811">
            <v>54</v>
          </cell>
          <cell r="BF811">
            <v>9.6111111111111107</v>
          </cell>
          <cell r="BG811">
            <v>232</v>
          </cell>
          <cell r="BH811">
            <v>24</v>
          </cell>
          <cell r="BI811">
            <v>9.6666666666666661</v>
          </cell>
          <cell r="BJ811">
            <v>100</v>
          </cell>
          <cell r="BK811">
            <v>271</v>
          </cell>
          <cell r="BL811">
            <v>29</v>
          </cell>
          <cell r="BM811">
            <v>9.3448275862068968</v>
          </cell>
          <cell r="BN811">
            <v>94.32607709750566</v>
          </cell>
          <cell r="BO811">
            <v>503</v>
          </cell>
          <cell r="BP811">
            <v>53</v>
          </cell>
          <cell r="BQ811">
            <v>9.4905660377358494</v>
          </cell>
          <cell r="BR811">
            <v>191</v>
          </cell>
          <cell r="BS811">
            <v>24</v>
          </cell>
          <cell r="BT811">
            <v>7.958333333333333</v>
          </cell>
          <cell r="BU811">
            <v>94.32607709750566</v>
          </cell>
          <cell r="BV811">
            <v>191</v>
          </cell>
          <cell r="BW811">
            <v>24</v>
          </cell>
          <cell r="BX811">
            <v>7.958333333333333</v>
          </cell>
          <cell r="BY811">
            <v>231</v>
          </cell>
          <cell r="BZ811">
            <v>26</v>
          </cell>
          <cell r="CA811">
            <v>8.884615384615385</v>
          </cell>
          <cell r="CB811">
            <v>1903</v>
          </cell>
          <cell r="CC811">
            <v>205</v>
          </cell>
          <cell r="CD811">
            <v>9.2829268292682929</v>
          </cell>
          <cell r="CE811">
            <v>95</v>
          </cell>
          <cell r="CF811"/>
          <cell r="CG811"/>
          <cell r="CH811"/>
          <cell r="CI811"/>
          <cell r="CJ811"/>
          <cell r="CK811"/>
          <cell r="CL811"/>
          <cell r="CM811"/>
          <cell r="CN811"/>
          <cell r="CO811"/>
          <cell r="CP811"/>
          <cell r="CQ811"/>
          <cell r="CR811"/>
          <cell r="CS811"/>
          <cell r="CT811"/>
          <cell r="CU811"/>
          <cell r="CV811"/>
          <cell r="CW811"/>
          <cell r="CX811"/>
          <cell r="CY811"/>
          <cell r="CZ811"/>
          <cell r="DA811"/>
          <cell r="DB811"/>
          <cell r="DC811"/>
          <cell r="DD811"/>
          <cell r="DE811"/>
          <cell r="DF811"/>
          <cell r="DG811"/>
          <cell r="DH811"/>
          <cell r="DI811"/>
          <cell r="DJ811">
            <v>0</v>
          </cell>
          <cell r="DK811">
            <v>0</v>
          </cell>
          <cell r="DL811">
            <v>2</v>
          </cell>
          <cell r="DM811">
            <v>0</v>
          </cell>
          <cell r="DN811">
            <v>0</v>
          </cell>
          <cell r="DO811">
            <v>0</v>
          </cell>
          <cell r="DP811">
            <v>0</v>
          </cell>
          <cell r="DQ811">
            <v>0</v>
          </cell>
          <cell r="DR811">
            <v>0</v>
          </cell>
          <cell r="DS811">
            <v>0</v>
          </cell>
          <cell r="DT811">
            <v>0</v>
          </cell>
          <cell r="DU811">
            <v>0</v>
          </cell>
          <cell r="DV811"/>
          <cell r="DW811"/>
          <cell r="DX811"/>
          <cell r="DY811"/>
          <cell r="DZ811"/>
          <cell r="EA811" t="str">
            <v>Higher Studies</v>
          </cell>
          <cell r="EB811" t="str">
            <v>Higher Studies</v>
          </cell>
          <cell r="EC811"/>
          <cell r="ED811" t="str">
            <v>CAT-3</v>
          </cell>
          <cell r="EE811"/>
          <cell r="EF811"/>
          <cell r="EG811"/>
          <cell r="EH811"/>
          <cell r="EI811"/>
          <cell r="EJ811"/>
          <cell r="EK811"/>
          <cell r="EL811"/>
          <cell r="EM811"/>
          <cell r="EN811">
            <v>5</v>
          </cell>
          <cell r="EO811">
            <v>0</v>
          </cell>
          <cell r="EP811">
            <v>5</v>
          </cell>
          <cell r="EQ811">
            <v>10</v>
          </cell>
          <cell r="ER811">
            <v>66.666666666666657</v>
          </cell>
          <cell r="ES811" t="str">
            <v>Yes</v>
          </cell>
          <cell r="ET811" t="str">
            <v>https://drive.google.com/open?id=1WvcrfsKAR_gwB5QC4SZ9w9oHoQ5tB0Eu</v>
          </cell>
          <cell r="EU811" t="str">
            <v>NA</v>
          </cell>
          <cell r="EV811" t="str">
            <v>No</v>
          </cell>
          <cell r="EW811"/>
          <cell r="EX811" t="str">
            <v>Aurangabad</v>
          </cell>
          <cell r="EY811" t="str">
            <v>Present</v>
          </cell>
          <cell r="EZ811"/>
          <cell r="FA811" t="str">
            <v>19-MECHB23-23</v>
          </cell>
          <cell r="FB811" t="str">
            <v>MECH-B</v>
          </cell>
          <cell r="FC811">
            <v>23</v>
          </cell>
        </row>
        <row r="812">
          <cell r="C812" t="str">
            <v>19-MECHB24-23</v>
          </cell>
          <cell r="D812">
            <v>24</v>
          </cell>
          <cell r="E812" t="str">
            <v>SAXENA SANKALP AMBRISH SHAILJA</v>
          </cell>
          <cell r="F812" t="str">
            <v>19-MECHB24-23</v>
          </cell>
          <cell r="G812" t="str">
            <v>Male</v>
          </cell>
          <cell r="H812">
            <v>36877</v>
          </cell>
          <cell r="I812">
            <v>9004390508</v>
          </cell>
          <cell r="J812"/>
          <cell r="K812" t="str">
            <v>sankalpsaxena2000@gmail.com</v>
          </cell>
          <cell r="L812" t="str">
            <v>1032190476@tcetmumbai.in</v>
          </cell>
          <cell r="M812" t="str">
            <v>15/14,vijay vilas,kavesar, thane west,opp new horizon scholars school thane,thane,400615</v>
          </cell>
          <cell r="N812" t="str">
            <v>Service</v>
          </cell>
          <cell r="O812" t="str">
            <v>20 Lacs &amp; above</v>
          </cell>
          <cell r="P812" t="str">
            <v>Normal</v>
          </cell>
          <cell r="Q812" t="str">
            <v>Open</v>
          </cell>
          <cell r="R812">
            <v>2019</v>
          </cell>
          <cell r="S812" t="str">
            <v>FE</v>
          </cell>
          <cell r="T812" t="str">
            <v>MHT-CET 2019</v>
          </cell>
          <cell r="U812" t="str">
            <v>MHT-CET</v>
          </cell>
          <cell r="V812">
            <v>200</v>
          </cell>
          <cell r="W812">
            <v>37.025919199999997</v>
          </cell>
          <cell r="X812" t="str">
            <v>MI</v>
          </cell>
          <cell r="Y812">
            <v>477</v>
          </cell>
          <cell r="Z812">
            <v>500</v>
          </cell>
          <cell r="AA812">
            <v>95.4</v>
          </cell>
          <cell r="AB812">
            <v>2017</v>
          </cell>
          <cell r="AC812" t="str">
            <v>CENTRAL BOARD OF SECONDARY EDUCATION</v>
          </cell>
          <cell r="AD812" t="str">
            <v>NEW HORIZON SCHOLARS SCHOOL THANE</v>
          </cell>
          <cell r="AE812">
            <v>407</v>
          </cell>
          <cell r="AF812">
            <v>650</v>
          </cell>
          <cell r="AG812">
            <v>62.62</v>
          </cell>
          <cell r="AH812">
            <v>2019</v>
          </cell>
          <cell r="AI812" t="str">
            <v>MAHARASHTRA STATE BOARD OF SECONDARY AND HIGHER SECONDARY EDUCATION</v>
          </cell>
          <cell r="AJ812" t="str">
            <v>SARASWATI VIDYALAYA PRASARAKS TRUST THANE</v>
          </cell>
          <cell r="AK812">
            <v>189</v>
          </cell>
          <cell r="AL812">
            <v>22</v>
          </cell>
          <cell r="AM812">
            <v>8.5909090909090917</v>
          </cell>
          <cell r="AN812">
            <v>75</v>
          </cell>
          <cell r="AO812">
            <v>216</v>
          </cell>
          <cell r="AP812">
            <v>26</v>
          </cell>
          <cell r="AQ812">
            <v>8.3076923076923084</v>
          </cell>
          <cell r="AR812">
            <v>75</v>
          </cell>
          <cell r="AS812">
            <v>405</v>
          </cell>
          <cell r="AT812">
            <v>48</v>
          </cell>
          <cell r="AU812">
            <v>8.4375</v>
          </cell>
          <cell r="AV812">
            <v>238</v>
          </cell>
          <cell r="AW812">
            <v>25</v>
          </cell>
          <cell r="AX812">
            <v>9.52</v>
          </cell>
          <cell r="AY812">
            <v>94</v>
          </cell>
          <cell r="AZ812">
            <v>275</v>
          </cell>
          <cell r="BA812">
            <v>29</v>
          </cell>
          <cell r="BB812">
            <v>9.4827586206896548</v>
          </cell>
          <cell r="BC812">
            <v>71</v>
          </cell>
          <cell r="BD812">
            <v>513</v>
          </cell>
          <cell r="BE812">
            <v>54</v>
          </cell>
          <cell r="BF812">
            <v>9.5</v>
          </cell>
          <cell r="BG812">
            <v>231</v>
          </cell>
          <cell r="BH812">
            <v>24</v>
          </cell>
          <cell r="BI812">
            <v>9.625</v>
          </cell>
          <cell r="BJ812">
            <v>78</v>
          </cell>
          <cell r="BK812">
            <v>258</v>
          </cell>
          <cell r="BL812">
            <v>29</v>
          </cell>
          <cell r="BM812">
            <v>8.8965517241379306</v>
          </cell>
          <cell r="BN812">
            <v>78.599999999999994</v>
          </cell>
          <cell r="BO812">
            <v>489</v>
          </cell>
          <cell r="BP812">
            <v>53</v>
          </cell>
          <cell r="BQ812">
            <v>9.2264150943396235</v>
          </cell>
          <cell r="BR812">
            <v>210</v>
          </cell>
          <cell r="BS812">
            <v>24</v>
          </cell>
          <cell r="BT812">
            <v>8.75</v>
          </cell>
          <cell r="BU812">
            <v>78.600000000000009</v>
          </cell>
          <cell r="BV812">
            <v>210</v>
          </cell>
          <cell r="BW812">
            <v>24</v>
          </cell>
          <cell r="BX812">
            <v>8.75</v>
          </cell>
          <cell r="BY812">
            <v>236</v>
          </cell>
          <cell r="BZ812">
            <v>26</v>
          </cell>
          <cell r="CA812">
            <v>9.0769230769230766</v>
          </cell>
          <cell r="CB812">
            <v>1853</v>
          </cell>
          <cell r="CC812">
            <v>205</v>
          </cell>
          <cell r="CD812">
            <v>9.0390243902439025</v>
          </cell>
          <cell r="CE812">
            <v>79</v>
          </cell>
          <cell r="CF812"/>
          <cell r="CG812"/>
          <cell r="CH812"/>
          <cell r="CI812"/>
          <cell r="CJ812"/>
          <cell r="CK812"/>
          <cell r="CL812"/>
          <cell r="CM812"/>
          <cell r="CN812"/>
          <cell r="CO812"/>
          <cell r="CP812"/>
          <cell r="CQ812"/>
          <cell r="CR812"/>
          <cell r="CS812"/>
          <cell r="CT812"/>
          <cell r="CU812"/>
          <cell r="CV812"/>
          <cell r="CW812"/>
          <cell r="CX812"/>
          <cell r="CY812"/>
          <cell r="CZ812"/>
          <cell r="DA812"/>
          <cell r="DB812"/>
          <cell r="DC812"/>
          <cell r="DD812"/>
          <cell r="DE812"/>
          <cell r="DF812"/>
          <cell r="DG812"/>
          <cell r="DH812"/>
          <cell r="DI812"/>
          <cell r="DJ812">
            <v>0</v>
          </cell>
          <cell r="DK812">
            <v>0</v>
          </cell>
          <cell r="DL812">
            <v>2</v>
          </cell>
          <cell r="DM812">
            <v>0</v>
          </cell>
          <cell r="DN812">
            <v>0</v>
          </cell>
          <cell r="DO812">
            <v>0</v>
          </cell>
          <cell r="DP812">
            <v>0</v>
          </cell>
          <cell r="DQ812">
            <v>0</v>
          </cell>
          <cell r="DR812">
            <v>0</v>
          </cell>
          <cell r="DS812">
            <v>0</v>
          </cell>
          <cell r="DT812">
            <v>0</v>
          </cell>
          <cell r="DU812">
            <v>0</v>
          </cell>
          <cell r="DV812"/>
          <cell r="DW812"/>
          <cell r="DX812"/>
          <cell r="DY812"/>
          <cell r="DZ812"/>
          <cell r="EA812" t="str">
            <v>Higher Studies</v>
          </cell>
          <cell r="EB812" t="str">
            <v>Higher Studies</v>
          </cell>
          <cell r="EC812"/>
          <cell r="ED812" t="str">
            <v>CAT-3</v>
          </cell>
          <cell r="EE812"/>
          <cell r="EF812"/>
          <cell r="EG812"/>
          <cell r="EH812"/>
          <cell r="EI812"/>
          <cell r="EJ812"/>
          <cell r="EK812"/>
          <cell r="EL812"/>
          <cell r="EM812"/>
          <cell r="EN812">
            <v>5</v>
          </cell>
          <cell r="EO812">
            <v>0</v>
          </cell>
          <cell r="EP812">
            <v>4</v>
          </cell>
          <cell r="EQ812">
            <v>9</v>
          </cell>
          <cell r="ER812">
            <v>60</v>
          </cell>
          <cell r="ES812" t="str">
            <v>Yes</v>
          </cell>
          <cell r="ET812" t="str">
            <v>https://drive.google.com/open?id=1pxyRYRciPDJOJvM06Bs2mNs_VeEKxHnK</v>
          </cell>
          <cell r="EU812" t="str">
            <v>NA</v>
          </cell>
          <cell r="EV812" t="str">
            <v>No</v>
          </cell>
          <cell r="EW812"/>
          <cell r="EX812" t="str">
            <v>ahmedabad</v>
          </cell>
          <cell r="EY812" t="str">
            <v>AB</v>
          </cell>
          <cell r="EZ812"/>
          <cell r="FA812" t="str">
            <v>19-MECHB24-23</v>
          </cell>
          <cell r="FB812" t="str">
            <v>MECH-B</v>
          </cell>
          <cell r="FC812">
            <v>24</v>
          </cell>
        </row>
        <row r="813">
          <cell r="C813" t="str">
            <v>19-MECHB25-23</v>
          </cell>
          <cell r="D813">
            <v>25</v>
          </cell>
          <cell r="E813" t="str">
            <v>SHAH PRITHVI KAMLESH POONAM</v>
          </cell>
          <cell r="F813" t="str">
            <v>19-MECHB25-23</v>
          </cell>
          <cell r="G813" t="str">
            <v>Male</v>
          </cell>
          <cell r="H813">
            <v>37012</v>
          </cell>
          <cell r="I813">
            <v>7715849051</v>
          </cell>
          <cell r="J813"/>
          <cell r="K813" t="str">
            <v>prithvi@remsonsindustries.com</v>
          </cell>
          <cell r="L813" t="str">
            <v>1032190477@tcetmumbai.in</v>
          </cell>
          <cell r="M813" t="str">
            <v>A103,SIDDHIVINAYAK APT ,irani wadi road no 4,MAHARASHTRA,mumbai,400067</v>
          </cell>
          <cell r="N813" t="str">
            <v>Family Business</v>
          </cell>
          <cell r="O813" t="str">
            <v>5 Lacs to  10Lacs</v>
          </cell>
          <cell r="P813" t="str">
            <v>Normal</v>
          </cell>
          <cell r="Q813" t="str">
            <v>Open</v>
          </cell>
          <cell r="R813">
            <v>2019</v>
          </cell>
          <cell r="S813" t="str">
            <v>FE</v>
          </cell>
          <cell r="T813" t="str">
            <v>MHT-CET 2019</v>
          </cell>
          <cell r="U813" t="str">
            <v>MHT-CET</v>
          </cell>
          <cell r="V813">
            <v>200</v>
          </cell>
          <cell r="W813">
            <v>46.406509100000001</v>
          </cell>
          <cell r="X813" t="str">
            <v>IL</v>
          </cell>
          <cell r="Y813">
            <v>399</v>
          </cell>
          <cell r="Z813">
            <v>500</v>
          </cell>
          <cell r="AA813">
            <v>79.8</v>
          </cell>
          <cell r="AB813">
            <v>2017</v>
          </cell>
          <cell r="AC813" t="str">
            <v>MAHARASHTRA STATE BOARD OF SECONDARY AND HIGHER SECONDARY EDUCATION</v>
          </cell>
          <cell r="AD813" t="str">
            <v>DHANAMAL HIGH SCHOOL</v>
          </cell>
          <cell r="AE813">
            <v>444</v>
          </cell>
          <cell r="AF813">
            <v>650</v>
          </cell>
          <cell r="AG813">
            <v>68.31</v>
          </cell>
          <cell r="AH813">
            <v>2019</v>
          </cell>
          <cell r="AI813" t="str">
            <v>MAHARASHTRA STATE BOARD OF SECONDARY AND HIGHER SECONDARY EDUCATION</v>
          </cell>
          <cell r="AJ813" t="str">
            <v>T P BHATIA COLLEGE OF SCIENCE</v>
          </cell>
          <cell r="AK813">
            <v>206</v>
          </cell>
          <cell r="AL813">
            <v>22</v>
          </cell>
          <cell r="AM813">
            <v>9.3636363636363633</v>
          </cell>
          <cell r="AN813">
            <v>75</v>
          </cell>
          <cell r="AO813">
            <v>236</v>
          </cell>
          <cell r="AP813">
            <v>26</v>
          </cell>
          <cell r="AQ813">
            <v>9.0769230769230766</v>
          </cell>
          <cell r="AR813">
            <v>75</v>
          </cell>
          <cell r="AS813">
            <v>442</v>
          </cell>
          <cell r="AT813">
            <v>48</v>
          </cell>
          <cell r="AU813">
            <v>9.2083333333333339</v>
          </cell>
          <cell r="AV813">
            <v>244</v>
          </cell>
          <cell r="AW813">
            <v>25</v>
          </cell>
          <cell r="AX813">
            <v>9.76</v>
          </cell>
          <cell r="AY813">
            <v>98</v>
          </cell>
          <cell r="AZ813">
            <v>275</v>
          </cell>
          <cell r="BA813">
            <v>29</v>
          </cell>
          <cell r="BB813">
            <v>9.4827586206896548</v>
          </cell>
          <cell r="BC813">
            <v>100</v>
          </cell>
          <cell r="BD813">
            <v>519</v>
          </cell>
          <cell r="BE813">
            <v>54</v>
          </cell>
          <cell r="BF813">
            <v>9.6111111111111107</v>
          </cell>
          <cell r="BG813">
            <v>236</v>
          </cell>
          <cell r="BH813">
            <v>24</v>
          </cell>
          <cell r="BI813">
            <v>9.8333333333333339</v>
          </cell>
          <cell r="BJ813">
            <v>99</v>
          </cell>
          <cell r="BK813">
            <v>271</v>
          </cell>
          <cell r="BL813">
            <v>29</v>
          </cell>
          <cell r="BM813">
            <v>9.3448275862068968</v>
          </cell>
          <cell r="BN813">
            <v>89.4</v>
          </cell>
          <cell r="BO813">
            <v>507</v>
          </cell>
          <cell r="BP813">
            <v>53</v>
          </cell>
          <cell r="BQ813">
            <v>9.566037735849056</v>
          </cell>
          <cell r="BR813">
            <v>219</v>
          </cell>
          <cell r="BS813">
            <v>24</v>
          </cell>
          <cell r="BT813">
            <v>9.125</v>
          </cell>
          <cell r="BU813">
            <v>89.399999999999991</v>
          </cell>
          <cell r="BV813">
            <v>219</v>
          </cell>
          <cell r="BW813">
            <v>24</v>
          </cell>
          <cell r="BX813">
            <v>9.125</v>
          </cell>
          <cell r="BY813">
            <v>243</v>
          </cell>
          <cell r="BZ813">
            <v>26</v>
          </cell>
          <cell r="CA813">
            <v>9.3461538461538467</v>
          </cell>
          <cell r="CB813">
            <v>1930</v>
          </cell>
          <cell r="CC813">
            <v>205</v>
          </cell>
          <cell r="CD813">
            <v>9.4146341463414629</v>
          </cell>
          <cell r="CE813">
            <v>90</v>
          </cell>
          <cell r="CF813"/>
          <cell r="CG813"/>
          <cell r="CH813"/>
          <cell r="CI813"/>
          <cell r="CJ813"/>
          <cell r="CK813"/>
          <cell r="CL813"/>
          <cell r="CM813"/>
          <cell r="CN813">
            <v>14</v>
          </cell>
          <cell r="CO813">
            <v>60</v>
          </cell>
          <cell r="CP813">
            <v>32</v>
          </cell>
          <cell r="CQ813">
            <v>50</v>
          </cell>
          <cell r="CR813">
            <v>24</v>
          </cell>
          <cell r="CS813">
            <v>0</v>
          </cell>
          <cell r="CT813">
            <v>100</v>
          </cell>
          <cell r="CU813">
            <v>9</v>
          </cell>
          <cell r="CV813">
            <v>7</v>
          </cell>
          <cell r="CW813">
            <v>57</v>
          </cell>
          <cell r="CX813">
            <v>170</v>
          </cell>
          <cell r="CY813">
            <v>24.285714285714285</v>
          </cell>
          <cell r="CZ813">
            <v>25.26002971768202</v>
          </cell>
          <cell r="DA813">
            <v>7</v>
          </cell>
          <cell r="DB813">
            <v>3</v>
          </cell>
          <cell r="DC813">
            <v>70</v>
          </cell>
          <cell r="DD813">
            <v>22</v>
          </cell>
          <cell r="DE813">
            <v>0</v>
          </cell>
          <cell r="DF813">
            <v>100</v>
          </cell>
          <cell r="DG813">
            <v>0</v>
          </cell>
          <cell r="DH813">
            <v>0</v>
          </cell>
          <cell r="DI813">
            <v>0</v>
          </cell>
          <cell r="DJ813">
            <v>0</v>
          </cell>
          <cell r="DK813">
            <v>1</v>
          </cell>
          <cell r="DL813">
            <v>1</v>
          </cell>
          <cell r="DM813">
            <v>50</v>
          </cell>
          <cell r="DN813">
            <v>60</v>
          </cell>
          <cell r="DO813" t="str">
            <v>100</v>
          </cell>
          <cell r="DP813">
            <v>0</v>
          </cell>
          <cell r="DQ813">
            <v>0</v>
          </cell>
          <cell r="DR813">
            <v>30</v>
          </cell>
          <cell r="DS813">
            <v>50</v>
          </cell>
          <cell r="DT813">
            <v>29</v>
          </cell>
          <cell r="DU813">
            <v>61</v>
          </cell>
          <cell r="DV813"/>
          <cell r="DW813"/>
          <cell r="DX813"/>
          <cell r="DY813"/>
          <cell r="DZ813"/>
          <cell r="EA813" t="str">
            <v>Higher Studies</v>
          </cell>
          <cell r="EB813" t="str">
            <v>Higher Studies</v>
          </cell>
          <cell r="EC813">
            <v>44746</v>
          </cell>
          <cell r="ED813" t="str">
            <v>CAT-3</v>
          </cell>
          <cell r="EE813"/>
          <cell r="EF813"/>
          <cell r="EG813"/>
          <cell r="EH813"/>
          <cell r="EI813"/>
          <cell r="EJ813"/>
          <cell r="EK813"/>
          <cell r="EL813"/>
          <cell r="EM813"/>
          <cell r="EN813">
            <v>5</v>
          </cell>
          <cell r="EO813">
            <v>3</v>
          </cell>
          <cell r="EP813">
            <v>5</v>
          </cell>
          <cell r="EQ813">
            <v>13</v>
          </cell>
          <cell r="ER813">
            <v>86.666666666666671</v>
          </cell>
          <cell r="ES813" t="str">
            <v>Yes</v>
          </cell>
          <cell r="ET813" t="str">
            <v>https://drive.google.com/open?id=1a5FMlBsKKRGglMXck82NV5WYuhDSoH7K</v>
          </cell>
          <cell r="EU813" t="str">
            <v>Core Companies</v>
          </cell>
          <cell r="EV813" t="str">
            <v>Yes</v>
          </cell>
          <cell r="EW813" t="str">
            <v>pay_HyQDJrAUBhMrLT</v>
          </cell>
          <cell r="EX813" t="str">
            <v>mumbai</v>
          </cell>
          <cell r="EY813" t="str">
            <v>Present</v>
          </cell>
          <cell r="EZ813" t="str">
            <v>Batch 3</v>
          </cell>
          <cell r="FA813" t="str">
            <v>19-MECHB25-23</v>
          </cell>
          <cell r="FB813" t="str">
            <v>MECH-B</v>
          </cell>
          <cell r="FC813">
            <v>25</v>
          </cell>
        </row>
        <row r="814">
          <cell r="C814" t="str">
            <v>19-MECHB26-23</v>
          </cell>
          <cell r="D814">
            <v>26</v>
          </cell>
          <cell r="E814" t="str">
            <v>SHARMA ISHAN RANJEET KUMAR MONIKA</v>
          </cell>
          <cell r="F814" t="str">
            <v>19-MECHB26-23</v>
          </cell>
          <cell r="G814" t="str">
            <v>Male</v>
          </cell>
          <cell r="H814">
            <v>37185</v>
          </cell>
          <cell r="I814">
            <v>7262865763</v>
          </cell>
          <cell r="J814"/>
          <cell r="K814" t="str">
            <v>ishan7768@gmail.com</v>
          </cell>
          <cell r="L814" t="str">
            <v>1032190478@tcetmumbai.in</v>
          </cell>
          <cell r="M814" t="str">
            <v>A-204 ,SHREE GAUTAM CHS LTD ,PLOT NO. 41,CENTRAL PARK,NALLASOPARA EAST,NEAR KOTAK MAHINDRA ATM,NALLASOPARA ,401209</v>
          </cell>
          <cell r="N814" t="str">
            <v>Service</v>
          </cell>
          <cell r="O814" t="str">
            <v>10 Lacs to 20Lacs</v>
          </cell>
          <cell r="P814" t="str">
            <v>Normal</v>
          </cell>
          <cell r="Q814" t="str">
            <v>Open</v>
          </cell>
          <cell r="R814">
            <v>2019</v>
          </cell>
          <cell r="S814" t="str">
            <v>FE</v>
          </cell>
          <cell r="T814" t="str">
            <v>MHT-CET 2019</v>
          </cell>
          <cell r="U814" t="str">
            <v>MHT-CET</v>
          </cell>
          <cell r="V814">
            <v>200</v>
          </cell>
          <cell r="W814">
            <v>82.293620500000003</v>
          </cell>
          <cell r="X814" t="str">
            <v>MI</v>
          </cell>
          <cell r="Y814">
            <v>405</v>
          </cell>
          <cell r="Z814">
            <v>500</v>
          </cell>
          <cell r="AA814">
            <v>81</v>
          </cell>
          <cell r="AB814">
            <v>2017</v>
          </cell>
          <cell r="AC814" t="str">
            <v>MAHARASHTRA STATE BOARD OF SECONDARY AND HIGHER SECONDARY EDUCATION</v>
          </cell>
          <cell r="AD814" t="str">
            <v>ST. FRANCIS DE SALES SCHOOL</v>
          </cell>
          <cell r="AE814">
            <v>533</v>
          </cell>
          <cell r="AF814">
            <v>650</v>
          </cell>
          <cell r="AG814">
            <v>82</v>
          </cell>
          <cell r="AH814">
            <v>2019</v>
          </cell>
          <cell r="AI814" t="str">
            <v>MAHARASHTRA STATE BOARD OF SECONDARY AND HIGHER SECONDARY EDUCATION</v>
          </cell>
          <cell r="AJ814" t="str">
            <v>UTKARSHA MADHYAMIK VIDYALAYA AND JUNIOR COLLEGE</v>
          </cell>
          <cell r="AK814">
            <v>214</v>
          </cell>
          <cell r="AL814">
            <v>22</v>
          </cell>
          <cell r="AM814">
            <v>9.7272727272727266</v>
          </cell>
          <cell r="AN814">
            <v>80.750566893424036</v>
          </cell>
          <cell r="AO814">
            <v>260</v>
          </cell>
          <cell r="AP814">
            <v>26</v>
          </cell>
          <cell r="AQ814">
            <v>10</v>
          </cell>
          <cell r="AR814">
            <v>85</v>
          </cell>
          <cell r="AS814">
            <v>474</v>
          </cell>
          <cell r="AT814">
            <v>48</v>
          </cell>
          <cell r="AU814">
            <v>9.875</v>
          </cell>
          <cell r="AV814">
            <v>243</v>
          </cell>
          <cell r="AW814">
            <v>25</v>
          </cell>
          <cell r="AX814">
            <v>9.7200000000000006</v>
          </cell>
          <cell r="AY814">
            <v>97</v>
          </cell>
          <cell r="AZ814">
            <v>270</v>
          </cell>
          <cell r="BA814">
            <v>29</v>
          </cell>
          <cell r="BB814">
            <v>9.3103448275862064</v>
          </cell>
          <cell r="BC814">
            <v>97</v>
          </cell>
          <cell r="BD814">
            <v>513</v>
          </cell>
          <cell r="BE814">
            <v>54</v>
          </cell>
          <cell r="BF814">
            <v>9.5</v>
          </cell>
          <cell r="BG814">
            <v>230</v>
          </cell>
          <cell r="BH814">
            <v>24</v>
          </cell>
          <cell r="BI814">
            <v>9.5833333333333339</v>
          </cell>
          <cell r="BJ814">
            <v>100</v>
          </cell>
          <cell r="BK814">
            <v>276</v>
          </cell>
          <cell r="BL814">
            <v>29</v>
          </cell>
          <cell r="BM814">
            <v>9.5172413793103452</v>
          </cell>
          <cell r="BN814">
            <v>91.950113378684804</v>
          </cell>
          <cell r="BO814">
            <v>506</v>
          </cell>
          <cell r="BP814">
            <v>53</v>
          </cell>
          <cell r="BQ814">
            <v>9.5471698113207548</v>
          </cell>
          <cell r="BR814">
            <v>174</v>
          </cell>
          <cell r="BS814">
            <v>24</v>
          </cell>
          <cell r="BT814">
            <v>7.25</v>
          </cell>
          <cell r="BU814">
            <v>91.950113378684804</v>
          </cell>
          <cell r="BV814">
            <v>174</v>
          </cell>
          <cell r="BW814">
            <v>24</v>
          </cell>
          <cell r="BX814">
            <v>7.25</v>
          </cell>
          <cell r="BY814">
            <v>238</v>
          </cell>
          <cell r="BZ814">
            <v>26</v>
          </cell>
          <cell r="CA814">
            <v>9.1538461538461533</v>
          </cell>
          <cell r="CB814">
            <v>1905</v>
          </cell>
          <cell r="CC814">
            <v>205</v>
          </cell>
          <cell r="CD814">
            <v>9.2926829268292686</v>
          </cell>
          <cell r="CE814">
            <v>92</v>
          </cell>
          <cell r="CF814"/>
          <cell r="CG814"/>
          <cell r="CH814"/>
          <cell r="CI814"/>
          <cell r="CJ814"/>
          <cell r="CK814"/>
          <cell r="CL814"/>
          <cell r="CM814"/>
          <cell r="CN814"/>
          <cell r="CO814"/>
          <cell r="CP814"/>
          <cell r="CQ814"/>
          <cell r="CR814"/>
          <cell r="CS814"/>
          <cell r="CT814"/>
          <cell r="CU814"/>
          <cell r="CV814"/>
          <cell r="CW814"/>
          <cell r="CX814"/>
          <cell r="CY814"/>
          <cell r="CZ814"/>
          <cell r="DA814"/>
          <cell r="DB814"/>
          <cell r="DC814"/>
          <cell r="DD814"/>
          <cell r="DE814"/>
          <cell r="DF814"/>
          <cell r="DG814"/>
          <cell r="DH814"/>
          <cell r="DI814"/>
          <cell r="DJ814">
            <v>0</v>
          </cell>
          <cell r="DK814">
            <v>0</v>
          </cell>
          <cell r="DL814">
            <v>2</v>
          </cell>
          <cell r="DM814">
            <v>0</v>
          </cell>
          <cell r="DN814">
            <v>0</v>
          </cell>
          <cell r="DO814">
            <v>0</v>
          </cell>
          <cell r="DP814">
            <v>0</v>
          </cell>
          <cell r="DQ814">
            <v>0</v>
          </cell>
          <cell r="DR814">
            <v>0</v>
          </cell>
          <cell r="DS814">
            <v>0</v>
          </cell>
          <cell r="DT814">
            <v>0</v>
          </cell>
          <cell r="DU814">
            <v>0</v>
          </cell>
          <cell r="DV814"/>
          <cell r="DW814"/>
          <cell r="DX814"/>
          <cell r="DY814"/>
          <cell r="DZ814"/>
          <cell r="EA814" t="str">
            <v>Higher Studies</v>
          </cell>
          <cell r="EB814" t="str">
            <v>Higher Studies</v>
          </cell>
          <cell r="EC814"/>
          <cell r="ED814" t="str">
            <v>CAT-3</v>
          </cell>
          <cell r="EE814"/>
          <cell r="EF814"/>
          <cell r="EG814"/>
          <cell r="EH814"/>
          <cell r="EI814"/>
          <cell r="EJ814"/>
          <cell r="EK814"/>
          <cell r="EL814"/>
          <cell r="EM814"/>
          <cell r="EN814">
            <v>5</v>
          </cell>
          <cell r="EO814">
            <v>0</v>
          </cell>
          <cell r="EP814">
            <v>5</v>
          </cell>
          <cell r="EQ814">
            <v>10</v>
          </cell>
          <cell r="ER814">
            <v>66.666666666666657</v>
          </cell>
          <cell r="ES814" t="str">
            <v>Yes</v>
          </cell>
          <cell r="ET814" t="str">
            <v>https://drive.google.com/open?id=10Yzz4T8jJONiIw6phiwU7gkkUw_acfcI</v>
          </cell>
          <cell r="EU814" t="str">
            <v>NA</v>
          </cell>
          <cell r="EV814" t="str">
            <v>No</v>
          </cell>
          <cell r="EW814"/>
          <cell r="EX814" t="str">
            <v>NALLASOPARA</v>
          </cell>
          <cell r="EY814" t="str">
            <v>Present</v>
          </cell>
          <cell r="EZ814"/>
          <cell r="FA814" t="str">
            <v>19-MECHB26-23</v>
          </cell>
          <cell r="FB814" t="str">
            <v>MECH-B</v>
          </cell>
          <cell r="FC814">
            <v>26</v>
          </cell>
        </row>
        <row r="815">
          <cell r="C815" t="str">
            <v>19-MECHB27-23</v>
          </cell>
          <cell r="D815">
            <v>27</v>
          </cell>
          <cell r="E815" t="str">
            <v>SHARMA PARTH AJYKUMAR SUNITA</v>
          </cell>
          <cell r="F815" t="str">
            <v>19-MECHB27-23</v>
          </cell>
          <cell r="G815" t="str">
            <v>Male</v>
          </cell>
          <cell r="H815">
            <v>36867</v>
          </cell>
          <cell r="I815">
            <v>7738270035</v>
          </cell>
          <cell r="J815"/>
          <cell r="K815" t="str">
            <v>parth.sharma0712@gmail.com</v>
          </cell>
          <cell r="L815" t="str">
            <v>1032190479@tcetmumbai.in</v>
          </cell>
          <cell r="M815" t="str">
            <v>C-6/50 IInd Floor,Yamuna Vihar,NEAR JAIN MANDIR,DELHI,110053</v>
          </cell>
          <cell r="N815" t="str">
            <v>Service</v>
          </cell>
          <cell r="O815" t="str">
            <v>10 Lacs to 20Lacs</v>
          </cell>
          <cell r="P815" t="str">
            <v>Normal</v>
          </cell>
          <cell r="Q815" t="str">
            <v>Open</v>
          </cell>
          <cell r="R815">
            <v>2019</v>
          </cell>
          <cell r="S815" t="str">
            <v>FE</v>
          </cell>
          <cell r="T815" t="str">
            <v xml:space="preserve">JEE(Main)-2019 </v>
          </cell>
          <cell r="U815" t="str">
            <v>JEE-Main</v>
          </cell>
          <cell r="V815">
            <v>360</v>
          </cell>
          <cell r="W815">
            <v>41.054004300000003</v>
          </cell>
          <cell r="X815" t="str">
            <v>MI</v>
          </cell>
          <cell r="Y815">
            <v>427</v>
          </cell>
          <cell r="Z815">
            <v>500</v>
          </cell>
          <cell r="AA815">
            <v>85.4</v>
          </cell>
          <cell r="AB815">
            <v>2017</v>
          </cell>
          <cell r="AC815" t="str">
            <v>CENTRAL BOARD OF SECONDARY EDUCATION</v>
          </cell>
          <cell r="AD815" t="str">
            <v>KHAITAN PUBLIC SCHOOL</v>
          </cell>
          <cell r="AE815">
            <v>460</v>
          </cell>
          <cell r="AF815">
            <v>650</v>
          </cell>
          <cell r="AG815">
            <v>70.77</v>
          </cell>
          <cell r="AH815">
            <v>2019</v>
          </cell>
          <cell r="AI815" t="str">
            <v>MAHARASHTRA STATE BOARD OF SECONDARY AND HIGHER SECONDARY EDUCATION</v>
          </cell>
          <cell r="AJ815" t="str">
            <v>PACE JUNIOR SCIENCE COLLEGE</v>
          </cell>
          <cell r="AK815">
            <v>194</v>
          </cell>
          <cell r="AL815">
            <v>22</v>
          </cell>
          <cell r="AM815">
            <v>8.8181818181818183</v>
          </cell>
          <cell r="AN815">
            <v>78.870748299319729</v>
          </cell>
          <cell r="AO815">
            <v>222</v>
          </cell>
          <cell r="AP815">
            <v>26</v>
          </cell>
          <cell r="AQ815">
            <v>8.5384615384615383</v>
          </cell>
          <cell r="AR815">
            <v>89</v>
          </cell>
          <cell r="AS815">
            <v>416</v>
          </cell>
          <cell r="AT815">
            <v>48</v>
          </cell>
          <cell r="AU815">
            <v>8.6666666666666661</v>
          </cell>
          <cell r="AV815">
            <v>235</v>
          </cell>
          <cell r="AW815">
            <v>25</v>
          </cell>
          <cell r="AX815">
            <v>9.4</v>
          </cell>
          <cell r="AY815">
            <v>75</v>
          </cell>
          <cell r="AZ815">
            <v>258</v>
          </cell>
          <cell r="BA815">
            <v>29</v>
          </cell>
          <cell r="BB815">
            <v>8.8965517241379306</v>
          </cell>
          <cell r="BC815">
            <v>80</v>
          </cell>
          <cell r="BD815">
            <v>493</v>
          </cell>
          <cell r="BE815">
            <v>54</v>
          </cell>
          <cell r="BF815">
            <v>9.1296296296296298</v>
          </cell>
          <cell r="BG815">
            <v>210</v>
          </cell>
          <cell r="BH815">
            <v>24</v>
          </cell>
          <cell r="BI815">
            <v>8.75</v>
          </cell>
          <cell r="BJ815">
            <v>74</v>
          </cell>
          <cell r="BK815">
            <v>247</v>
          </cell>
          <cell r="BL815">
            <v>29</v>
          </cell>
          <cell r="BM815">
            <v>8.5172413793103452</v>
          </cell>
          <cell r="BN815">
            <v>76.333333333333329</v>
          </cell>
          <cell r="BO815">
            <v>457</v>
          </cell>
          <cell r="BP815">
            <v>53</v>
          </cell>
          <cell r="BQ815">
            <v>8.6226415094339615</v>
          </cell>
          <cell r="BR815">
            <v>203</v>
          </cell>
          <cell r="BS815">
            <v>24</v>
          </cell>
          <cell r="BT815">
            <v>8.4583333333333339</v>
          </cell>
          <cell r="BU815">
            <v>78.867346938775512</v>
          </cell>
          <cell r="BV815">
            <v>203</v>
          </cell>
          <cell r="BW815">
            <v>24</v>
          </cell>
          <cell r="BX815">
            <v>8.4583333333333339</v>
          </cell>
          <cell r="BY815">
            <v>209</v>
          </cell>
          <cell r="BZ815">
            <v>26</v>
          </cell>
          <cell r="CA815">
            <v>8.0384615384615383</v>
          </cell>
          <cell r="CB815">
            <v>1778</v>
          </cell>
          <cell r="CC815">
            <v>205</v>
          </cell>
          <cell r="CD815">
            <v>8.6731707317073177</v>
          </cell>
          <cell r="CE815">
            <v>80</v>
          </cell>
          <cell r="CF815"/>
          <cell r="CG815"/>
          <cell r="CH815"/>
          <cell r="CI815"/>
          <cell r="CJ815"/>
          <cell r="CK815"/>
          <cell r="CL815"/>
          <cell r="CM815"/>
          <cell r="CN815"/>
          <cell r="CO815"/>
          <cell r="CP815"/>
          <cell r="CQ815"/>
          <cell r="CR815"/>
          <cell r="CS815"/>
          <cell r="CT815"/>
          <cell r="CU815"/>
          <cell r="CV815"/>
          <cell r="CW815"/>
          <cell r="CX815"/>
          <cell r="CY815"/>
          <cell r="CZ815"/>
          <cell r="DA815"/>
          <cell r="DB815"/>
          <cell r="DC815"/>
          <cell r="DD815"/>
          <cell r="DE815"/>
          <cell r="DF815"/>
          <cell r="DG815"/>
          <cell r="DH815"/>
          <cell r="DI815"/>
          <cell r="DJ815">
            <v>0</v>
          </cell>
          <cell r="DK815">
            <v>0</v>
          </cell>
          <cell r="DL815">
            <v>2</v>
          </cell>
          <cell r="DM815">
            <v>0</v>
          </cell>
          <cell r="DN815">
            <v>0</v>
          </cell>
          <cell r="DO815">
            <v>0</v>
          </cell>
          <cell r="DP815">
            <v>0</v>
          </cell>
          <cell r="DQ815">
            <v>0</v>
          </cell>
          <cell r="DR815">
            <v>0</v>
          </cell>
          <cell r="DS815">
            <v>0</v>
          </cell>
          <cell r="DT815">
            <v>0</v>
          </cell>
          <cell r="DU815">
            <v>0</v>
          </cell>
          <cell r="DV815"/>
          <cell r="DW815"/>
          <cell r="DX815" t="str">
            <v>Absent for Unplaced Meeting</v>
          </cell>
          <cell r="DY815"/>
          <cell r="DZ815"/>
          <cell r="EA815" t="str">
            <v>Higher Studies</v>
          </cell>
          <cell r="EB815" t="str">
            <v>Higher Studies</v>
          </cell>
          <cell r="EC815"/>
          <cell r="ED815" t="str">
            <v>CAT-3</v>
          </cell>
          <cell r="EE815"/>
          <cell r="EF815"/>
          <cell r="EG815"/>
          <cell r="EH815"/>
          <cell r="EI815"/>
          <cell r="EJ815"/>
          <cell r="EK815"/>
          <cell r="EL815"/>
          <cell r="EM815"/>
          <cell r="EN815">
            <v>5</v>
          </cell>
          <cell r="EO815">
            <v>0</v>
          </cell>
          <cell r="EP815">
            <v>4</v>
          </cell>
          <cell r="EQ815">
            <v>9</v>
          </cell>
          <cell r="ER815">
            <v>60</v>
          </cell>
          <cell r="ES815" t="str">
            <v>Yes</v>
          </cell>
          <cell r="ET815" t="str">
            <v>https://drive.google.com/open?id=1bDXrBu9G2YkvIjTDY3nZJGiw0vRNRJmx</v>
          </cell>
          <cell r="EU815" t="str">
            <v>IT + Core Companies</v>
          </cell>
          <cell r="EV815" t="str">
            <v>No</v>
          </cell>
          <cell r="EW815"/>
          <cell r="EX815" t="str">
            <v>Delhi</v>
          </cell>
          <cell r="EY815" t="str">
            <v>AB</v>
          </cell>
          <cell r="EZ815"/>
          <cell r="FA815" t="str">
            <v>19-MECHB27-23</v>
          </cell>
          <cell r="FB815" t="str">
            <v>MECH-B</v>
          </cell>
          <cell r="FC815">
            <v>27</v>
          </cell>
        </row>
        <row r="816">
          <cell r="C816" t="str">
            <v>19-MECHB28-23</v>
          </cell>
          <cell r="D816">
            <v>28</v>
          </cell>
          <cell r="E816" t="str">
            <v>SHINDE SIDDHANT ARJUN SHILPA</v>
          </cell>
          <cell r="F816" t="str">
            <v>19-MECHB28-23</v>
          </cell>
          <cell r="G816" t="str">
            <v>Male</v>
          </cell>
          <cell r="H816">
            <v>37027</v>
          </cell>
          <cell r="I816">
            <v>8779608015</v>
          </cell>
          <cell r="J816"/>
          <cell r="K816" t="str">
            <v>siddhantarjun16@gmail.com</v>
          </cell>
          <cell r="L816" t="str">
            <v>1032190480@tcetmumbai.in</v>
          </cell>
          <cell r="M816" t="str">
            <v>2B/504 DHEERAJ UPVAN II CHSL, WESTERN EX,DHEERAJ UPVAN II SIDDHARTH NGR BORIVALI ,SIDDHARTH NAGAR ,Boriwali,400066</v>
          </cell>
          <cell r="N816" t="str">
            <v>Any other</v>
          </cell>
          <cell r="O816" t="str">
            <v>5 Lacs to  10Lacs</v>
          </cell>
          <cell r="P816" t="str">
            <v>Normal</v>
          </cell>
          <cell r="Q816" t="str">
            <v>Open</v>
          </cell>
          <cell r="R816">
            <v>2019</v>
          </cell>
          <cell r="S816" t="str">
            <v>FE</v>
          </cell>
          <cell r="T816" t="str">
            <v>MHT-CET 2019</v>
          </cell>
          <cell r="U816" t="str">
            <v>MHT-CET</v>
          </cell>
          <cell r="V816">
            <v>200</v>
          </cell>
          <cell r="W816">
            <v>40.375716099999998</v>
          </cell>
          <cell r="X816" t="str">
            <v>IL</v>
          </cell>
          <cell r="Y816">
            <v>459</v>
          </cell>
          <cell r="Z816">
            <v>500</v>
          </cell>
          <cell r="AA816">
            <v>91.8</v>
          </cell>
          <cell r="AB816">
            <v>2017</v>
          </cell>
          <cell r="AC816" t="str">
            <v>CENTRAL BOARD OF SECONDARY EDUCATION</v>
          </cell>
          <cell r="AD816" t="str">
            <v>RYAN INTERNTIONAL SCHOOL KANDIVALI</v>
          </cell>
          <cell r="AE816">
            <v>509</v>
          </cell>
          <cell r="AF816">
            <v>650</v>
          </cell>
          <cell r="AG816">
            <v>78.31</v>
          </cell>
          <cell r="AH816">
            <v>2019</v>
          </cell>
          <cell r="AI816" t="str">
            <v>MAHARASHTRA STATE BOARD OF SECONDARY AND HIGHER SECONDARY EDUCATION</v>
          </cell>
          <cell r="AJ816" t="str">
            <v>PACE JUNIOR SCIENCE COLLEGE BORIVALI</v>
          </cell>
          <cell r="AK816">
            <v>211</v>
          </cell>
          <cell r="AL816">
            <v>22</v>
          </cell>
          <cell r="AM816">
            <v>9.5909090909090917</v>
          </cell>
          <cell r="AN816">
            <v>75</v>
          </cell>
          <cell r="AO816">
            <v>259</v>
          </cell>
          <cell r="AP816">
            <v>26</v>
          </cell>
          <cell r="AQ816">
            <v>9.9615384615384617</v>
          </cell>
          <cell r="AR816">
            <v>100</v>
          </cell>
          <cell r="AS816">
            <v>470</v>
          </cell>
          <cell r="AT816">
            <v>48</v>
          </cell>
          <cell r="AU816">
            <v>9.7916666666666661</v>
          </cell>
          <cell r="AV816">
            <v>250</v>
          </cell>
          <cell r="AW816">
            <v>25</v>
          </cell>
          <cell r="AX816">
            <v>10</v>
          </cell>
          <cell r="AY816">
            <v>97</v>
          </cell>
          <cell r="AZ816">
            <v>277</v>
          </cell>
          <cell r="BA816">
            <v>29</v>
          </cell>
          <cell r="BB816">
            <v>9.5517241379310338</v>
          </cell>
          <cell r="BC816">
            <v>99</v>
          </cell>
          <cell r="BD816">
            <v>527</v>
          </cell>
          <cell r="BE816">
            <v>54</v>
          </cell>
          <cell r="BF816">
            <v>9.7592592592592595</v>
          </cell>
          <cell r="BG816">
            <v>236</v>
          </cell>
          <cell r="BH816">
            <v>24</v>
          </cell>
          <cell r="BI816">
            <v>9.8333333333333339</v>
          </cell>
          <cell r="BJ816">
            <v>98</v>
          </cell>
          <cell r="BK816">
            <v>274</v>
          </cell>
          <cell r="BL816">
            <v>28</v>
          </cell>
          <cell r="BM816">
            <v>9.7857142857142865</v>
          </cell>
          <cell r="BN816">
            <v>93.8</v>
          </cell>
          <cell r="BO816">
            <v>510</v>
          </cell>
          <cell r="BP816">
            <v>52</v>
          </cell>
          <cell r="BQ816">
            <v>9.8076923076923084</v>
          </cell>
          <cell r="BR816">
            <v>193</v>
          </cell>
          <cell r="BS816">
            <v>24</v>
          </cell>
          <cell r="BT816">
            <v>8.0416666666666661</v>
          </cell>
          <cell r="BU816">
            <v>93.8</v>
          </cell>
          <cell r="BV816">
            <v>193</v>
          </cell>
          <cell r="BW816">
            <v>24</v>
          </cell>
          <cell r="BX816">
            <v>8.0416666666666661</v>
          </cell>
          <cell r="BY816">
            <v>245</v>
          </cell>
          <cell r="BZ816">
            <v>26</v>
          </cell>
          <cell r="CA816">
            <v>9.4230769230769234</v>
          </cell>
          <cell r="CB816">
            <v>1945</v>
          </cell>
          <cell r="CC816">
            <v>204</v>
          </cell>
          <cell r="CD816">
            <v>9.5343137254901968</v>
          </cell>
          <cell r="CE816">
            <v>94</v>
          </cell>
          <cell r="CF816"/>
          <cell r="CG816"/>
          <cell r="CH816"/>
          <cell r="CI816"/>
          <cell r="CJ816"/>
          <cell r="CK816"/>
          <cell r="CL816"/>
          <cell r="CM816"/>
          <cell r="CN816">
            <v>15</v>
          </cell>
          <cell r="CO816">
            <v>60</v>
          </cell>
          <cell r="CP816">
            <v>27</v>
          </cell>
          <cell r="CQ816">
            <v>50</v>
          </cell>
          <cell r="CR816">
            <v>24</v>
          </cell>
          <cell r="CS816">
            <v>0</v>
          </cell>
          <cell r="CT816">
            <v>100</v>
          </cell>
          <cell r="CU816">
            <v>9</v>
          </cell>
          <cell r="CV816">
            <v>7</v>
          </cell>
          <cell r="CW816">
            <v>57</v>
          </cell>
          <cell r="CX816">
            <v>230</v>
          </cell>
          <cell r="CY816">
            <v>46</v>
          </cell>
          <cell r="CZ816">
            <v>34.175334323922733</v>
          </cell>
          <cell r="DA816">
            <v>5</v>
          </cell>
          <cell r="DB816">
            <v>5</v>
          </cell>
          <cell r="DC816">
            <v>50</v>
          </cell>
          <cell r="DD816">
            <v>20</v>
          </cell>
          <cell r="DE816">
            <v>2</v>
          </cell>
          <cell r="DF816">
            <v>91</v>
          </cell>
          <cell r="DG816">
            <v>3</v>
          </cell>
          <cell r="DH816">
            <v>30</v>
          </cell>
          <cell r="DI816">
            <v>0</v>
          </cell>
          <cell r="DJ816">
            <v>0</v>
          </cell>
          <cell r="DK816">
            <v>0</v>
          </cell>
          <cell r="DL816">
            <v>2</v>
          </cell>
          <cell r="DM816">
            <v>0</v>
          </cell>
          <cell r="DN816">
            <v>0</v>
          </cell>
          <cell r="DO816" t="str">
            <v>0</v>
          </cell>
          <cell r="DP816">
            <v>0</v>
          </cell>
          <cell r="DQ816">
            <v>0</v>
          </cell>
          <cell r="DR816">
            <v>0</v>
          </cell>
          <cell r="DS816">
            <v>0</v>
          </cell>
          <cell r="DT816">
            <v>12</v>
          </cell>
          <cell r="DU816">
            <v>47</v>
          </cell>
          <cell r="DV816"/>
          <cell r="DW816"/>
          <cell r="DX816"/>
          <cell r="DY816"/>
          <cell r="DZ816"/>
          <cell r="EA816" t="str">
            <v>Higher Studies</v>
          </cell>
          <cell r="EB816" t="str">
            <v>Higher Studies</v>
          </cell>
          <cell r="EC816">
            <v>44746</v>
          </cell>
          <cell r="ED816" t="str">
            <v>CAT-3</v>
          </cell>
          <cell r="EE816"/>
          <cell r="EF816"/>
          <cell r="EG816"/>
          <cell r="EH816"/>
          <cell r="EI816"/>
          <cell r="EJ816"/>
          <cell r="EK816"/>
          <cell r="EL816"/>
          <cell r="EM816"/>
          <cell r="EN816">
            <v>5</v>
          </cell>
          <cell r="EO816">
            <v>1</v>
          </cell>
          <cell r="EP816">
            <v>5</v>
          </cell>
          <cell r="EQ816">
            <v>11</v>
          </cell>
          <cell r="ER816">
            <v>73.333333333333329</v>
          </cell>
          <cell r="ES816" t="str">
            <v>Yes</v>
          </cell>
          <cell r="ET816" t="str">
            <v>https://drive.google.com/open?id=1tpDqs8C9iJUqsFOhXBR85fXk78e7DD6y</v>
          </cell>
          <cell r="EU816" t="str">
            <v>IT + Core Companies</v>
          </cell>
          <cell r="EV816" t="str">
            <v>Yes</v>
          </cell>
          <cell r="EW816" t="str">
            <v>072041</v>
          </cell>
          <cell r="EX816" t="str">
            <v>nashik</v>
          </cell>
          <cell r="EY816" t="str">
            <v>Present</v>
          </cell>
          <cell r="EZ816" t="str">
            <v>Batch 3</v>
          </cell>
          <cell r="FA816" t="str">
            <v>19-MECHB28-23</v>
          </cell>
          <cell r="FB816" t="str">
            <v>MECH-B</v>
          </cell>
          <cell r="FC816">
            <v>28</v>
          </cell>
        </row>
        <row r="817">
          <cell r="C817" t="str">
            <v>19-MECHB29-23</v>
          </cell>
          <cell r="D817">
            <v>29</v>
          </cell>
          <cell r="E817" t="str">
            <v xml:space="preserve">SHIVEKAR KARTIK GOVIND ROHINI </v>
          </cell>
          <cell r="F817" t="str">
            <v>19-MECHB29-23</v>
          </cell>
          <cell r="G817" t="str">
            <v>Male</v>
          </cell>
          <cell r="H817">
            <v>37152</v>
          </cell>
          <cell r="I817">
            <v>9664833642</v>
          </cell>
          <cell r="J817"/>
          <cell r="K817" t="str">
            <v>kartikshivekar29@gmail.com</v>
          </cell>
          <cell r="L817" t="str">
            <v>1032190481@tcetmumbai.in</v>
          </cell>
          <cell r="M817" t="str">
            <v>Room no. 20 Gamdevi Welfare association ,sahakar road near swatantrya sainik naga,Jogeshwari west,Jogeshwari west,MUMBAI,400102</v>
          </cell>
          <cell r="N817" t="str">
            <v>Service</v>
          </cell>
          <cell r="O817" t="str">
            <v>Below  5 Lacs</v>
          </cell>
          <cell r="P817" t="str">
            <v>Normal</v>
          </cell>
          <cell r="Q817" t="str">
            <v>Open</v>
          </cell>
          <cell r="R817">
            <v>2019</v>
          </cell>
          <cell r="S817" t="str">
            <v>FE</v>
          </cell>
          <cell r="T817" t="str">
            <v>MHT-CET 2019</v>
          </cell>
          <cell r="U817" t="str">
            <v>MHT-CET</v>
          </cell>
          <cell r="V817">
            <v>200</v>
          </cell>
          <cell r="W817">
            <v>40.744334899999998</v>
          </cell>
          <cell r="X817" t="str">
            <v>IL</v>
          </cell>
          <cell r="Y817">
            <v>368</v>
          </cell>
          <cell r="Z817">
            <v>500</v>
          </cell>
          <cell r="AA817">
            <v>73.599999999999994</v>
          </cell>
          <cell r="AB817">
            <v>2017</v>
          </cell>
          <cell r="AC817" t="str">
            <v>MAHARASHTRA STATE BOARD OF SECONDARY AND HIGHER SECONDARY EDUCATION</v>
          </cell>
          <cell r="AD817" t="str">
            <v>SCD BARFIWALA HIGH SCHOOL</v>
          </cell>
          <cell r="AE817">
            <v>358</v>
          </cell>
          <cell r="AF817">
            <v>650</v>
          </cell>
          <cell r="AG817">
            <v>55.08</v>
          </cell>
          <cell r="AH817">
            <v>2019</v>
          </cell>
          <cell r="AI817" t="str">
            <v>MAHARASHTRA STATE BOARD OF SECONDARY AND HIGHER SECONDARY EDUCATION</v>
          </cell>
          <cell r="AJ817" t="str">
            <v>VALIA COLLEGE</v>
          </cell>
          <cell r="AK817">
            <v>150</v>
          </cell>
          <cell r="AL817">
            <v>22</v>
          </cell>
          <cell r="AM817">
            <v>6.8181818181818183</v>
          </cell>
          <cell r="AN817">
            <v>75</v>
          </cell>
          <cell r="AO817">
            <v>179.92</v>
          </cell>
          <cell r="AP817">
            <v>26</v>
          </cell>
          <cell r="AQ817">
            <v>6.92</v>
          </cell>
          <cell r="AR817">
            <v>98</v>
          </cell>
          <cell r="AS817">
            <v>329.91999999999996</v>
          </cell>
          <cell r="AT817">
            <v>48</v>
          </cell>
          <cell r="AU817">
            <v>6.8733333333333322</v>
          </cell>
          <cell r="AV817">
            <v>207</v>
          </cell>
          <cell r="AW817">
            <v>25</v>
          </cell>
          <cell r="AX817">
            <v>8.2799999999999994</v>
          </cell>
          <cell r="AY817">
            <v>75</v>
          </cell>
          <cell r="AZ817">
            <v>231</v>
          </cell>
          <cell r="BA817">
            <v>29</v>
          </cell>
          <cell r="BB817">
            <v>7.9655172413793105</v>
          </cell>
          <cell r="BC817">
            <v>82</v>
          </cell>
          <cell r="BD817">
            <v>438</v>
          </cell>
          <cell r="BE817">
            <v>54</v>
          </cell>
          <cell r="BF817">
            <v>8.1111111111111107</v>
          </cell>
          <cell r="BG817">
            <v>185</v>
          </cell>
          <cell r="BH817">
            <v>24</v>
          </cell>
          <cell r="BI817">
            <v>7.708333333333333</v>
          </cell>
          <cell r="BJ817">
            <v>92</v>
          </cell>
          <cell r="BK817">
            <v>180</v>
          </cell>
          <cell r="BL817">
            <v>25</v>
          </cell>
          <cell r="BM817">
            <v>7.2</v>
          </cell>
          <cell r="BN817">
            <v>84.4</v>
          </cell>
          <cell r="BO817">
            <v>365</v>
          </cell>
          <cell r="BP817">
            <v>49</v>
          </cell>
          <cell r="BQ817">
            <v>7.4489795918367347</v>
          </cell>
          <cell r="BR817">
            <v>157</v>
          </cell>
          <cell r="BS817">
            <v>24</v>
          </cell>
          <cell r="BT817">
            <v>6.541666666666667</v>
          </cell>
          <cell r="BU817">
            <v>84.399999999999991</v>
          </cell>
          <cell r="BV817">
            <v>157</v>
          </cell>
          <cell r="BW817">
            <v>24</v>
          </cell>
          <cell r="BX817">
            <v>6.541666666666667</v>
          </cell>
          <cell r="BY817">
            <v>207</v>
          </cell>
          <cell r="BZ817">
            <v>26</v>
          </cell>
          <cell r="CA817">
            <v>7.9615384615384617</v>
          </cell>
          <cell r="CB817">
            <v>1496.92</v>
          </cell>
          <cell r="CC817">
            <v>201</v>
          </cell>
          <cell r="CD817">
            <v>7.4473631840796024</v>
          </cell>
          <cell r="CE817">
            <v>85</v>
          </cell>
          <cell r="CF817"/>
          <cell r="CG817"/>
          <cell r="CH817"/>
          <cell r="CI817"/>
          <cell r="CJ817"/>
          <cell r="CK817"/>
          <cell r="CL817"/>
          <cell r="CM817"/>
          <cell r="CN817">
            <v>27</v>
          </cell>
          <cell r="CO817">
            <v>60</v>
          </cell>
          <cell r="CP817">
            <v>43</v>
          </cell>
          <cell r="CQ817">
            <v>50</v>
          </cell>
          <cell r="CR817">
            <v>15</v>
          </cell>
          <cell r="CS817">
            <v>9</v>
          </cell>
          <cell r="CT817">
            <v>63</v>
          </cell>
          <cell r="CU817">
            <v>7</v>
          </cell>
          <cell r="CV817">
            <v>9</v>
          </cell>
          <cell r="CW817">
            <v>44</v>
          </cell>
          <cell r="CX817"/>
          <cell r="CY817"/>
          <cell r="CZ817"/>
          <cell r="DA817">
            <v>0</v>
          </cell>
          <cell r="DB817">
            <v>10</v>
          </cell>
          <cell r="DC817">
            <v>0</v>
          </cell>
          <cell r="DD817">
            <v>9</v>
          </cell>
          <cell r="DE817">
            <v>13</v>
          </cell>
          <cell r="DF817">
            <v>41</v>
          </cell>
          <cell r="DG817">
            <v>1</v>
          </cell>
          <cell r="DH817">
            <v>10</v>
          </cell>
          <cell r="DI817">
            <v>0</v>
          </cell>
          <cell r="DJ817">
            <v>0</v>
          </cell>
          <cell r="DK817">
            <v>0</v>
          </cell>
          <cell r="DL817">
            <v>2</v>
          </cell>
          <cell r="DM817">
            <v>0</v>
          </cell>
          <cell r="DN817">
            <v>0</v>
          </cell>
          <cell r="DO817" t="str">
            <v>0</v>
          </cell>
          <cell r="DP817">
            <v>0</v>
          </cell>
          <cell r="DQ817">
            <v>0</v>
          </cell>
          <cell r="DR817">
            <v>0</v>
          </cell>
          <cell r="DS817">
            <v>0</v>
          </cell>
          <cell r="DT817">
            <v>0</v>
          </cell>
          <cell r="DU817">
            <v>23</v>
          </cell>
          <cell r="DV817"/>
          <cell r="DW817" t="str">
            <v>KT</v>
          </cell>
          <cell r="DX817"/>
          <cell r="DY817"/>
          <cell r="DZ817"/>
          <cell r="EA817" t="str">
            <v>Placement</v>
          </cell>
          <cell r="EB817" t="str">
            <v>Placement</v>
          </cell>
          <cell r="EC817"/>
          <cell r="ED817" t="str">
            <v>CAT-3</v>
          </cell>
          <cell r="EE817"/>
          <cell r="EF817"/>
          <cell r="EG817"/>
          <cell r="EH817"/>
          <cell r="EI817"/>
          <cell r="EJ817"/>
          <cell r="EK817"/>
          <cell r="EL817"/>
          <cell r="EM817"/>
          <cell r="EN817">
            <v>4</v>
          </cell>
          <cell r="EO817">
            <v>1</v>
          </cell>
          <cell r="EP817">
            <v>5</v>
          </cell>
          <cell r="EQ817">
            <v>10</v>
          </cell>
          <cell r="ER817">
            <v>66.666666666666657</v>
          </cell>
          <cell r="ES817" t="str">
            <v>Yes</v>
          </cell>
          <cell r="ET817" t="str">
            <v>https://drive.google.com/open?id=1N47ZYPskfkKzw8n5_0szIOsYqOUGbmQU</v>
          </cell>
          <cell r="EU817" t="str">
            <v>IT + Core Companies</v>
          </cell>
          <cell r="EV817" t="str">
            <v>Yes</v>
          </cell>
          <cell r="EW817" t="str">
            <v>T2109192002375430929474</v>
          </cell>
          <cell r="EX817" t="str">
            <v>andheri mumbai</v>
          </cell>
          <cell r="EY817" t="str">
            <v>Present</v>
          </cell>
          <cell r="EZ817" t="str">
            <v>Batch 3</v>
          </cell>
          <cell r="FA817" t="str">
            <v>19-MECHB29-23</v>
          </cell>
          <cell r="FB817" t="str">
            <v>MECH-B</v>
          </cell>
          <cell r="FC817">
            <v>29</v>
          </cell>
        </row>
        <row r="818">
          <cell r="C818" t="str">
            <v>19-MECHB30-23</v>
          </cell>
          <cell r="D818">
            <v>30</v>
          </cell>
          <cell r="E818" t="str">
            <v>SIDDIQUE IMTIYAZAHMED FIROZ SALMA</v>
          </cell>
          <cell r="F818" t="str">
            <v>19-MECHB30-23</v>
          </cell>
          <cell r="G818" t="str">
            <v>Male</v>
          </cell>
          <cell r="H818">
            <v>37200</v>
          </cell>
          <cell r="I818">
            <v>8419935200</v>
          </cell>
          <cell r="J818">
            <v>9867456122</v>
          </cell>
          <cell r="K818" t="str">
            <v>imtiyazsiddique3k@gmail.com</v>
          </cell>
          <cell r="L818" t="str">
            <v>1032190482@tcetmumbai.in</v>
          </cell>
          <cell r="M818" t="str">
            <v>HOUSE NUMBER 34,R S MARG,MALAD,MOHAMMADIYA MASJID,MUMBAI,400097</v>
          </cell>
          <cell r="N818" t="str">
            <v>Service</v>
          </cell>
          <cell r="O818" t="str">
            <v>Below  5 Lacs</v>
          </cell>
          <cell r="P818" t="str">
            <v>Normal</v>
          </cell>
          <cell r="Q818" t="str">
            <v>Open</v>
          </cell>
          <cell r="R818">
            <v>2019</v>
          </cell>
          <cell r="S818" t="str">
            <v>FE</v>
          </cell>
          <cell r="T818" t="str">
            <v>MHT-CET 2019</v>
          </cell>
          <cell r="U818" t="str">
            <v>MHT-CET</v>
          </cell>
          <cell r="V818">
            <v>200</v>
          </cell>
          <cell r="W818">
            <v>65</v>
          </cell>
          <cell r="X818" t="str">
            <v>CAP</v>
          </cell>
          <cell r="Y818">
            <v>410</v>
          </cell>
          <cell r="Z818">
            <v>500</v>
          </cell>
          <cell r="AA818">
            <v>82</v>
          </cell>
          <cell r="AB818">
            <v>2017</v>
          </cell>
          <cell r="AC818" t="str">
            <v>MAHARASHTRA STATE BOARD OF SECONDARY AND HIGHER SECONDARY EDUCATION</v>
          </cell>
          <cell r="AD818" t="str">
            <v>DIVINE CHILD HIGH SCHOOL</v>
          </cell>
          <cell r="AE818">
            <v>496</v>
          </cell>
          <cell r="AF818">
            <v>650</v>
          </cell>
          <cell r="AG818">
            <v>76.31</v>
          </cell>
          <cell r="AH818">
            <v>2019</v>
          </cell>
          <cell r="AI818" t="str">
            <v>MAHARASHTRA STATE BOARD OF SECONDARY AND HIGHER SECONDARY EDUCATION</v>
          </cell>
          <cell r="AJ818" t="str">
            <v>NIRMALA MEMORIAL FOUNDATION COLLEGE OF COMMERCE AND SCIENCE</v>
          </cell>
          <cell r="AK818">
            <v>188</v>
          </cell>
          <cell r="AL818">
            <v>22</v>
          </cell>
          <cell r="AM818">
            <v>8.545454545454545</v>
          </cell>
          <cell r="AN818">
            <v>75</v>
          </cell>
          <cell r="AO818">
            <v>216</v>
          </cell>
          <cell r="AP818">
            <v>26</v>
          </cell>
          <cell r="AQ818">
            <v>8.3076923076923084</v>
          </cell>
          <cell r="AR818">
            <v>97</v>
          </cell>
          <cell r="AS818">
            <v>404</v>
          </cell>
          <cell r="AT818">
            <v>48</v>
          </cell>
          <cell r="AU818">
            <v>8.4166666666666661</v>
          </cell>
          <cell r="AV818">
            <v>224</v>
          </cell>
          <cell r="AW818">
            <v>25</v>
          </cell>
          <cell r="AX818">
            <v>8.9600000000000009</v>
          </cell>
          <cell r="AY818">
            <v>75</v>
          </cell>
          <cell r="AZ818">
            <v>270</v>
          </cell>
          <cell r="BA818">
            <v>29</v>
          </cell>
          <cell r="BB818">
            <v>9.3103448275862064</v>
          </cell>
          <cell r="BC818">
            <v>97</v>
          </cell>
          <cell r="BD818">
            <v>494</v>
          </cell>
          <cell r="BE818">
            <v>54</v>
          </cell>
          <cell r="BF818">
            <v>9.1481481481481488</v>
          </cell>
          <cell r="BG818">
            <v>218</v>
          </cell>
          <cell r="BH818">
            <v>24</v>
          </cell>
          <cell r="BI818">
            <v>9.0833333333333339</v>
          </cell>
          <cell r="BJ818">
            <v>80</v>
          </cell>
          <cell r="BK818">
            <v>230</v>
          </cell>
          <cell r="BL818">
            <v>29</v>
          </cell>
          <cell r="BM818">
            <v>7.931034482758621</v>
          </cell>
          <cell r="BN818">
            <v>75</v>
          </cell>
          <cell r="BO818">
            <v>448</v>
          </cell>
          <cell r="BP818">
            <v>53</v>
          </cell>
          <cell r="BQ818">
            <v>8.4528301886792452</v>
          </cell>
          <cell r="BR818">
            <v>193</v>
          </cell>
          <cell r="BS818">
            <v>24</v>
          </cell>
          <cell r="BT818">
            <v>8.0416666666666661</v>
          </cell>
          <cell r="BU818">
            <v>83.166666666666671</v>
          </cell>
          <cell r="BV818">
            <v>193</v>
          </cell>
          <cell r="BW818">
            <v>24</v>
          </cell>
          <cell r="BX818">
            <v>8.0416666666666661</v>
          </cell>
          <cell r="BY818">
            <v>210</v>
          </cell>
          <cell r="BZ818">
            <v>26</v>
          </cell>
          <cell r="CA818">
            <v>8.0769230769230766</v>
          </cell>
          <cell r="CB818">
            <v>1749</v>
          </cell>
          <cell r="CC818">
            <v>205</v>
          </cell>
          <cell r="CD818">
            <v>8.5317073170731703</v>
          </cell>
          <cell r="CE818">
            <v>85</v>
          </cell>
          <cell r="CF818"/>
          <cell r="CG818"/>
          <cell r="CH818"/>
          <cell r="CI818"/>
          <cell r="CJ818"/>
          <cell r="CK818"/>
          <cell r="CL818"/>
          <cell r="CM818"/>
          <cell r="CN818"/>
          <cell r="CO818"/>
          <cell r="CP818"/>
          <cell r="CQ818"/>
          <cell r="CR818"/>
          <cell r="CS818"/>
          <cell r="CT818"/>
          <cell r="CU818"/>
          <cell r="CV818"/>
          <cell r="CW818"/>
          <cell r="CX818"/>
          <cell r="CY818"/>
          <cell r="CZ818"/>
          <cell r="DA818"/>
          <cell r="DB818"/>
          <cell r="DC818"/>
          <cell r="DD818"/>
          <cell r="DE818"/>
          <cell r="DF818"/>
          <cell r="DG818"/>
          <cell r="DH818"/>
          <cell r="DI818"/>
          <cell r="DJ818">
            <v>0</v>
          </cell>
          <cell r="DK818">
            <v>0</v>
          </cell>
          <cell r="DL818">
            <v>2</v>
          </cell>
          <cell r="DM818">
            <v>0</v>
          </cell>
          <cell r="DN818">
            <v>0</v>
          </cell>
          <cell r="DO818">
            <v>0</v>
          </cell>
          <cell r="DP818">
            <v>0</v>
          </cell>
          <cell r="DQ818">
            <v>0</v>
          </cell>
          <cell r="DR818">
            <v>0</v>
          </cell>
          <cell r="DS818">
            <v>0</v>
          </cell>
          <cell r="DT818">
            <v>0</v>
          </cell>
          <cell r="DU818">
            <v>0</v>
          </cell>
          <cell r="DV818"/>
          <cell r="DW818"/>
          <cell r="DX818"/>
          <cell r="DY818"/>
          <cell r="DZ818"/>
          <cell r="EA818" t="str">
            <v>Not Given</v>
          </cell>
          <cell r="EB818" t="str">
            <v>Not Given</v>
          </cell>
          <cell r="EC818"/>
          <cell r="ED818" t="str">
            <v>CAT-3</v>
          </cell>
          <cell r="EE818"/>
          <cell r="EF818"/>
          <cell r="EG818"/>
          <cell r="EH818"/>
          <cell r="EI818"/>
          <cell r="EJ818"/>
          <cell r="EK818"/>
          <cell r="EL818"/>
          <cell r="EM818"/>
          <cell r="EN818">
            <v>5</v>
          </cell>
          <cell r="EO818">
            <v>0</v>
          </cell>
          <cell r="EP818">
            <v>5</v>
          </cell>
          <cell r="EQ818">
            <v>10</v>
          </cell>
          <cell r="ER818">
            <v>66.666666666666657</v>
          </cell>
          <cell r="ES818"/>
          <cell r="ET818"/>
          <cell r="EU818"/>
          <cell r="EV818"/>
          <cell r="EW818"/>
          <cell r="EX818" t="str">
            <v>MUMBAI</v>
          </cell>
          <cell r="EY818" t="str">
            <v>Present</v>
          </cell>
          <cell r="EZ818"/>
          <cell r="FA818" t="str">
            <v>19-MECHB30-23</v>
          </cell>
          <cell r="FB818"/>
          <cell r="FC818">
            <v>30</v>
          </cell>
        </row>
        <row r="819">
          <cell r="C819" t="str">
            <v>19-MECHB32-23</v>
          </cell>
          <cell r="D819">
            <v>32</v>
          </cell>
          <cell r="E819" t="str">
            <v>SINGH ABHISHEK OMPRAKASH ASHA</v>
          </cell>
          <cell r="F819" t="str">
            <v>19-MECHB32-23</v>
          </cell>
          <cell r="G819" t="str">
            <v>Male</v>
          </cell>
          <cell r="H819">
            <v>36885</v>
          </cell>
          <cell r="I819">
            <v>9702924348</v>
          </cell>
          <cell r="J819"/>
          <cell r="K819" t="str">
            <v>abhisheksinghstd2022@gmail.com</v>
          </cell>
          <cell r="L819" t="str">
            <v>1032190484@tcetmumbai.in</v>
          </cell>
          <cell r="M819" t="str">
            <v>24, RR PANDEY CHAWL,,AMBAWADI, SV ROAD,KANDIWALI WEST,MAHARASHTRA,Mumbai,400067</v>
          </cell>
          <cell r="N819" t="str">
            <v>Any other</v>
          </cell>
          <cell r="O819" t="str">
            <v>Below  5 Lacs</v>
          </cell>
          <cell r="P819" t="str">
            <v>Normal</v>
          </cell>
          <cell r="Q819" t="str">
            <v>Open</v>
          </cell>
          <cell r="R819">
            <v>2019</v>
          </cell>
          <cell r="S819" t="str">
            <v>FE</v>
          </cell>
          <cell r="T819" t="str">
            <v>MHT-CET 2019</v>
          </cell>
          <cell r="U819" t="str">
            <v>MHT-CET</v>
          </cell>
          <cell r="V819">
            <v>200</v>
          </cell>
          <cell r="W819">
            <v>32.291085799999998</v>
          </cell>
          <cell r="X819" t="str">
            <v>MI</v>
          </cell>
          <cell r="Y819">
            <v>439</v>
          </cell>
          <cell r="Z819">
            <v>500</v>
          </cell>
          <cell r="AA819">
            <v>87.8</v>
          </cell>
          <cell r="AB819">
            <v>2016</v>
          </cell>
          <cell r="AC819" t="str">
            <v>MAHARASHTRA STATE BOARD OF SECONDARY AND HIGHER SECONDARY EDUCATION</v>
          </cell>
          <cell r="AD819" t="str">
            <v>SHETH N L HIGH SCHOOL</v>
          </cell>
          <cell r="AE819">
            <v>420</v>
          </cell>
          <cell r="AF819">
            <v>650</v>
          </cell>
          <cell r="AG819">
            <v>64.62</v>
          </cell>
          <cell r="AH819">
            <v>2018</v>
          </cell>
          <cell r="AI819" t="str">
            <v>MAHARASHTRA STATE BOARD OF SECONDARY AND HIGHER SECONDARY EDUCATION</v>
          </cell>
          <cell r="AJ819" t="str">
            <v>SHRI T P BHATIA JUNIOR COLLEGE OF SCIENCE</v>
          </cell>
          <cell r="AK819">
            <v>157</v>
          </cell>
          <cell r="AL819">
            <v>22</v>
          </cell>
          <cell r="AM819">
            <v>7.1363636363636367</v>
          </cell>
          <cell r="AN819">
            <v>81.303854875283449</v>
          </cell>
          <cell r="AO819">
            <v>191</v>
          </cell>
          <cell r="AP819">
            <v>26</v>
          </cell>
          <cell r="AQ819">
            <v>7.3461538461538458</v>
          </cell>
          <cell r="AR819">
            <v>100</v>
          </cell>
          <cell r="AS819">
            <v>348</v>
          </cell>
          <cell r="AT819">
            <v>48</v>
          </cell>
          <cell r="AU819">
            <v>7.25</v>
          </cell>
          <cell r="AV819">
            <v>198</v>
          </cell>
          <cell r="AW819">
            <v>25</v>
          </cell>
          <cell r="AX819">
            <v>7.92</v>
          </cell>
          <cell r="AY819">
            <v>75</v>
          </cell>
          <cell r="AZ819">
            <v>252</v>
          </cell>
          <cell r="BA819">
            <v>29</v>
          </cell>
          <cell r="BB819">
            <v>8.6896551724137936</v>
          </cell>
          <cell r="BC819">
            <v>68</v>
          </cell>
          <cell r="BD819">
            <v>450</v>
          </cell>
          <cell r="BE819">
            <v>54</v>
          </cell>
          <cell r="BF819">
            <v>8.3333333333333339</v>
          </cell>
          <cell r="BG819">
            <v>211</v>
          </cell>
          <cell r="BH819">
            <v>24</v>
          </cell>
          <cell r="BI819">
            <v>8.7916666666666661</v>
          </cell>
          <cell r="BJ819">
            <v>95</v>
          </cell>
          <cell r="BK819">
            <v>232</v>
          </cell>
          <cell r="BL819">
            <v>29</v>
          </cell>
          <cell r="BM819">
            <v>8</v>
          </cell>
          <cell r="BN819">
            <v>83.860770975056681</v>
          </cell>
          <cell r="BO819">
            <v>443</v>
          </cell>
          <cell r="BP819">
            <v>53</v>
          </cell>
          <cell r="BQ819">
            <v>8.3584905660377355</v>
          </cell>
          <cell r="BR819">
            <v>201</v>
          </cell>
          <cell r="BS819">
            <v>24</v>
          </cell>
          <cell r="BT819">
            <v>8.375</v>
          </cell>
          <cell r="BU819">
            <v>83.860770975056695</v>
          </cell>
          <cell r="BV819">
            <v>201</v>
          </cell>
          <cell r="BW819">
            <v>24</v>
          </cell>
          <cell r="BX819">
            <v>8.375</v>
          </cell>
          <cell r="BY819">
            <v>220</v>
          </cell>
          <cell r="BZ819">
            <v>26</v>
          </cell>
          <cell r="CA819">
            <v>8.4615384615384617</v>
          </cell>
          <cell r="CB819">
            <v>1662</v>
          </cell>
          <cell r="CC819">
            <v>205</v>
          </cell>
          <cell r="CD819">
            <v>8.1073170731707318</v>
          </cell>
          <cell r="CE819">
            <v>84</v>
          </cell>
          <cell r="CF819"/>
          <cell r="CG819"/>
          <cell r="CH819"/>
          <cell r="CI819"/>
          <cell r="CJ819"/>
          <cell r="CK819"/>
          <cell r="CL819"/>
          <cell r="CM819"/>
          <cell r="CN819">
            <v>13</v>
          </cell>
          <cell r="CO819">
            <v>60</v>
          </cell>
          <cell r="CP819">
            <v>30</v>
          </cell>
          <cell r="CQ819">
            <v>50</v>
          </cell>
          <cell r="CR819">
            <v>18</v>
          </cell>
          <cell r="CS819">
            <v>6</v>
          </cell>
          <cell r="CT819">
            <v>75</v>
          </cell>
          <cell r="CU819">
            <v>12</v>
          </cell>
          <cell r="CV819">
            <v>4</v>
          </cell>
          <cell r="CW819">
            <v>75</v>
          </cell>
          <cell r="CX819">
            <v>82</v>
          </cell>
          <cell r="CY819">
            <v>11.714285714285714</v>
          </cell>
          <cell r="CZ819">
            <v>12.184249628528974</v>
          </cell>
          <cell r="DA819">
            <v>7</v>
          </cell>
          <cell r="DB819">
            <v>3</v>
          </cell>
          <cell r="DC819">
            <v>70</v>
          </cell>
          <cell r="DD819">
            <v>19</v>
          </cell>
          <cell r="DE819">
            <v>3</v>
          </cell>
          <cell r="DF819">
            <v>87</v>
          </cell>
          <cell r="DG819">
            <v>2</v>
          </cell>
          <cell r="DH819">
            <v>20</v>
          </cell>
          <cell r="DI819">
            <v>0</v>
          </cell>
          <cell r="DJ819">
            <v>0</v>
          </cell>
          <cell r="DK819">
            <v>2</v>
          </cell>
          <cell r="DL819">
            <v>0</v>
          </cell>
          <cell r="DM819">
            <v>100</v>
          </cell>
          <cell r="DN819">
            <v>0</v>
          </cell>
          <cell r="DO819" t="str">
            <v>0</v>
          </cell>
          <cell r="DP819">
            <v>40</v>
          </cell>
          <cell r="DQ819" t="str">
            <v>100</v>
          </cell>
          <cell r="DR819">
            <v>20</v>
          </cell>
          <cell r="DS819">
            <v>50</v>
          </cell>
          <cell r="DT819">
            <v>5</v>
          </cell>
          <cell r="DU819">
            <v>69</v>
          </cell>
          <cell r="DV819" t="str">
            <v>BuildINT</v>
          </cell>
          <cell r="DW819"/>
          <cell r="DX819"/>
          <cell r="DY819" t="str">
            <v>Placed</v>
          </cell>
          <cell r="DZ819">
            <v>3</v>
          </cell>
          <cell r="EA819" t="str">
            <v>Placement</v>
          </cell>
          <cell r="EB819" t="str">
            <v>Placement</v>
          </cell>
          <cell r="EC819"/>
          <cell r="ED819" t="str">
            <v>CAT-2</v>
          </cell>
          <cell r="EE819"/>
          <cell r="EF819"/>
          <cell r="EG819"/>
          <cell r="EH819"/>
          <cell r="EI819"/>
          <cell r="EJ819"/>
          <cell r="EK819"/>
          <cell r="EL819"/>
          <cell r="EM819"/>
          <cell r="EN819">
            <v>5</v>
          </cell>
          <cell r="EO819">
            <v>3</v>
          </cell>
          <cell r="EP819">
            <v>5</v>
          </cell>
          <cell r="EQ819">
            <v>13</v>
          </cell>
          <cell r="ER819">
            <v>86.666666666666671</v>
          </cell>
          <cell r="ES819" t="str">
            <v>Yes</v>
          </cell>
          <cell r="ET819" t="str">
            <v>https://drive.google.com/open?id=1AuWg24tENBAjpRlzx7UNLqx1Pa3dCPMq</v>
          </cell>
          <cell r="EU819" t="str">
            <v>IT + Core Companies</v>
          </cell>
          <cell r="EV819" t="str">
            <v>Yes</v>
          </cell>
          <cell r="EW819" t="str">
            <v>T2110081045173729727531</v>
          </cell>
          <cell r="EX819" t="str">
            <v>UTTAR PRADESH</v>
          </cell>
          <cell r="EY819" t="str">
            <v>AB</v>
          </cell>
          <cell r="EZ819" t="str">
            <v>Batch 3</v>
          </cell>
          <cell r="FA819" t="str">
            <v>19-MECHB32-23</v>
          </cell>
          <cell r="FB819" t="str">
            <v>MECH-B</v>
          </cell>
          <cell r="FC819">
            <v>32</v>
          </cell>
        </row>
        <row r="820">
          <cell r="C820" t="str">
            <v>19-MECHB33-23</v>
          </cell>
          <cell r="D820">
            <v>33</v>
          </cell>
          <cell r="E820" t="str">
            <v>SINGH AMIT KAMLESH NIRMLA</v>
          </cell>
          <cell r="F820" t="str">
            <v>19-MECHB33-23</v>
          </cell>
          <cell r="G820" t="str">
            <v>Male</v>
          </cell>
          <cell r="H820">
            <v>37102</v>
          </cell>
          <cell r="I820">
            <v>8356826394</v>
          </cell>
          <cell r="J820">
            <v>9029507882</v>
          </cell>
          <cell r="K820" t="str">
            <v>786amitsingh86@gmail.com</v>
          </cell>
          <cell r="L820" t="str">
            <v>1032190485@tcetmumbai.in</v>
          </cell>
          <cell r="M820" t="str">
            <v>Room no-7, Shakti niwas chawl,Chimaji Nagar , penkarpada, miraroad,Thane,Near Parvati niwas,Thane,401107</v>
          </cell>
          <cell r="N820" t="str">
            <v>Any other</v>
          </cell>
          <cell r="O820" t="str">
            <v>Below  5 Lacs</v>
          </cell>
          <cell r="P820" t="str">
            <v>Normal</v>
          </cell>
          <cell r="Q820" t="str">
            <v>Open</v>
          </cell>
          <cell r="R820">
            <v>2019</v>
          </cell>
          <cell r="S820" t="str">
            <v>FE</v>
          </cell>
          <cell r="T820" t="str">
            <v>MHT-CET 2019</v>
          </cell>
          <cell r="U820" t="str">
            <v>MHT-CET</v>
          </cell>
          <cell r="V820">
            <v>200</v>
          </cell>
          <cell r="W820">
            <v>80.853544600000006</v>
          </cell>
          <cell r="X820" t="str">
            <v>MI</v>
          </cell>
          <cell r="Y820">
            <v>447</v>
          </cell>
          <cell r="Z820">
            <v>500</v>
          </cell>
          <cell r="AA820">
            <v>89.4</v>
          </cell>
          <cell r="AB820">
            <v>2017</v>
          </cell>
          <cell r="AC820" t="str">
            <v>MAHARASHTRA STATE BOARD OF SECONDARY AND HIGHER SECONDARY EDUCATION</v>
          </cell>
          <cell r="AD820" t="str">
            <v>SHREE VISHWAKARMA HIGH SCHOOL</v>
          </cell>
          <cell r="AE820">
            <v>513</v>
          </cell>
          <cell r="AF820">
            <v>650</v>
          </cell>
          <cell r="AG820">
            <v>78.92</v>
          </cell>
          <cell r="AH820">
            <v>2019</v>
          </cell>
          <cell r="AI820" t="str">
            <v>MAHARASHTRA STATE BOARD OF SECONDARY AND HIGHER SECONDARY EDUCATION</v>
          </cell>
          <cell r="AJ820" t="str">
            <v>THAKUR COLLEGE OF SCIENCE AND COMMERCE</v>
          </cell>
          <cell r="AK820">
            <v>208</v>
          </cell>
          <cell r="AL820">
            <v>22</v>
          </cell>
          <cell r="AM820">
            <v>9.454545454545455</v>
          </cell>
          <cell r="AN820">
            <v>75</v>
          </cell>
          <cell r="AO820">
            <v>259</v>
          </cell>
          <cell r="AP820">
            <v>26</v>
          </cell>
          <cell r="AQ820">
            <v>9.9615384615384617</v>
          </cell>
          <cell r="AR820">
            <v>88</v>
          </cell>
          <cell r="AS820">
            <v>467</v>
          </cell>
          <cell r="AT820">
            <v>48</v>
          </cell>
          <cell r="AU820">
            <v>9.7291666666666661</v>
          </cell>
          <cell r="AV820">
            <v>250</v>
          </cell>
          <cell r="AW820">
            <v>25</v>
          </cell>
          <cell r="AX820">
            <v>10</v>
          </cell>
          <cell r="AY820">
            <v>94</v>
          </cell>
          <cell r="AZ820">
            <v>268</v>
          </cell>
          <cell r="BA820">
            <v>29</v>
          </cell>
          <cell r="BB820">
            <v>9.2413793103448274</v>
          </cell>
          <cell r="BC820">
            <v>94</v>
          </cell>
          <cell r="BD820">
            <v>518</v>
          </cell>
          <cell r="BE820">
            <v>54</v>
          </cell>
          <cell r="BF820">
            <v>9.5925925925925934</v>
          </cell>
          <cell r="BG820">
            <v>233</v>
          </cell>
          <cell r="BH820">
            <v>24</v>
          </cell>
          <cell r="BI820">
            <v>9.7083333333333339</v>
          </cell>
          <cell r="BJ820">
            <v>98</v>
          </cell>
          <cell r="BK820">
            <v>271</v>
          </cell>
          <cell r="BL820">
            <v>29</v>
          </cell>
          <cell r="BM820">
            <v>9.3448275862068968</v>
          </cell>
          <cell r="BN820">
            <v>89.8</v>
          </cell>
          <cell r="BO820">
            <v>504</v>
          </cell>
          <cell r="BP820">
            <v>53</v>
          </cell>
          <cell r="BQ820">
            <v>9.5094339622641506</v>
          </cell>
          <cell r="BR820">
            <v>225</v>
          </cell>
          <cell r="BS820">
            <v>24</v>
          </cell>
          <cell r="BT820">
            <v>9.375</v>
          </cell>
          <cell r="BU820">
            <v>89.8</v>
          </cell>
          <cell r="BV820">
            <v>225</v>
          </cell>
          <cell r="BW820">
            <v>24</v>
          </cell>
          <cell r="BX820">
            <v>9.375</v>
          </cell>
          <cell r="BY820">
            <v>240</v>
          </cell>
          <cell r="BZ820">
            <v>26</v>
          </cell>
          <cell r="CA820">
            <v>9.2307692307692299</v>
          </cell>
          <cell r="CB820">
            <v>1954</v>
          </cell>
          <cell r="CC820">
            <v>205</v>
          </cell>
          <cell r="CD820">
            <v>9.5317073170731703</v>
          </cell>
          <cell r="CE820">
            <v>90</v>
          </cell>
          <cell r="CF820"/>
          <cell r="CG820"/>
          <cell r="CH820"/>
          <cell r="CI820"/>
          <cell r="CJ820"/>
          <cell r="CK820"/>
          <cell r="CL820"/>
          <cell r="CM820"/>
          <cell r="CN820">
            <v>15</v>
          </cell>
          <cell r="CO820">
            <v>60</v>
          </cell>
          <cell r="CP820">
            <v>30</v>
          </cell>
          <cell r="CQ820">
            <v>50</v>
          </cell>
          <cell r="CR820">
            <v>23</v>
          </cell>
          <cell r="CS820">
            <v>1</v>
          </cell>
          <cell r="CT820">
            <v>96</v>
          </cell>
          <cell r="CU820">
            <v>5</v>
          </cell>
          <cell r="CV820">
            <v>11</v>
          </cell>
          <cell r="CW820">
            <v>32</v>
          </cell>
          <cell r="CX820">
            <v>75</v>
          </cell>
          <cell r="CY820">
            <v>12.5</v>
          </cell>
          <cell r="CZ820">
            <v>11.144130757800893</v>
          </cell>
          <cell r="DA820">
            <v>6</v>
          </cell>
          <cell r="DB820">
            <v>4</v>
          </cell>
          <cell r="DC820">
            <v>60</v>
          </cell>
          <cell r="DD820">
            <v>17</v>
          </cell>
          <cell r="DE820">
            <v>5</v>
          </cell>
          <cell r="DF820">
            <v>78</v>
          </cell>
          <cell r="DG820">
            <v>6</v>
          </cell>
          <cell r="DH820">
            <v>60</v>
          </cell>
          <cell r="DI820">
            <v>0</v>
          </cell>
          <cell r="DJ820">
            <v>0</v>
          </cell>
          <cell r="DK820">
            <v>1</v>
          </cell>
          <cell r="DL820">
            <v>1</v>
          </cell>
          <cell r="DM820">
            <v>50</v>
          </cell>
          <cell r="DN820">
            <v>0</v>
          </cell>
          <cell r="DO820" t="str">
            <v>0</v>
          </cell>
          <cell r="DP820">
            <v>60</v>
          </cell>
          <cell r="DQ820" t="str">
            <v>100</v>
          </cell>
          <cell r="DR820">
            <v>30</v>
          </cell>
          <cell r="DS820">
            <v>50</v>
          </cell>
          <cell r="DT820">
            <v>4</v>
          </cell>
          <cell r="DU820">
            <v>61</v>
          </cell>
          <cell r="DV820" t="str">
            <v>TCS-Ninja</v>
          </cell>
          <cell r="DW820"/>
          <cell r="DX820"/>
          <cell r="DY820" t="str">
            <v>Placed</v>
          </cell>
          <cell r="DZ820">
            <v>3.6</v>
          </cell>
          <cell r="EA820" t="str">
            <v>Placement</v>
          </cell>
          <cell r="EB820" t="str">
            <v>Placement</v>
          </cell>
          <cell r="EC820"/>
          <cell r="ED820" t="str">
            <v>CAT-3</v>
          </cell>
          <cell r="EE820"/>
          <cell r="EF820"/>
          <cell r="EG820"/>
          <cell r="EH820"/>
          <cell r="EI820"/>
          <cell r="EJ820"/>
          <cell r="EK820"/>
          <cell r="EL820"/>
          <cell r="EM820"/>
          <cell r="EN820">
            <v>5</v>
          </cell>
          <cell r="EO820">
            <v>3</v>
          </cell>
          <cell r="EP820">
            <v>5</v>
          </cell>
          <cell r="EQ820">
            <v>13</v>
          </cell>
          <cell r="ER820">
            <v>86.666666666666671</v>
          </cell>
          <cell r="ES820" t="str">
            <v>Yes</v>
          </cell>
          <cell r="ET820" t="str">
            <v>https://drive.google.com/open?id=1SU8Yx8h-HzB5saLjvfOP5KjDKDi3xWEK</v>
          </cell>
          <cell r="EU820" t="str">
            <v>IT + Core Companies</v>
          </cell>
          <cell r="EV820" t="str">
            <v>Yes</v>
          </cell>
          <cell r="EW820">
            <v>126014525438</v>
          </cell>
          <cell r="EX820" t="str">
            <v>Mumbai</v>
          </cell>
          <cell r="EY820" t="str">
            <v>Present</v>
          </cell>
          <cell r="EZ820" t="str">
            <v>Batch 3</v>
          </cell>
          <cell r="FA820" t="str">
            <v>19-MECHB33-23</v>
          </cell>
          <cell r="FB820" t="str">
            <v>MECH-B</v>
          </cell>
          <cell r="FC820">
            <v>33</v>
          </cell>
        </row>
        <row r="821">
          <cell r="C821" t="str">
            <v>19-MECHB34-23</v>
          </cell>
          <cell r="D821">
            <v>34</v>
          </cell>
          <cell r="E821" t="str">
            <v>SINGH ANUBHAV ARVIND SUNITA</v>
          </cell>
          <cell r="F821" t="str">
            <v>19-MECHB34-23</v>
          </cell>
          <cell r="G821" t="str">
            <v>Male</v>
          </cell>
          <cell r="H821">
            <v>37106</v>
          </cell>
          <cell r="I821">
            <v>9082920787</v>
          </cell>
          <cell r="J821">
            <v>7021565638</v>
          </cell>
          <cell r="K821" t="str">
            <v>anubhavsingh1968@gmail.com</v>
          </cell>
          <cell r="L821" t="str">
            <v>1032190486@tcetmumbai.in</v>
          </cell>
          <cell r="M821" t="str">
            <v>Room no.09, Saraswati Chawl,,Janupada, thakur village,Kandivali East,Near thakur college,Mumbai,400101</v>
          </cell>
          <cell r="N821" t="str">
            <v>Any other</v>
          </cell>
          <cell r="O821" t="str">
            <v>Below  5 Lacs</v>
          </cell>
          <cell r="P821" t="str">
            <v>Normal</v>
          </cell>
          <cell r="Q821" t="str">
            <v>Open</v>
          </cell>
          <cell r="R821">
            <v>2019</v>
          </cell>
          <cell r="S821" t="str">
            <v>FE</v>
          </cell>
          <cell r="T821" t="str">
            <v>MHT-CET 2019</v>
          </cell>
          <cell r="U821" t="str">
            <v>MHT-CET</v>
          </cell>
          <cell r="V821">
            <v>200</v>
          </cell>
          <cell r="W821">
            <v>24.241217200000001</v>
          </cell>
          <cell r="X821" t="str">
            <v>MI</v>
          </cell>
          <cell r="Y821">
            <v>401</v>
          </cell>
          <cell r="Z821">
            <v>500</v>
          </cell>
          <cell r="AA821">
            <v>80.2</v>
          </cell>
          <cell r="AB821">
            <v>2017</v>
          </cell>
          <cell r="AC821" t="str">
            <v>MAHARASHTRA STATE BOARD OF SECONDARY AND HIGHER SECONDARY EDUCATION</v>
          </cell>
          <cell r="AD821" t="str">
            <v>SAMATA VIDYA MANDIR SCHOOL</v>
          </cell>
          <cell r="AE821">
            <v>391</v>
          </cell>
          <cell r="AF821">
            <v>650</v>
          </cell>
          <cell r="AG821">
            <v>60.15</v>
          </cell>
          <cell r="AH821">
            <v>2019</v>
          </cell>
          <cell r="AI821" t="str">
            <v>MAHARASHTRA STATE BOARD OF SECONDARY AND HIGHER SECONDARY EDUCATION</v>
          </cell>
          <cell r="AJ821" t="str">
            <v>THAKUR COLLEGE OF SCIENCE AND COMMERCE</v>
          </cell>
          <cell r="AK821">
            <v>199</v>
          </cell>
          <cell r="AL821">
            <v>22</v>
          </cell>
          <cell r="AM821">
            <v>9.045454545454545</v>
          </cell>
          <cell r="AN821">
            <v>82.297052154195015</v>
          </cell>
          <cell r="AO821">
            <v>231</v>
          </cell>
          <cell r="AP821">
            <v>26</v>
          </cell>
          <cell r="AQ821">
            <v>8.884615384615385</v>
          </cell>
          <cell r="AR821">
            <v>75</v>
          </cell>
          <cell r="AS821">
            <v>430</v>
          </cell>
          <cell r="AT821">
            <v>48</v>
          </cell>
          <cell r="AU821">
            <v>8.9583333333333339</v>
          </cell>
          <cell r="AV821">
            <v>224</v>
          </cell>
          <cell r="AW821">
            <v>25</v>
          </cell>
          <cell r="AX821">
            <v>8.9600000000000009</v>
          </cell>
          <cell r="AY821">
            <v>70</v>
          </cell>
          <cell r="AZ821">
            <v>272</v>
          </cell>
          <cell r="BA821">
            <v>29</v>
          </cell>
          <cell r="BB821">
            <v>9.3793103448275854</v>
          </cell>
          <cell r="BC821">
            <v>92</v>
          </cell>
          <cell r="BD821">
            <v>496</v>
          </cell>
          <cell r="BE821">
            <v>54</v>
          </cell>
          <cell r="BF821">
            <v>9.1851851851851851</v>
          </cell>
          <cell r="BG821">
            <v>217</v>
          </cell>
          <cell r="BH821">
            <v>24</v>
          </cell>
          <cell r="BI821">
            <v>9.0416666666666661</v>
          </cell>
          <cell r="BJ821">
            <v>93</v>
          </cell>
          <cell r="BK821">
            <v>231</v>
          </cell>
          <cell r="BL821">
            <v>29</v>
          </cell>
          <cell r="BM821">
            <v>7.9655172413793105</v>
          </cell>
          <cell r="BN821">
            <v>82.459410430839</v>
          </cell>
          <cell r="BO821">
            <v>448</v>
          </cell>
          <cell r="BP821">
            <v>53</v>
          </cell>
          <cell r="BQ821">
            <v>8.4528301886792452</v>
          </cell>
          <cell r="BR821">
            <v>210</v>
          </cell>
          <cell r="BS821">
            <v>24</v>
          </cell>
          <cell r="BT821">
            <v>8.75</v>
          </cell>
          <cell r="BU821">
            <v>82.459410430839</v>
          </cell>
          <cell r="BV821">
            <v>210</v>
          </cell>
          <cell r="BW821">
            <v>24</v>
          </cell>
          <cell r="BX821">
            <v>8.75</v>
          </cell>
          <cell r="BY821">
            <v>232</v>
          </cell>
          <cell r="BZ821">
            <v>26</v>
          </cell>
          <cell r="CA821">
            <v>8.9230769230769234</v>
          </cell>
          <cell r="CB821">
            <v>1816</v>
          </cell>
          <cell r="CC821">
            <v>205</v>
          </cell>
          <cell r="CD821">
            <v>8.8585365853658544</v>
          </cell>
          <cell r="CE821">
            <v>83</v>
          </cell>
          <cell r="CF821"/>
          <cell r="CG821"/>
          <cell r="CH821"/>
          <cell r="CI821"/>
          <cell r="CJ821"/>
          <cell r="CK821"/>
          <cell r="CL821"/>
          <cell r="CM821"/>
          <cell r="CN821" t="str">
            <v>ABSENT</v>
          </cell>
          <cell r="CO821">
            <v>60</v>
          </cell>
          <cell r="CP821" t="str">
            <v>ABSENT</v>
          </cell>
          <cell r="CQ821">
            <v>50</v>
          </cell>
          <cell r="CR821">
            <v>17</v>
          </cell>
          <cell r="CS821">
            <v>7</v>
          </cell>
          <cell r="CT821">
            <v>71</v>
          </cell>
          <cell r="CU821">
            <v>1</v>
          </cell>
          <cell r="CV821">
            <v>15</v>
          </cell>
          <cell r="CW821">
            <v>7</v>
          </cell>
          <cell r="CX821">
            <v>339</v>
          </cell>
          <cell r="CY821">
            <v>56.5</v>
          </cell>
          <cell r="CZ821">
            <v>50.371471025260028</v>
          </cell>
          <cell r="DA821">
            <v>6</v>
          </cell>
          <cell r="DB821">
            <v>4</v>
          </cell>
          <cell r="DC821">
            <v>60</v>
          </cell>
          <cell r="DD821">
            <v>14</v>
          </cell>
          <cell r="DE821">
            <v>8</v>
          </cell>
          <cell r="DF821">
            <v>64</v>
          </cell>
          <cell r="DG821">
            <v>5</v>
          </cell>
          <cell r="DH821">
            <v>50</v>
          </cell>
          <cell r="DI821">
            <v>500</v>
          </cell>
          <cell r="DJ821">
            <v>25</v>
          </cell>
          <cell r="DK821">
            <v>0</v>
          </cell>
          <cell r="DL821">
            <v>2</v>
          </cell>
          <cell r="DM821">
            <v>0</v>
          </cell>
          <cell r="DN821">
            <v>0</v>
          </cell>
          <cell r="DO821" t="str">
            <v>0</v>
          </cell>
          <cell r="DP821">
            <v>0</v>
          </cell>
          <cell r="DQ821">
            <v>0</v>
          </cell>
          <cell r="DR821">
            <v>0</v>
          </cell>
          <cell r="DS821">
            <v>0</v>
          </cell>
          <cell r="DT821">
            <v>26</v>
          </cell>
          <cell r="DU821">
            <v>36</v>
          </cell>
          <cell r="DV821" t="str">
            <v>BYJUS(allow If Eligible)</v>
          </cell>
          <cell r="DW821"/>
          <cell r="DX821"/>
          <cell r="DY821" t="str">
            <v>Placed</v>
          </cell>
          <cell r="DZ821">
            <v>4</v>
          </cell>
          <cell r="EA821" t="str">
            <v>Placement</v>
          </cell>
          <cell r="EB821" t="str">
            <v>Placement</v>
          </cell>
          <cell r="EC821"/>
          <cell r="ED821" t="str">
            <v>CAT-3</v>
          </cell>
          <cell r="EE821"/>
          <cell r="EF821"/>
          <cell r="EG821"/>
          <cell r="EH821"/>
          <cell r="EI821"/>
          <cell r="EJ821"/>
          <cell r="EK821"/>
          <cell r="EL821"/>
          <cell r="EM821"/>
          <cell r="EN821">
            <v>5</v>
          </cell>
          <cell r="EO821">
            <v>1</v>
          </cell>
          <cell r="EP821">
            <v>5</v>
          </cell>
          <cell r="EQ821">
            <v>11</v>
          </cell>
          <cell r="ER821">
            <v>73.333333333333329</v>
          </cell>
          <cell r="ES821" t="str">
            <v>Yes</v>
          </cell>
          <cell r="ET821" t="str">
            <v>https://drive.google.com/open?id=1CjnSuXIMGIX0BqlwhMVmn6G8tRYBOBbf</v>
          </cell>
          <cell r="EU821" t="str">
            <v>IT + Core Companies</v>
          </cell>
          <cell r="EV821" t="str">
            <v>Yes</v>
          </cell>
          <cell r="EW821" t="str">
            <v>Payment Id- pay_HyVwYHIMGPPt92 Transaction Id-126013726624</v>
          </cell>
          <cell r="EX821" t="str">
            <v>Mumbai</v>
          </cell>
          <cell r="EY821" t="str">
            <v>Present</v>
          </cell>
          <cell r="EZ821" t="str">
            <v>Batch 4</v>
          </cell>
          <cell r="FA821" t="str">
            <v>19-MECHB34-23</v>
          </cell>
          <cell r="FB821" t="str">
            <v>MECH-B</v>
          </cell>
          <cell r="FC821">
            <v>34</v>
          </cell>
        </row>
        <row r="822">
          <cell r="C822" t="str">
            <v>19-MECHB35-23</v>
          </cell>
          <cell r="D822">
            <v>35</v>
          </cell>
          <cell r="E822" t="str">
            <v>SINGH GAURAV JAGPAL MITHLESH</v>
          </cell>
          <cell r="F822" t="str">
            <v>19-MECHB35-23</v>
          </cell>
          <cell r="G822" t="str">
            <v>Male</v>
          </cell>
          <cell r="H822">
            <v>36845</v>
          </cell>
          <cell r="I822">
            <v>7715994834</v>
          </cell>
          <cell r="J822"/>
          <cell r="K822" t="str">
            <v>singhgaurav1012@gmail.com</v>
          </cell>
          <cell r="L822" t="str">
            <v>1032190487@tcetmumbai.in</v>
          </cell>
          <cell r="M822" t="str">
            <v>B1/602 Himgiri ,Atmaramnagar Lok gram,Kalyan east,Near icici bank Lok gram,Thane Mumbai,421306</v>
          </cell>
          <cell r="N822" t="str">
            <v>Service</v>
          </cell>
          <cell r="O822" t="str">
            <v>5 Lacs to  10Lacs</v>
          </cell>
          <cell r="P822" t="str">
            <v>Normal</v>
          </cell>
          <cell r="Q822" t="str">
            <v>Open</v>
          </cell>
          <cell r="R822">
            <v>2019</v>
          </cell>
          <cell r="S822" t="str">
            <v>FE</v>
          </cell>
          <cell r="T822" t="str">
            <v>MHT-CET 2019</v>
          </cell>
          <cell r="U822" t="str">
            <v>MHT-CET</v>
          </cell>
          <cell r="V822">
            <v>200</v>
          </cell>
          <cell r="W822">
            <v>27.674297299999999</v>
          </cell>
          <cell r="X822" t="str">
            <v>MI</v>
          </cell>
          <cell r="Y822">
            <v>378</v>
          </cell>
          <cell r="Z822">
            <v>500</v>
          </cell>
          <cell r="AA822">
            <v>75.599999999999994</v>
          </cell>
          <cell r="AB822">
            <v>2016</v>
          </cell>
          <cell r="AC822" t="str">
            <v>MAHARASHTRA STATE BOARD OF SECONDARY AND HIGHER SECONDARY EDUCATION</v>
          </cell>
          <cell r="AD822" t="str">
            <v>LOK KALYAN PUBLIC SCHOOL LOK GRAM KALYAN EAST</v>
          </cell>
          <cell r="AE822">
            <v>455</v>
          </cell>
          <cell r="AF822">
            <v>650</v>
          </cell>
          <cell r="AG822">
            <v>70</v>
          </cell>
          <cell r="AH822">
            <v>2018</v>
          </cell>
          <cell r="AI822" t="str">
            <v>MAHARASHTRA STATE BOARD OF SECONDARY AND HIGHER SECONDARY EDUCATION</v>
          </cell>
          <cell r="AJ822" t="str">
            <v>NEW ENGLISH HIGH SCHOOL AND JUNIOR COLLEGE ULHASNAGAR</v>
          </cell>
          <cell r="AK822">
            <v>174</v>
          </cell>
          <cell r="AL822">
            <v>22</v>
          </cell>
          <cell r="AM822">
            <v>7.9090909090909092</v>
          </cell>
          <cell r="AN822">
            <v>82.530612244897952</v>
          </cell>
          <cell r="AO822">
            <v>222</v>
          </cell>
          <cell r="AP822">
            <v>26</v>
          </cell>
          <cell r="AQ822">
            <v>8.5384615384615383</v>
          </cell>
          <cell r="AR822">
            <v>75</v>
          </cell>
          <cell r="AS822">
            <v>396</v>
          </cell>
          <cell r="AT822">
            <v>48</v>
          </cell>
          <cell r="AU822">
            <v>8.25</v>
          </cell>
          <cell r="AV822">
            <v>232</v>
          </cell>
          <cell r="AW822">
            <v>25</v>
          </cell>
          <cell r="AX822">
            <v>9.2799999999999994</v>
          </cell>
          <cell r="AY822">
            <v>97</v>
          </cell>
          <cell r="AZ822">
            <v>260</v>
          </cell>
          <cell r="BA822">
            <v>29</v>
          </cell>
          <cell r="BB822">
            <v>8.9655172413793096</v>
          </cell>
          <cell r="BC822">
            <v>94</v>
          </cell>
          <cell r="BD822">
            <v>492</v>
          </cell>
          <cell r="BE822">
            <v>54</v>
          </cell>
          <cell r="BF822">
            <v>9.1111111111111107</v>
          </cell>
          <cell r="BG822">
            <v>221</v>
          </cell>
          <cell r="BH822">
            <v>24</v>
          </cell>
          <cell r="BI822">
            <v>9.2083333333333339</v>
          </cell>
          <cell r="BJ822">
            <v>98</v>
          </cell>
          <cell r="BK822">
            <v>219</v>
          </cell>
          <cell r="BL822">
            <v>29</v>
          </cell>
          <cell r="BM822">
            <v>7.5517241379310347</v>
          </cell>
          <cell r="BN822">
            <v>89.306122448979593</v>
          </cell>
          <cell r="BO822">
            <v>440</v>
          </cell>
          <cell r="BP822">
            <v>53</v>
          </cell>
          <cell r="BQ822">
            <v>8.3018867924528301</v>
          </cell>
          <cell r="BR822">
            <v>193</v>
          </cell>
          <cell r="BS822">
            <v>24</v>
          </cell>
          <cell r="BT822">
            <v>8.0416666666666661</v>
          </cell>
          <cell r="BU822">
            <v>89.306122448979593</v>
          </cell>
          <cell r="BV822">
            <v>193</v>
          </cell>
          <cell r="BW822">
            <v>24</v>
          </cell>
          <cell r="BX822">
            <v>8.0416666666666661</v>
          </cell>
          <cell r="BY822">
            <v>220</v>
          </cell>
          <cell r="BZ822">
            <v>26</v>
          </cell>
          <cell r="CA822">
            <v>8.4615384615384617</v>
          </cell>
          <cell r="CB822">
            <v>1741</v>
          </cell>
          <cell r="CC822">
            <v>205</v>
          </cell>
          <cell r="CD822">
            <v>8.4926829268292678</v>
          </cell>
          <cell r="CE822">
            <v>90</v>
          </cell>
          <cell r="CF822"/>
          <cell r="CG822"/>
          <cell r="CH822"/>
          <cell r="CI822"/>
          <cell r="CJ822"/>
          <cell r="CK822"/>
          <cell r="CL822"/>
          <cell r="CM822"/>
          <cell r="CN822">
            <v>8</v>
          </cell>
          <cell r="CO822">
            <v>60</v>
          </cell>
          <cell r="CP822">
            <v>25</v>
          </cell>
          <cell r="CQ822">
            <v>50</v>
          </cell>
          <cell r="CR822">
            <v>22</v>
          </cell>
          <cell r="CS822">
            <v>2</v>
          </cell>
          <cell r="CT822">
            <v>92</v>
          </cell>
          <cell r="CU822">
            <v>8</v>
          </cell>
          <cell r="CV822">
            <v>8</v>
          </cell>
          <cell r="CW822">
            <v>50</v>
          </cell>
          <cell r="CX822">
            <v>50</v>
          </cell>
          <cell r="CY822">
            <v>25</v>
          </cell>
          <cell r="CZ822">
            <v>7.4294205052005946</v>
          </cell>
          <cell r="DA822">
            <v>2</v>
          </cell>
          <cell r="DB822">
            <v>8</v>
          </cell>
          <cell r="DC822">
            <v>20</v>
          </cell>
          <cell r="DD822">
            <v>21</v>
          </cell>
          <cell r="DE822">
            <v>1</v>
          </cell>
          <cell r="DF822">
            <v>96</v>
          </cell>
          <cell r="DG822">
            <v>1</v>
          </cell>
          <cell r="DH822">
            <v>10</v>
          </cell>
          <cell r="DI822">
            <v>0</v>
          </cell>
          <cell r="DJ822">
            <v>0</v>
          </cell>
          <cell r="DK822">
            <v>1</v>
          </cell>
          <cell r="DL822">
            <v>1</v>
          </cell>
          <cell r="DM822">
            <v>50</v>
          </cell>
          <cell r="DN822">
            <v>0</v>
          </cell>
          <cell r="DO822" t="str">
            <v>0</v>
          </cell>
          <cell r="DP822">
            <v>60</v>
          </cell>
          <cell r="DQ822" t="str">
            <v>100</v>
          </cell>
          <cell r="DR822">
            <v>30</v>
          </cell>
          <cell r="DS822">
            <v>50</v>
          </cell>
          <cell r="DT822">
            <v>3</v>
          </cell>
          <cell r="DU822">
            <v>53</v>
          </cell>
          <cell r="DV822" t="str">
            <v>Knowledgeworks Global Ltd.</v>
          </cell>
          <cell r="DW822"/>
          <cell r="DX822"/>
          <cell r="DY822" t="str">
            <v>Placed</v>
          </cell>
          <cell r="DZ822">
            <v>3.5</v>
          </cell>
          <cell r="EA822" t="str">
            <v>Placement</v>
          </cell>
          <cell r="EB822" t="str">
            <v>Placement</v>
          </cell>
          <cell r="EC822"/>
          <cell r="ED822" t="str">
            <v>CAT-3</v>
          </cell>
          <cell r="EE822"/>
          <cell r="EF822"/>
          <cell r="EG822"/>
          <cell r="EH822"/>
          <cell r="EI822"/>
          <cell r="EJ822"/>
          <cell r="EK822"/>
          <cell r="EL822"/>
          <cell r="EM822"/>
          <cell r="EN822">
            <v>5</v>
          </cell>
          <cell r="EO822">
            <v>2</v>
          </cell>
          <cell r="EP822">
            <v>5</v>
          </cell>
          <cell r="EQ822">
            <v>12</v>
          </cell>
          <cell r="ER822">
            <v>80</v>
          </cell>
          <cell r="ES822" t="str">
            <v>Yes</v>
          </cell>
          <cell r="ET822" t="str">
            <v>https://drive.google.com/open?id=1gE_84h9nlAm_qmz2Z0qXLCLTl9czWybk</v>
          </cell>
          <cell r="EU822" t="str">
            <v>IT + Core Companies</v>
          </cell>
          <cell r="EV822" t="str">
            <v>Yes</v>
          </cell>
          <cell r="EW822" t="str">
            <v>pay_HyQmjluYJxNptf</v>
          </cell>
          <cell r="EX822" t="str">
            <v>MEHWADKALA ROORKEE</v>
          </cell>
          <cell r="EY822" t="str">
            <v>Present</v>
          </cell>
          <cell r="EZ822" t="str">
            <v>Batch 4</v>
          </cell>
          <cell r="FA822" t="str">
            <v>19-MECHB35-23</v>
          </cell>
          <cell r="FB822" t="str">
            <v>MECH-B</v>
          </cell>
          <cell r="FC822">
            <v>35</v>
          </cell>
        </row>
        <row r="823">
          <cell r="C823" t="str">
            <v>19-MECHB36-23</v>
          </cell>
          <cell r="D823">
            <v>36</v>
          </cell>
          <cell r="E823" t="str">
            <v>SINGH MAYANK KUMAR AJAYPAL RANI</v>
          </cell>
          <cell r="F823" t="str">
            <v>19-MECHB36-23</v>
          </cell>
          <cell r="G823" t="str">
            <v>Male</v>
          </cell>
          <cell r="H823">
            <v>36767</v>
          </cell>
          <cell r="I823">
            <v>9923924822</v>
          </cell>
          <cell r="J823">
            <v>8888879041</v>
          </cell>
          <cell r="K823" t="str">
            <v>moneshsingh2908@gmail.com</v>
          </cell>
          <cell r="L823" t="str">
            <v>1032190488@tcetmumbai.in</v>
          </cell>
          <cell r="M823" t="str">
            <v>C/O P. S Telang, Sneh Nagar,,Gajanan Maharaj Chowk, Chandrapur,Chandrapur,Chandrapur,442401</v>
          </cell>
          <cell r="N823" t="str">
            <v>Any other</v>
          </cell>
          <cell r="O823" t="str">
            <v>Below  5 Lacs</v>
          </cell>
          <cell r="P823" t="str">
            <v>Normal</v>
          </cell>
          <cell r="Q823" t="str">
            <v>Open</v>
          </cell>
          <cell r="R823">
            <v>2019</v>
          </cell>
          <cell r="S823" t="str">
            <v>FE</v>
          </cell>
          <cell r="T823" t="str">
            <v>MHT-CET 2019</v>
          </cell>
          <cell r="U823" t="str">
            <v>MHT-CET</v>
          </cell>
          <cell r="V823">
            <v>200</v>
          </cell>
          <cell r="W823">
            <v>45.379228400000002</v>
          </cell>
          <cell r="X823" t="str">
            <v>MI</v>
          </cell>
          <cell r="Y823"/>
          <cell r="Z823"/>
          <cell r="AA823">
            <v>89.4</v>
          </cell>
          <cell r="AB823">
            <v>2016</v>
          </cell>
          <cell r="AC823" t="str">
            <v>CENTRAL BOARD OF SECONDARY EDUCATION</v>
          </cell>
          <cell r="AD823" t="str">
            <v>VIDYA NIKETAN CBSE SCHOOL</v>
          </cell>
          <cell r="AE823">
            <v>499</v>
          </cell>
          <cell r="AF823">
            <v>650</v>
          </cell>
          <cell r="AG823">
            <v>76.77</v>
          </cell>
          <cell r="AH823">
            <v>2018</v>
          </cell>
          <cell r="AI823" t="str">
            <v>MAHARASHTRA STATE BOARD OF SECONDARY AND HIGHER SECONDARY EDUCATION</v>
          </cell>
          <cell r="AJ823" t="str">
            <v>VIDYA NIKETAN JR. COLLEGE</v>
          </cell>
          <cell r="AK823">
            <v>204</v>
          </cell>
          <cell r="AL823">
            <v>22</v>
          </cell>
          <cell r="AM823">
            <v>9.2727272727272734</v>
          </cell>
          <cell r="AN823">
            <v>75</v>
          </cell>
          <cell r="AO823">
            <v>240</v>
          </cell>
          <cell r="AP823">
            <v>26</v>
          </cell>
          <cell r="AQ823">
            <v>9.2307692307692299</v>
          </cell>
          <cell r="AR823">
            <v>75</v>
          </cell>
          <cell r="AS823">
            <v>444</v>
          </cell>
          <cell r="AT823">
            <v>48</v>
          </cell>
          <cell r="AU823">
            <v>9.25</v>
          </cell>
          <cell r="AV823">
            <v>247</v>
          </cell>
          <cell r="AW823">
            <v>25</v>
          </cell>
          <cell r="AX823">
            <v>9.8800000000000008</v>
          </cell>
          <cell r="AY823">
            <v>100</v>
          </cell>
          <cell r="AZ823">
            <v>277</v>
          </cell>
          <cell r="BA823">
            <v>29</v>
          </cell>
          <cell r="BB823">
            <v>9.5517241379310338</v>
          </cell>
          <cell r="BC823">
            <v>97</v>
          </cell>
          <cell r="BD823">
            <v>524</v>
          </cell>
          <cell r="BE823">
            <v>54</v>
          </cell>
          <cell r="BF823">
            <v>9.7037037037037042</v>
          </cell>
          <cell r="BG823">
            <v>232</v>
          </cell>
          <cell r="BH823">
            <v>24</v>
          </cell>
          <cell r="BI823">
            <v>9.6666666666666661</v>
          </cell>
          <cell r="BJ823">
            <v>98</v>
          </cell>
          <cell r="BK823">
            <v>252</v>
          </cell>
          <cell r="BL823">
            <v>29</v>
          </cell>
          <cell r="BM823">
            <v>8.6896551724137936</v>
          </cell>
          <cell r="BN823">
            <v>89</v>
          </cell>
          <cell r="BO823">
            <v>484</v>
          </cell>
          <cell r="BP823">
            <v>53</v>
          </cell>
          <cell r="BQ823">
            <v>9.1320754716981138</v>
          </cell>
          <cell r="BR823">
            <v>222</v>
          </cell>
          <cell r="BS823">
            <v>24</v>
          </cell>
          <cell r="BT823">
            <v>9.25</v>
          </cell>
          <cell r="BU823">
            <v>89</v>
          </cell>
          <cell r="BV823">
            <v>222</v>
          </cell>
          <cell r="BW823">
            <v>24</v>
          </cell>
          <cell r="BX823">
            <v>9.25</v>
          </cell>
          <cell r="BY823">
            <v>232</v>
          </cell>
          <cell r="BZ823">
            <v>26</v>
          </cell>
          <cell r="CA823">
            <v>8.9230769230769234</v>
          </cell>
          <cell r="CB823">
            <v>1906</v>
          </cell>
          <cell r="CC823">
            <v>205</v>
          </cell>
          <cell r="CD823">
            <v>9.2975609756097555</v>
          </cell>
          <cell r="CE823">
            <v>89</v>
          </cell>
          <cell r="CF823"/>
          <cell r="CG823"/>
          <cell r="CH823"/>
          <cell r="CI823"/>
          <cell r="CJ823"/>
          <cell r="CK823"/>
          <cell r="CL823"/>
          <cell r="CM823"/>
          <cell r="CN823">
            <v>32</v>
          </cell>
          <cell r="CO823">
            <v>60</v>
          </cell>
          <cell r="CP823">
            <v>37</v>
          </cell>
          <cell r="CQ823">
            <v>50</v>
          </cell>
          <cell r="CR823">
            <v>23</v>
          </cell>
          <cell r="CS823">
            <v>1</v>
          </cell>
          <cell r="CT823">
            <v>96</v>
          </cell>
          <cell r="CU823">
            <v>16</v>
          </cell>
          <cell r="CV823">
            <v>0</v>
          </cell>
          <cell r="CW823">
            <v>100</v>
          </cell>
          <cell r="CX823">
            <v>593</v>
          </cell>
          <cell r="CY823">
            <v>59.3</v>
          </cell>
          <cell r="CZ823">
            <v>88.112927191679049</v>
          </cell>
          <cell r="DA823">
            <v>10</v>
          </cell>
          <cell r="DB823">
            <v>0</v>
          </cell>
          <cell r="DC823">
            <v>100</v>
          </cell>
          <cell r="DD823">
            <v>21</v>
          </cell>
          <cell r="DE823">
            <v>1</v>
          </cell>
          <cell r="DF823">
            <v>96</v>
          </cell>
          <cell r="DG823">
            <v>9</v>
          </cell>
          <cell r="DH823">
            <v>90</v>
          </cell>
          <cell r="DI823">
            <v>331</v>
          </cell>
          <cell r="DJ823">
            <v>17</v>
          </cell>
          <cell r="DK823">
            <v>2</v>
          </cell>
          <cell r="DL823">
            <v>0</v>
          </cell>
          <cell r="DM823">
            <v>100</v>
          </cell>
          <cell r="DN823">
            <v>40</v>
          </cell>
          <cell r="DO823" t="str">
            <v>100</v>
          </cell>
          <cell r="DP823">
            <v>100</v>
          </cell>
          <cell r="DQ823" t="str">
            <v>100</v>
          </cell>
          <cell r="DR823">
            <v>70</v>
          </cell>
          <cell r="DS823">
            <v>100</v>
          </cell>
          <cell r="DT823">
            <v>49</v>
          </cell>
          <cell r="DU823">
            <v>98</v>
          </cell>
          <cell r="DV823" t="str">
            <v>Seclore</v>
          </cell>
          <cell r="DW823"/>
          <cell r="DX823"/>
          <cell r="DY823" t="str">
            <v>Placed</v>
          </cell>
          <cell r="DZ823">
            <v>5.5</v>
          </cell>
          <cell r="EA823" t="str">
            <v>Placement</v>
          </cell>
          <cell r="EB823" t="str">
            <v>Placement</v>
          </cell>
          <cell r="EC823"/>
          <cell r="ED823" t="str">
            <v>CAT-1</v>
          </cell>
          <cell r="EE823"/>
          <cell r="EF823"/>
          <cell r="EG823"/>
          <cell r="EH823"/>
          <cell r="EI823"/>
          <cell r="EJ823"/>
          <cell r="EK823"/>
          <cell r="EL823"/>
          <cell r="EM823"/>
          <cell r="EN823">
            <v>5</v>
          </cell>
          <cell r="EO823">
            <v>5</v>
          </cell>
          <cell r="EP823">
            <v>5</v>
          </cell>
          <cell r="EQ823">
            <v>15</v>
          </cell>
          <cell r="ER823">
            <v>100</v>
          </cell>
          <cell r="ES823" t="str">
            <v>Yes</v>
          </cell>
          <cell r="ET823" t="str">
            <v>https://drive.google.com/open?id=1OMcz1Lqe8_4d8x2PmUSxFlAGYoFFcjen</v>
          </cell>
          <cell r="EU823" t="str">
            <v>IT + Core Companies</v>
          </cell>
          <cell r="EV823" t="str">
            <v>Yes</v>
          </cell>
          <cell r="EW823" t="str">
            <v>pay_Hy9jLMNPFSUxQ8</v>
          </cell>
          <cell r="EX823" t="str">
            <v>Chandrapur</v>
          </cell>
          <cell r="EY823" t="str">
            <v>AB</v>
          </cell>
          <cell r="EZ823" t="str">
            <v>Batch 3</v>
          </cell>
          <cell r="FA823" t="str">
            <v>19-MECHB36-23</v>
          </cell>
          <cell r="FB823" t="str">
            <v>MECH-B</v>
          </cell>
          <cell r="FC823">
            <v>36</v>
          </cell>
        </row>
        <row r="824">
          <cell r="C824" t="str">
            <v>19-MECHB37-23</v>
          </cell>
          <cell r="D824">
            <v>37</v>
          </cell>
          <cell r="E824" t="str">
            <v>SONI ANKIT MUNNALAL RAJKUMARI</v>
          </cell>
          <cell r="F824" t="str">
            <v>19-MECHB37-23</v>
          </cell>
          <cell r="G824" t="str">
            <v>Male</v>
          </cell>
          <cell r="H824">
            <v>36433</v>
          </cell>
          <cell r="I824">
            <v>9769948758</v>
          </cell>
          <cell r="J824"/>
          <cell r="K824" t="str">
            <v>ankitsoni6937@gmail.com</v>
          </cell>
          <cell r="L824" t="str">
            <v>1032190489@tcetmumbai.in</v>
          </cell>
          <cell r="M824" t="str">
            <v>meri bai chawl,near municipal dispensary,ambewadi road,jawahar ngr,khar east,mumbai,400055</v>
          </cell>
          <cell r="N824" t="str">
            <v>Service</v>
          </cell>
          <cell r="O824" t="str">
            <v>Below  5 Lacs</v>
          </cell>
          <cell r="P824" t="str">
            <v>Normal</v>
          </cell>
          <cell r="Q824" t="str">
            <v>Open</v>
          </cell>
          <cell r="R824">
            <v>2019</v>
          </cell>
          <cell r="S824" t="str">
            <v>FE</v>
          </cell>
          <cell r="T824" t="str">
            <v>MHT-CET 2019</v>
          </cell>
          <cell r="U824" t="str">
            <v>MHT-CET</v>
          </cell>
          <cell r="V824">
            <v>200</v>
          </cell>
          <cell r="W824">
            <v>67.313862</v>
          </cell>
          <cell r="X824" t="str">
            <v>ACAP</v>
          </cell>
          <cell r="Y824">
            <v>435</v>
          </cell>
          <cell r="Z824">
            <v>500</v>
          </cell>
          <cell r="AA824">
            <v>87</v>
          </cell>
          <cell r="AB824">
            <v>2015</v>
          </cell>
          <cell r="AC824" t="str">
            <v>MAHARASHTRA STATE BOARD OF SECONDARY AND HIGHER SECONDARY EDUCATION</v>
          </cell>
          <cell r="AD824" t="str">
            <v>GURU NANAK HIGH SCHOOL</v>
          </cell>
          <cell r="AE824">
            <v>479</v>
          </cell>
          <cell r="AF824">
            <v>650</v>
          </cell>
          <cell r="AG824">
            <v>73.69</v>
          </cell>
          <cell r="AH824">
            <v>2017</v>
          </cell>
          <cell r="AI824" t="str">
            <v>MAHARASHTRA STATE BOARD OF SECONDARY AND HIGHER SECONDARY EDUCATION</v>
          </cell>
          <cell r="AJ824" t="str">
            <v>D. G. RUPAREL COLLEGE OF ARTS SCIENCE AND COMMERCE</v>
          </cell>
          <cell r="AK824">
            <v>205</v>
          </cell>
          <cell r="AL824">
            <v>22</v>
          </cell>
          <cell r="AM824">
            <v>9.3181818181818183</v>
          </cell>
          <cell r="AN824">
            <v>91.578231292517003</v>
          </cell>
          <cell r="AO824">
            <v>250</v>
          </cell>
          <cell r="AP824">
            <v>26</v>
          </cell>
          <cell r="AQ824">
            <v>9.615384615384615</v>
          </cell>
          <cell r="AR824">
            <v>100</v>
          </cell>
          <cell r="AS824">
            <v>455</v>
          </cell>
          <cell r="AT824">
            <v>48</v>
          </cell>
          <cell r="AU824">
            <v>9.4791666666666661</v>
          </cell>
          <cell r="AV824">
            <v>250</v>
          </cell>
          <cell r="AW824">
            <v>25</v>
          </cell>
          <cell r="AX824">
            <v>10</v>
          </cell>
          <cell r="AY824">
            <v>87</v>
          </cell>
          <cell r="AZ824">
            <v>279</v>
          </cell>
          <cell r="BA824">
            <v>29</v>
          </cell>
          <cell r="BB824">
            <v>9.6206896551724146</v>
          </cell>
          <cell r="BC824">
            <v>71</v>
          </cell>
          <cell r="BD824">
            <v>529</v>
          </cell>
          <cell r="BE824">
            <v>54</v>
          </cell>
          <cell r="BF824">
            <v>9.7962962962962958</v>
          </cell>
          <cell r="BG824">
            <v>224</v>
          </cell>
          <cell r="BH824">
            <v>24</v>
          </cell>
          <cell r="BI824">
            <v>9.3333333333333339</v>
          </cell>
          <cell r="BJ824">
            <v>96</v>
          </cell>
          <cell r="BK824">
            <v>245</v>
          </cell>
          <cell r="BL824">
            <v>28</v>
          </cell>
          <cell r="BM824">
            <v>8.75</v>
          </cell>
          <cell r="BN824">
            <v>89.115646258503403</v>
          </cell>
          <cell r="BO824">
            <v>469</v>
          </cell>
          <cell r="BP824">
            <v>52</v>
          </cell>
          <cell r="BQ824">
            <v>9.0192307692307701</v>
          </cell>
          <cell r="BR824">
            <v>220</v>
          </cell>
          <cell r="BS824">
            <v>24</v>
          </cell>
          <cell r="BT824">
            <v>9.1666666666666661</v>
          </cell>
          <cell r="BU824">
            <v>89.115646258503389</v>
          </cell>
          <cell r="BV824">
            <v>220</v>
          </cell>
          <cell r="BW824">
            <v>24</v>
          </cell>
          <cell r="BX824">
            <v>9.1666666666666661</v>
          </cell>
          <cell r="BY824">
            <v>224</v>
          </cell>
          <cell r="BZ824">
            <v>26</v>
          </cell>
          <cell r="CA824">
            <v>8.615384615384615</v>
          </cell>
          <cell r="CB824">
            <v>1897</v>
          </cell>
          <cell r="CC824">
            <v>204</v>
          </cell>
          <cell r="CD824">
            <v>9.2990196078431371</v>
          </cell>
          <cell r="CE824">
            <v>90</v>
          </cell>
          <cell r="CF824"/>
          <cell r="CG824"/>
          <cell r="CH824"/>
          <cell r="CI824"/>
          <cell r="CJ824"/>
          <cell r="CK824"/>
          <cell r="CL824"/>
          <cell r="CM824"/>
          <cell r="CN824"/>
          <cell r="CO824"/>
          <cell r="CP824"/>
          <cell r="CQ824"/>
          <cell r="CR824"/>
          <cell r="CS824"/>
          <cell r="CT824"/>
          <cell r="CU824"/>
          <cell r="CV824"/>
          <cell r="CW824"/>
          <cell r="CX824"/>
          <cell r="CY824"/>
          <cell r="CZ824"/>
          <cell r="DA824"/>
          <cell r="DB824"/>
          <cell r="DC824"/>
          <cell r="DD824"/>
          <cell r="DE824"/>
          <cell r="DF824"/>
          <cell r="DG824"/>
          <cell r="DH824"/>
          <cell r="DI824"/>
          <cell r="DJ824">
            <v>0</v>
          </cell>
          <cell r="DK824">
            <v>0</v>
          </cell>
          <cell r="DL824">
            <v>2</v>
          </cell>
          <cell r="DM824">
            <v>0</v>
          </cell>
          <cell r="DN824">
            <v>0</v>
          </cell>
          <cell r="DO824">
            <v>0</v>
          </cell>
          <cell r="DP824">
            <v>0</v>
          </cell>
          <cell r="DQ824">
            <v>0</v>
          </cell>
          <cell r="DR824">
            <v>0</v>
          </cell>
          <cell r="DS824">
            <v>0</v>
          </cell>
          <cell r="DT824">
            <v>0</v>
          </cell>
          <cell r="DU824">
            <v>0</v>
          </cell>
          <cell r="DV824"/>
          <cell r="DW824"/>
          <cell r="DX824" t="str">
            <v>Consent Fill/Absent for Unplaced Meeting</v>
          </cell>
          <cell r="DY824"/>
          <cell r="DZ824"/>
          <cell r="EA824" t="str">
            <v>Placement</v>
          </cell>
          <cell r="EB824" t="str">
            <v>Placement</v>
          </cell>
          <cell r="EC824">
            <v>44746</v>
          </cell>
          <cell r="ED824" t="str">
            <v>CAT-3</v>
          </cell>
          <cell r="EE824"/>
          <cell r="EF824"/>
          <cell r="EG824"/>
          <cell r="EH824"/>
          <cell r="EI824"/>
          <cell r="EJ824"/>
          <cell r="EK824"/>
          <cell r="EL824"/>
          <cell r="EM824"/>
          <cell r="EN824">
            <v>5</v>
          </cell>
          <cell r="EO824">
            <v>0</v>
          </cell>
          <cell r="EP824">
            <v>5</v>
          </cell>
          <cell r="EQ824">
            <v>10</v>
          </cell>
          <cell r="ER824">
            <v>66.666666666666657</v>
          </cell>
          <cell r="ES824" t="str">
            <v>Yes</v>
          </cell>
          <cell r="ET824" t="str">
            <v>https://drive.google.com/open?id=1T_ZqUSqDQF39JnYzxzmQ5h-uJnphaeRg</v>
          </cell>
          <cell r="EU824" t="str">
            <v>IT + Core Companies</v>
          </cell>
          <cell r="EV824" t="str">
            <v>No</v>
          </cell>
          <cell r="EW824"/>
          <cell r="EX824" t="str">
            <v>mumbai</v>
          </cell>
          <cell r="EY824" t="str">
            <v>AB</v>
          </cell>
          <cell r="EZ824"/>
          <cell r="FA824" t="str">
            <v>19-MECHB37-23</v>
          </cell>
          <cell r="FB824" t="str">
            <v>MECH-B</v>
          </cell>
          <cell r="FC824">
            <v>37</v>
          </cell>
        </row>
        <row r="825">
          <cell r="C825" t="str">
            <v>19-MECHB38-23</v>
          </cell>
          <cell r="D825">
            <v>38</v>
          </cell>
          <cell r="E825" t="str">
            <v>SONI RISHIT RAKESH ILA</v>
          </cell>
          <cell r="F825" t="str">
            <v>19-MECHB38-23</v>
          </cell>
          <cell r="G825" t="str">
            <v>Male</v>
          </cell>
          <cell r="H825">
            <v>36964</v>
          </cell>
          <cell r="I825">
            <v>9082167100</v>
          </cell>
          <cell r="J825">
            <v>8879955328</v>
          </cell>
          <cell r="K825" t="str">
            <v>rishit14soni@gmail.com</v>
          </cell>
          <cell r="L825" t="str">
            <v>1032190490@tcetmumbai.in</v>
          </cell>
          <cell r="M825" t="str">
            <v>B/704, Ashoka madhuban ,Raheja township ,Malad east ,Near fitness gym,Mumbai,400097</v>
          </cell>
          <cell r="N825" t="str">
            <v>Family Business</v>
          </cell>
          <cell r="O825" t="str">
            <v>5 Lacs to  10Lacs</v>
          </cell>
          <cell r="P825" t="str">
            <v>Normal</v>
          </cell>
          <cell r="Q825" t="str">
            <v>Open</v>
          </cell>
          <cell r="R825">
            <v>2019</v>
          </cell>
          <cell r="S825" t="str">
            <v>FE</v>
          </cell>
          <cell r="T825" t="str">
            <v>MHT-CET 2019</v>
          </cell>
          <cell r="U825" t="str">
            <v>MHT-CET</v>
          </cell>
          <cell r="V825">
            <v>200</v>
          </cell>
          <cell r="W825">
            <v>54.441531500000004</v>
          </cell>
          <cell r="X825" t="str">
            <v>IL</v>
          </cell>
          <cell r="Y825">
            <v>506</v>
          </cell>
          <cell r="Z825">
            <v>600</v>
          </cell>
          <cell r="AA825">
            <v>84.33</v>
          </cell>
          <cell r="AB825">
            <v>2017</v>
          </cell>
          <cell r="AC825" t="str">
            <v>COUNCIL FOR THE INDIAN SCHOOL CERTIFICATE EXAMINATIONS</v>
          </cell>
          <cell r="AD825" t="str">
            <v>SETH JUGGILAL PODDAR ACADEMY</v>
          </cell>
          <cell r="AE825">
            <v>465</v>
          </cell>
          <cell r="AF825">
            <v>650</v>
          </cell>
          <cell r="AG825">
            <v>71.540000000000006</v>
          </cell>
          <cell r="AH825">
            <v>2019</v>
          </cell>
          <cell r="AI825" t="str">
            <v>MAHARASHTRA STATE BOARD OF SECONDARY AND HIGHER SECONDARY EDUCATION</v>
          </cell>
          <cell r="AJ825" t="str">
            <v>M. J. JUNIOR COLLEGE</v>
          </cell>
          <cell r="AK825">
            <v>201</v>
          </cell>
          <cell r="AL825">
            <v>22</v>
          </cell>
          <cell r="AM825">
            <v>9.1363636363636367</v>
          </cell>
          <cell r="AN825">
            <v>83.297052154195015</v>
          </cell>
          <cell r="AO825">
            <v>237</v>
          </cell>
          <cell r="AP825">
            <v>26</v>
          </cell>
          <cell r="AQ825">
            <v>9.115384615384615</v>
          </cell>
          <cell r="AR825">
            <v>96</v>
          </cell>
          <cell r="AS825">
            <v>438</v>
          </cell>
          <cell r="AT825">
            <v>48</v>
          </cell>
          <cell r="AU825">
            <v>9.125</v>
          </cell>
          <cell r="AV825">
            <v>245</v>
          </cell>
          <cell r="AW825">
            <v>25</v>
          </cell>
          <cell r="AX825">
            <v>9.8000000000000007</v>
          </cell>
          <cell r="AY825">
            <v>97</v>
          </cell>
          <cell r="AZ825">
            <v>277</v>
          </cell>
          <cell r="BA825">
            <v>29</v>
          </cell>
          <cell r="BB825">
            <v>9.5517241379310338</v>
          </cell>
          <cell r="BC825">
            <v>97</v>
          </cell>
          <cell r="BD825">
            <v>522</v>
          </cell>
          <cell r="BE825">
            <v>54</v>
          </cell>
          <cell r="BF825">
            <v>9.6666666666666661</v>
          </cell>
          <cell r="BG825">
            <v>217</v>
          </cell>
          <cell r="BH825">
            <v>24</v>
          </cell>
          <cell r="BI825">
            <v>9.0416666666666661</v>
          </cell>
          <cell r="BJ825">
            <v>95</v>
          </cell>
          <cell r="BK825">
            <v>252</v>
          </cell>
          <cell r="BL825">
            <v>29</v>
          </cell>
          <cell r="BM825">
            <v>8.6896551724137936</v>
          </cell>
          <cell r="BN825">
            <v>93.659410430839003</v>
          </cell>
          <cell r="BO825">
            <v>469</v>
          </cell>
          <cell r="BP825">
            <v>53</v>
          </cell>
          <cell r="BQ825">
            <v>8.8490566037735849</v>
          </cell>
          <cell r="BR825">
            <v>210</v>
          </cell>
          <cell r="BS825">
            <v>24</v>
          </cell>
          <cell r="BT825">
            <v>8.75</v>
          </cell>
          <cell r="BU825">
            <v>93.659410430839003</v>
          </cell>
          <cell r="BV825">
            <v>210</v>
          </cell>
          <cell r="BW825">
            <v>24</v>
          </cell>
          <cell r="BX825">
            <v>8.75</v>
          </cell>
          <cell r="BY825">
            <v>242</v>
          </cell>
          <cell r="BZ825">
            <v>26</v>
          </cell>
          <cell r="CA825">
            <v>9.3076923076923084</v>
          </cell>
          <cell r="CB825">
            <v>1881</v>
          </cell>
          <cell r="CC825">
            <v>205</v>
          </cell>
          <cell r="CD825">
            <v>9.1756097560975611</v>
          </cell>
          <cell r="CE825">
            <v>94</v>
          </cell>
          <cell r="CF825"/>
          <cell r="CG825"/>
          <cell r="CH825"/>
          <cell r="CI825"/>
          <cell r="CJ825"/>
          <cell r="CK825"/>
          <cell r="CL825"/>
          <cell r="CM825"/>
          <cell r="CN825"/>
          <cell r="CO825"/>
          <cell r="CP825"/>
          <cell r="CQ825"/>
          <cell r="CR825"/>
          <cell r="CS825"/>
          <cell r="CT825"/>
          <cell r="CU825"/>
          <cell r="CV825"/>
          <cell r="CW825"/>
          <cell r="CX825"/>
          <cell r="CY825"/>
          <cell r="CZ825"/>
          <cell r="DA825"/>
          <cell r="DB825"/>
          <cell r="DC825"/>
          <cell r="DD825"/>
          <cell r="DE825"/>
          <cell r="DF825"/>
          <cell r="DG825"/>
          <cell r="DH825"/>
          <cell r="DI825"/>
          <cell r="DJ825">
            <v>0</v>
          </cell>
          <cell r="DK825">
            <v>0</v>
          </cell>
          <cell r="DL825">
            <v>2</v>
          </cell>
          <cell r="DM825">
            <v>0</v>
          </cell>
          <cell r="DN825">
            <v>0</v>
          </cell>
          <cell r="DO825">
            <v>0</v>
          </cell>
          <cell r="DP825">
            <v>0</v>
          </cell>
          <cell r="DQ825">
            <v>0</v>
          </cell>
          <cell r="DR825">
            <v>0</v>
          </cell>
          <cell r="DS825">
            <v>0</v>
          </cell>
          <cell r="DT825">
            <v>0</v>
          </cell>
          <cell r="DU825">
            <v>0</v>
          </cell>
          <cell r="DV825"/>
          <cell r="DW825"/>
          <cell r="DX825"/>
          <cell r="DY825"/>
          <cell r="DZ825"/>
          <cell r="EA825" t="str">
            <v>Higher Studies</v>
          </cell>
          <cell r="EB825" t="str">
            <v>Higher Studies</v>
          </cell>
          <cell r="EC825"/>
          <cell r="ED825" t="str">
            <v>CAT-3</v>
          </cell>
          <cell r="EE825"/>
          <cell r="EF825"/>
          <cell r="EG825"/>
          <cell r="EH825"/>
          <cell r="EI825"/>
          <cell r="EJ825"/>
          <cell r="EK825"/>
          <cell r="EL825"/>
          <cell r="EM825"/>
          <cell r="EN825">
            <v>5</v>
          </cell>
          <cell r="EO825">
            <v>0</v>
          </cell>
          <cell r="EP825">
            <v>5</v>
          </cell>
          <cell r="EQ825">
            <v>10</v>
          </cell>
          <cell r="ER825">
            <v>66.666666666666657</v>
          </cell>
          <cell r="ES825" t="str">
            <v>Yes</v>
          </cell>
          <cell r="ET825" t="str">
            <v>https://drive.google.com/open?id=1Kg-ALhnOlMP_YiVba1lU66vA6peFSSUb</v>
          </cell>
          <cell r="EU825" t="str">
            <v>NA</v>
          </cell>
          <cell r="EV825" t="str">
            <v>No</v>
          </cell>
          <cell r="EW825"/>
          <cell r="EX825" t="str">
            <v>Ahmedabad</v>
          </cell>
          <cell r="EY825" t="str">
            <v>Present</v>
          </cell>
          <cell r="EZ825"/>
          <cell r="FA825" t="str">
            <v>19-MECHB38-23</v>
          </cell>
          <cell r="FB825" t="str">
            <v>MECH-B</v>
          </cell>
          <cell r="FC825">
            <v>38</v>
          </cell>
        </row>
        <row r="826">
          <cell r="C826" t="str">
            <v>19-MECHB39-23</v>
          </cell>
          <cell r="D826">
            <v>39</v>
          </cell>
          <cell r="E826" t="str">
            <v>TOSHNIWAL HARSHIT SUNILKUMAR RENUKA</v>
          </cell>
          <cell r="F826" t="str">
            <v>19-MECHB39-23</v>
          </cell>
          <cell r="G826" t="str">
            <v>Male</v>
          </cell>
          <cell r="H826">
            <v>37339</v>
          </cell>
          <cell r="I826">
            <v>7719003338</v>
          </cell>
          <cell r="J826"/>
          <cell r="K826" t="str">
            <v>harshittoshni07@gmail.com</v>
          </cell>
          <cell r="L826" t="str">
            <v>1032190491@tcetmumbai.in</v>
          </cell>
          <cell r="M826" t="str">
            <v>11/403 SUMIL CHS,AMBEDKAR MARG, SECTOR 5, CHARKOP,KANDIVALI WEST,MAHARASHTRA,MUMBAI,400067</v>
          </cell>
          <cell r="N826" t="str">
            <v>Self-employed</v>
          </cell>
          <cell r="O826" t="str">
            <v>Below  5 Lacs</v>
          </cell>
          <cell r="P826" t="str">
            <v>Normal</v>
          </cell>
          <cell r="Q826" t="str">
            <v>Open</v>
          </cell>
          <cell r="R826">
            <v>2019</v>
          </cell>
          <cell r="S826" t="str">
            <v>FE</v>
          </cell>
          <cell r="T826" t="str">
            <v>MHT-CET 2019</v>
          </cell>
          <cell r="U826" t="str">
            <v>MHT-CET</v>
          </cell>
          <cell r="V826">
            <v>200</v>
          </cell>
          <cell r="W826">
            <v>28.715699999999998</v>
          </cell>
          <cell r="X826" t="str">
            <v>MI</v>
          </cell>
          <cell r="Y826">
            <v>406</v>
          </cell>
          <cell r="Z826">
            <v>500</v>
          </cell>
          <cell r="AA826">
            <v>81.2</v>
          </cell>
          <cell r="AB826">
            <v>2017</v>
          </cell>
          <cell r="AC826" t="str">
            <v>MAHARASHTRA STATE BOARD OF SECONDARY AND HIGHER SECONDARY EDUCATION</v>
          </cell>
          <cell r="AD826" t="str">
            <v>OXFORD PUBLIC SCHOOL</v>
          </cell>
          <cell r="AE826">
            <v>374</v>
          </cell>
          <cell r="AF826">
            <v>650</v>
          </cell>
          <cell r="AG826">
            <v>57.54</v>
          </cell>
          <cell r="AH826">
            <v>2019</v>
          </cell>
          <cell r="AI826" t="str">
            <v>MAHARASHTRA STATE BOARD OF SECONDARY AND HIGHER SECONDARY EDUCATION</v>
          </cell>
          <cell r="AJ826" t="str">
            <v>NIRMALA MEMORIAL FOUNDATION COLLEGE OF COMMERCE AND SCIENCE</v>
          </cell>
          <cell r="AK826">
            <v>190</v>
          </cell>
          <cell r="AL826">
            <v>22</v>
          </cell>
          <cell r="AM826">
            <v>8.6363636363636367</v>
          </cell>
          <cell r="AN826">
            <v>85.798185941043087</v>
          </cell>
          <cell r="AO826">
            <v>209</v>
          </cell>
          <cell r="AP826">
            <v>26</v>
          </cell>
          <cell r="AQ826">
            <v>8.0384615384615383</v>
          </cell>
          <cell r="AR826">
            <v>99</v>
          </cell>
          <cell r="AS826">
            <v>399</v>
          </cell>
          <cell r="AT826">
            <v>48</v>
          </cell>
          <cell r="AU826">
            <v>8.3125</v>
          </cell>
          <cell r="AV826">
            <v>224</v>
          </cell>
          <cell r="AW826">
            <v>25</v>
          </cell>
          <cell r="AX826">
            <v>8.9600000000000009</v>
          </cell>
          <cell r="AY826">
            <v>75</v>
          </cell>
          <cell r="AZ826">
            <v>255</v>
          </cell>
          <cell r="BA826">
            <v>29</v>
          </cell>
          <cell r="BB826">
            <v>8.7931034482758612</v>
          </cell>
          <cell r="BC826">
            <v>75</v>
          </cell>
          <cell r="BD826">
            <v>479</v>
          </cell>
          <cell r="BE826">
            <v>54</v>
          </cell>
          <cell r="BF826">
            <v>8.8703703703703702</v>
          </cell>
          <cell r="BG826">
            <v>207</v>
          </cell>
          <cell r="BH826">
            <v>24</v>
          </cell>
          <cell r="BI826">
            <v>8.625</v>
          </cell>
          <cell r="BJ826">
            <v>75</v>
          </cell>
          <cell r="BK826">
            <v>233</v>
          </cell>
          <cell r="BL826">
            <v>29</v>
          </cell>
          <cell r="BM826">
            <v>8.0344827586206904</v>
          </cell>
          <cell r="BN826">
            <v>75</v>
          </cell>
          <cell r="BO826">
            <v>440</v>
          </cell>
          <cell r="BP826">
            <v>53</v>
          </cell>
          <cell r="BQ826">
            <v>8.3018867924528301</v>
          </cell>
          <cell r="BR826">
            <v>187</v>
          </cell>
          <cell r="BS826">
            <v>24</v>
          </cell>
          <cell r="BT826">
            <v>7.791666666666667</v>
          </cell>
          <cell r="BU826">
            <v>80.799697656840507</v>
          </cell>
          <cell r="BV826">
            <v>187</v>
          </cell>
          <cell r="BW826">
            <v>24</v>
          </cell>
          <cell r="BX826">
            <v>7.791666666666667</v>
          </cell>
          <cell r="BY826">
            <v>194</v>
          </cell>
          <cell r="BZ826">
            <v>26</v>
          </cell>
          <cell r="CA826">
            <v>7.4615384615384617</v>
          </cell>
          <cell r="CB826">
            <v>1699</v>
          </cell>
          <cell r="CC826">
            <v>205</v>
          </cell>
          <cell r="CD826">
            <v>8.2878048780487799</v>
          </cell>
          <cell r="CE826">
            <v>82</v>
          </cell>
          <cell r="CF826"/>
          <cell r="CG826"/>
          <cell r="CH826"/>
          <cell r="CI826"/>
          <cell r="CJ826"/>
          <cell r="CK826"/>
          <cell r="CL826"/>
          <cell r="CM826"/>
          <cell r="CN826"/>
          <cell r="CO826"/>
          <cell r="CP826"/>
          <cell r="CQ826"/>
          <cell r="CR826"/>
          <cell r="CS826"/>
          <cell r="CT826"/>
          <cell r="CU826"/>
          <cell r="CV826"/>
          <cell r="CW826"/>
          <cell r="CX826"/>
          <cell r="CY826"/>
          <cell r="CZ826"/>
          <cell r="DA826"/>
          <cell r="DB826"/>
          <cell r="DC826"/>
          <cell r="DD826"/>
          <cell r="DE826"/>
          <cell r="DF826"/>
          <cell r="DG826"/>
          <cell r="DH826"/>
          <cell r="DI826"/>
          <cell r="DJ826">
            <v>0</v>
          </cell>
          <cell r="DK826">
            <v>0</v>
          </cell>
          <cell r="DL826">
            <v>2</v>
          </cell>
          <cell r="DM826">
            <v>0</v>
          </cell>
          <cell r="DN826">
            <v>0</v>
          </cell>
          <cell r="DO826">
            <v>0</v>
          </cell>
          <cell r="DP826">
            <v>0</v>
          </cell>
          <cell r="DQ826">
            <v>0</v>
          </cell>
          <cell r="DR826">
            <v>0</v>
          </cell>
          <cell r="DS826">
            <v>0</v>
          </cell>
          <cell r="DT826">
            <v>0</v>
          </cell>
          <cell r="DU826">
            <v>0</v>
          </cell>
          <cell r="DV826" t="str">
            <v>Off-S Crane</v>
          </cell>
          <cell r="DW826"/>
          <cell r="DX826"/>
          <cell r="DY826" t="str">
            <v>Placed</v>
          </cell>
          <cell r="DZ826">
            <v>1.8</v>
          </cell>
          <cell r="EA826" t="str">
            <v>Higher Studies</v>
          </cell>
          <cell r="EB826" t="str">
            <v>Placement</v>
          </cell>
          <cell r="EC826"/>
          <cell r="ED826" t="str">
            <v>CAT-3</v>
          </cell>
          <cell r="EE826"/>
          <cell r="EF826"/>
          <cell r="EG826"/>
          <cell r="EH826"/>
          <cell r="EI826"/>
          <cell r="EJ826"/>
          <cell r="EK826"/>
          <cell r="EL826"/>
          <cell r="EM826"/>
          <cell r="EN826">
            <v>5</v>
          </cell>
          <cell r="EO826">
            <v>0</v>
          </cell>
          <cell r="EP826">
            <v>5</v>
          </cell>
          <cell r="EQ826">
            <v>10</v>
          </cell>
          <cell r="ER826">
            <v>66.666666666666657</v>
          </cell>
          <cell r="ES826" t="str">
            <v>Yes</v>
          </cell>
          <cell r="ET826" t="str">
            <v>https://drive.google.com/open?id=17uxMIENamWWaDkgGDqRV5pVsPYPDDXhc</v>
          </cell>
          <cell r="EU826" t="str">
            <v>NA</v>
          </cell>
          <cell r="EV826" t="str">
            <v>No</v>
          </cell>
          <cell r="EW826"/>
          <cell r="EX826" t="str">
            <v>PAITHAN</v>
          </cell>
          <cell r="EY826" t="str">
            <v>AB</v>
          </cell>
          <cell r="EZ826"/>
          <cell r="FA826" t="str">
            <v>19-MECHB39-23</v>
          </cell>
          <cell r="FB826" t="str">
            <v>MECH-B</v>
          </cell>
          <cell r="FC826">
            <v>39</v>
          </cell>
        </row>
        <row r="827">
          <cell r="C827" t="str">
            <v>19-MECHB40-23</v>
          </cell>
          <cell r="D827">
            <v>40</v>
          </cell>
          <cell r="E827" t="str">
            <v>TYAGI RITIKA ARVIND PARUL</v>
          </cell>
          <cell r="F827" t="str">
            <v>19-MECHB40-23</v>
          </cell>
          <cell r="G827" t="str">
            <v>Female</v>
          </cell>
          <cell r="H827">
            <v>37260</v>
          </cell>
          <cell r="I827">
            <v>9082403255</v>
          </cell>
          <cell r="J827">
            <v>8108064660</v>
          </cell>
          <cell r="K827" t="str">
            <v>ritikatyagi877@gmail.com</v>
          </cell>
          <cell r="L827" t="str">
            <v>1032190492@tcetmumbai.in</v>
          </cell>
          <cell r="M827" t="str">
            <v>House number 03,Bhagat singh nagar 02,Goregoan west,Near Tata tower,Mumbai,400104</v>
          </cell>
          <cell r="N827" t="str">
            <v>Any other</v>
          </cell>
          <cell r="O827" t="str">
            <v>Below  5 Lacs</v>
          </cell>
          <cell r="P827" t="str">
            <v>Normal</v>
          </cell>
          <cell r="Q827" t="str">
            <v>Open</v>
          </cell>
          <cell r="R827">
            <v>2019</v>
          </cell>
          <cell r="S827" t="str">
            <v>FE</v>
          </cell>
          <cell r="T827" t="str">
            <v>MHT-CET 2019</v>
          </cell>
          <cell r="U827" t="str">
            <v>MHT-CET</v>
          </cell>
          <cell r="V827">
            <v>200</v>
          </cell>
          <cell r="W827">
            <v>25.044357399999999</v>
          </cell>
          <cell r="X827" t="str">
            <v>MI</v>
          </cell>
          <cell r="Y827">
            <v>382</v>
          </cell>
          <cell r="Z827">
            <v>500</v>
          </cell>
          <cell r="AA827">
            <v>76.400000000000006</v>
          </cell>
          <cell r="AB827">
            <v>2017</v>
          </cell>
          <cell r="AC827" t="str">
            <v>MAHARASHTRA STATE BOARD OF SECONDARY AND HIGHER SECONDARY EDUCATION</v>
          </cell>
          <cell r="AD827" t="str">
            <v>SMT RAJRANI MALHOTRA VIDYALA</v>
          </cell>
          <cell r="AE827">
            <v>362</v>
          </cell>
          <cell r="AF827">
            <v>650</v>
          </cell>
          <cell r="AG827">
            <v>55.69</v>
          </cell>
          <cell r="AH827">
            <v>2019</v>
          </cell>
          <cell r="AI827" t="str">
            <v>MAHARASHTRA STATE BOARD OF SECONDARY AND HIGHER SECONDARY EDUCATION</v>
          </cell>
          <cell r="AJ827" t="str">
            <v>VALIA JR COLLEGE</v>
          </cell>
          <cell r="AK827">
            <v>175</v>
          </cell>
          <cell r="AL827">
            <v>22</v>
          </cell>
          <cell r="AM827">
            <v>7.9545454545454541</v>
          </cell>
          <cell r="AN827">
            <v>75</v>
          </cell>
          <cell r="AO827">
            <v>214</v>
          </cell>
          <cell r="AP827">
            <v>26</v>
          </cell>
          <cell r="AQ827">
            <v>8.2307692307692299</v>
          </cell>
          <cell r="AR827">
            <v>89</v>
          </cell>
          <cell r="AS827">
            <v>389</v>
          </cell>
          <cell r="AT827">
            <v>48</v>
          </cell>
          <cell r="AU827">
            <v>8.1041666666666661</v>
          </cell>
          <cell r="AV827">
            <v>248</v>
          </cell>
          <cell r="AW827">
            <v>25</v>
          </cell>
          <cell r="AX827">
            <v>9.92</v>
          </cell>
          <cell r="AY827">
            <v>91</v>
          </cell>
          <cell r="AZ827">
            <v>264</v>
          </cell>
          <cell r="BA827">
            <v>29</v>
          </cell>
          <cell r="BB827">
            <v>9.1034482758620694</v>
          </cell>
          <cell r="BC827">
            <v>64</v>
          </cell>
          <cell r="BD827">
            <v>512</v>
          </cell>
          <cell r="BE827">
            <v>54</v>
          </cell>
          <cell r="BF827">
            <v>9.481481481481481</v>
          </cell>
          <cell r="BG827">
            <v>227</v>
          </cell>
          <cell r="BH827">
            <v>24</v>
          </cell>
          <cell r="BI827">
            <v>9.4583333333333339</v>
          </cell>
          <cell r="BJ827">
            <v>97</v>
          </cell>
          <cell r="BK827">
            <v>255</v>
          </cell>
          <cell r="BL827">
            <v>29</v>
          </cell>
          <cell r="BM827">
            <v>8.7931034482758612</v>
          </cell>
          <cell r="BN827">
            <v>83.2</v>
          </cell>
          <cell r="BO827">
            <v>482</v>
          </cell>
          <cell r="BP827">
            <v>53</v>
          </cell>
          <cell r="BQ827">
            <v>9.0943396226415096</v>
          </cell>
          <cell r="BR827">
            <v>234</v>
          </cell>
          <cell r="BS827">
            <v>24</v>
          </cell>
          <cell r="BT827">
            <v>9.75</v>
          </cell>
          <cell r="BU827">
            <v>83.2</v>
          </cell>
          <cell r="BV827">
            <v>234</v>
          </cell>
          <cell r="BW827">
            <v>24</v>
          </cell>
          <cell r="BX827">
            <v>9.75</v>
          </cell>
          <cell r="BY827">
            <v>252</v>
          </cell>
          <cell r="BZ827">
            <v>26</v>
          </cell>
          <cell r="CA827">
            <v>9.6923076923076916</v>
          </cell>
          <cell r="CB827">
            <v>1869</v>
          </cell>
          <cell r="CC827">
            <v>205</v>
          </cell>
          <cell r="CD827">
            <v>9.1170731707317074</v>
          </cell>
          <cell r="CE827">
            <v>84</v>
          </cell>
          <cell r="CF827"/>
          <cell r="CG827"/>
          <cell r="CH827"/>
          <cell r="CI827"/>
          <cell r="CJ827"/>
          <cell r="CK827"/>
          <cell r="CL827"/>
          <cell r="CM827"/>
          <cell r="CN827">
            <v>14</v>
          </cell>
          <cell r="CO827">
            <v>60</v>
          </cell>
          <cell r="CP827">
            <v>40</v>
          </cell>
          <cell r="CQ827">
            <v>50</v>
          </cell>
          <cell r="CR827">
            <v>21</v>
          </cell>
          <cell r="CS827">
            <v>3</v>
          </cell>
          <cell r="CT827">
            <v>88</v>
          </cell>
          <cell r="CU827">
            <v>8</v>
          </cell>
          <cell r="CV827">
            <v>8</v>
          </cell>
          <cell r="CW827">
            <v>50</v>
          </cell>
          <cell r="CX827">
            <v>385</v>
          </cell>
          <cell r="CY827">
            <v>42.777777777777779</v>
          </cell>
          <cell r="CZ827">
            <v>57.206537890044572</v>
          </cell>
          <cell r="DA827">
            <v>9</v>
          </cell>
          <cell r="DB827">
            <v>1</v>
          </cell>
          <cell r="DC827">
            <v>90</v>
          </cell>
          <cell r="DD827">
            <v>14</v>
          </cell>
          <cell r="DE827">
            <v>8</v>
          </cell>
          <cell r="DF827">
            <v>64</v>
          </cell>
          <cell r="DG827">
            <v>5</v>
          </cell>
          <cell r="DH827">
            <v>50</v>
          </cell>
          <cell r="DI827">
            <v>190</v>
          </cell>
          <cell r="DJ827">
            <v>10</v>
          </cell>
          <cell r="DK827">
            <v>0</v>
          </cell>
          <cell r="DL827">
            <v>2</v>
          </cell>
          <cell r="DM827">
            <v>0</v>
          </cell>
          <cell r="DN827">
            <v>50</v>
          </cell>
          <cell r="DO827" t="str">
            <v>100</v>
          </cell>
          <cell r="DP827">
            <v>50</v>
          </cell>
          <cell r="DQ827" t="str">
            <v>100</v>
          </cell>
          <cell r="DR827">
            <v>50</v>
          </cell>
          <cell r="DS827">
            <v>100</v>
          </cell>
          <cell r="DT827">
            <v>40</v>
          </cell>
          <cell r="DU827">
            <v>64</v>
          </cell>
          <cell r="DV827" t="str">
            <v>Accenture-(ASE)</v>
          </cell>
          <cell r="DW827"/>
          <cell r="DX827"/>
          <cell r="DY827" t="str">
            <v>Placed</v>
          </cell>
          <cell r="DZ827">
            <v>4.5</v>
          </cell>
          <cell r="EA827" t="str">
            <v>Placement</v>
          </cell>
          <cell r="EB827" t="str">
            <v>Placement</v>
          </cell>
          <cell r="EC827"/>
          <cell r="ED827" t="str">
            <v>CAT-3</v>
          </cell>
          <cell r="EE827"/>
          <cell r="EF827"/>
          <cell r="EG827"/>
          <cell r="EH827"/>
          <cell r="EI827"/>
          <cell r="EJ827"/>
          <cell r="EK827"/>
          <cell r="EL827"/>
          <cell r="EM827"/>
          <cell r="EN827">
            <v>5</v>
          </cell>
          <cell r="EO827">
            <v>3</v>
          </cell>
          <cell r="EP827">
            <v>5</v>
          </cell>
          <cell r="EQ827">
            <v>13</v>
          </cell>
          <cell r="ER827">
            <v>86.666666666666671</v>
          </cell>
          <cell r="ES827" t="str">
            <v>Yes</v>
          </cell>
          <cell r="ET827" t="str">
            <v>https://drive.google.com/open?id=13dkKP4IfvLJGQjoK0OuG6XB4Rv_Za_TX</v>
          </cell>
          <cell r="EU827" t="str">
            <v>IT + Core Companies</v>
          </cell>
          <cell r="EV827" t="str">
            <v>Yes</v>
          </cell>
          <cell r="EW827" t="str">
            <v>pay_HySXdT0NVY1jpZ</v>
          </cell>
          <cell r="EX827" t="str">
            <v>Saharanpur</v>
          </cell>
          <cell r="EY827" t="str">
            <v>AB</v>
          </cell>
          <cell r="EZ827" t="str">
            <v>Batch 3</v>
          </cell>
          <cell r="FA827" t="str">
            <v>19-MECHB40-23</v>
          </cell>
          <cell r="FB827" t="str">
            <v>MECH-B</v>
          </cell>
          <cell r="FC827">
            <v>40</v>
          </cell>
        </row>
        <row r="828">
          <cell r="C828" t="str">
            <v>19-MECHB41-23</v>
          </cell>
          <cell r="D828">
            <v>41</v>
          </cell>
          <cell r="E828" t="str">
            <v>VERMA ABHASH RAVINDRA USHA</v>
          </cell>
          <cell r="F828" t="str">
            <v>19-MECHB41-23</v>
          </cell>
          <cell r="G828" t="str">
            <v>Male</v>
          </cell>
          <cell r="H828">
            <v>37434</v>
          </cell>
          <cell r="I828">
            <v>9702105205</v>
          </cell>
          <cell r="J828"/>
          <cell r="K828" t="str">
            <v>abhashverma10@gmail.com</v>
          </cell>
          <cell r="L828" t="str">
            <v>1032190493@tcetmumbai.in</v>
          </cell>
          <cell r="M828" t="str">
            <v>178/3 rahamet masjid road ,Shiv Sagar society Ganesh Nagar,Kandivali West ,mum- 67,Corner bakery ,Mumbai,400067</v>
          </cell>
          <cell r="N828" t="str">
            <v>Family Business</v>
          </cell>
          <cell r="O828" t="str">
            <v>Below  5 Lacs</v>
          </cell>
          <cell r="P828" t="str">
            <v>Normal</v>
          </cell>
          <cell r="Q828" t="str">
            <v>Open</v>
          </cell>
          <cell r="R828">
            <v>2019</v>
          </cell>
          <cell r="S828" t="str">
            <v>FE</v>
          </cell>
          <cell r="T828" t="str">
            <v>MHT-CET 2019</v>
          </cell>
          <cell r="U828" t="str">
            <v>MHT-CET</v>
          </cell>
          <cell r="V828">
            <v>200</v>
          </cell>
          <cell r="W828">
            <v>42.987551000000003</v>
          </cell>
          <cell r="X828" t="str">
            <v>MI</v>
          </cell>
          <cell r="Y828">
            <v>419</v>
          </cell>
          <cell r="Z828">
            <v>500</v>
          </cell>
          <cell r="AA828">
            <v>83.8</v>
          </cell>
          <cell r="AB828">
            <v>2017</v>
          </cell>
          <cell r="AC828" t="str">
            <v>MAHARASHTRA STATE BOARD OF SECONDARY AND HIGHER SECONDARY EDUCATION</v>
          </cell>
          <cell r="AD828" t="str">
            <v>ST.JUDES HIGH SCHOOL</v>
          </cell>
          <cell r="AE828">
            <v>422</v>
          </cell>
          <cell r="AF828">
            <v>650</v>
          </cell>
          <cell r="AG828">
            <v>64.92</v>
          </cell>
          <cell r="AH828">
            <v>2019</v>
          </cell>
          <cell r="AI828" t="str">
            <v>MAHARASHTRA STATE BOARD OF SECONDARY AND HIGHER SECONDARY EDUCATION</v>
          </cell>
          <cell r="AJ828" t="str">
            <v>SHRI T.P BHATIA JUNIOR COLLEGE OF SCIENCE</v>
          </cell>
          <cell r="AK828">
            <v>158</v>
          </cell>
          <cell r="AL828">
            <v>22</v>
          </cell>
          <cell r="AM828">
            <v>7.1818181818181817</v>
          </cell>
          <cell r="AN828">
            <v>77.283446712018147</v>
          </cell>
          <cell r="AO828">
            <v>210</v>
          </cell>
          <cell r="AP828">
            <v>26</v>
          </cell>
          <cell r="AQ828">
            <v>8.0769230769230766</v>
          </cell>
          <cell r="AR828">
            <v>96</v>
          </cell>
          <cell r="AS828">
            <v>368</v>
          </cell>
          <cell r="AT828">
            <v>48</v>
          </cell>
          <cell r="AU828">
            <v>7.666666666666667</v>
          </cell>
          <cell r="AV828">
            <v>245</v>
          </cell>
          <cell r="AW828">
            <v>25</v>
          </cell>
          <cell r="AX828">
            <v>9.8000000000000007</v>
          </cell>
          <cell r="AY828">
            <v>95</v>
          </cell>
          <cell r="AZ828">
            <v>280</v>
          </cell>
          <cell r="BA828">
            <v>29</v>
          </cell>
          <cell r="BB828">
            <v>9.6551724137931032</v>
          </cell>
          <cell r="BC828">
            <v>97</v>
          </cell>
          <cell r="BD828">
            <v>525</v>
          </cell>
          <cell r="BE828">
            <v>54</v>
          </cell>
          <cell r="BF828">
            <v>9.7222222222222214</v>
          </cell>
          <cell r="BG828">
            <v>234</v>
          </cell>
          <cell r="BH828">
            <v>24</v>
          </cell>
          <cell r="BI828">
            <v>9.75</v>
          </cell>
          <cell r="BJ828">
            <v>98</v>
          </cell>
          <cell r="BK828">
            <v>250</v>
          </cell>
          <cell r="BL828">
            <v>29</v>
          </cell>
          <cell r="BM828">
            <v>8.6206896551724146</v>
          </cell>
          <cell r="BN828">
            <v>92.656689342403624</v>
          </cell>
          <cell r="BO828">
            <v>484</v>
          </cell>
          <cell r="BP828">
            <v>53</v>
          </cell>
          <cell r="BQ828">
            <v>9.1320754716981138</v>
          </cell>
          <cell r="BR828">
            <v>209</v>
          </cell>
          <cell r="BS828">
            <v>24</v>
          </cell>
          <cell r="BT828">
            <v>8.7083333333333339</v>
          </cell>
          <cell r="BU828">
            <v>92.656689342403624</v>
          </cell>
          <cell r="BV828">
            <v>209</v>
          </cell>
          <cell r="BW828">
            <v>24</v>
          </cell>
          <cell r="BX828">
            <v>8.7083333333333339</v>
          </cell>
          <cell r="BY828">
            <v>222</v>
          </cell>
          <cell r="BZ828">
            <v>26</v>
          </cell>
          <cell r="CA828">
            <v>8.5384615384615383</v>
          </cell>
          <cell r="CB828">
            <v>1808</v>
          </cell>
          <cell r="CC828">
            <v>205</v>
          </cell>
          <cell r="CD828">
            <v>8.8195121951219519</v>
          </cell>
          <cell r="CE828">
            <v>93</v>
          </cell>
          <cell r="CF828"/>
          <cell r="CG828"/>
          <cell r="CH828"/>
          <cell r="CI828"/>
          <cell r="CJ828"/>
          <cell r="CK828"/>
          <cell r="CL828"/>
          <cell r="CM828"/>
          <cell r="CN828">
            <v>14</v>
          </cell>
          <cell r="CO828">
            <v>60</v>
          </cell>
          <cell r="CP828">
            <v>13</v>
          </cell>
          <cell r="CQ828">
            <v>50</v>
          </cell>
          <cell r="CR828">
            <v>21</v>
          </cell>
          <cell r="CS828">
            <v>3</v>
          </cell>
          <cell r="CT828">
            <v>88</v>
          </cell>
          <cell r="CU828">
            <v>11</v>
          </cell>
          <cell r="CV828">
            <v>5</v>
          </cell>
          <cell r="CW828">
            <v>69</v>
          </cell>
          <cell r="CX828">
            <v>214</v>
          </cell>
          <cell r="CY828">
            <v>30.571428571428573</v>
          </cell>
          <cell r="CZ828">
            <v>31.797919762258541</v>
          </cell>
          <cell r="DA828">
            <v>7</v>
          </cell>
          <cell r="DB828">
            <v>3</v>
          </cell>
          <cell r="DC828">
            <v>70</v>
          </cell>
          <cell r="DD828">
            <v>16</v>
          </cell>
          <cell r="DE828">
            <v>6</v>
          </cell>
          <cell r="DF828">
            <v>73</v>
          </cell>
          <cell r="DG828">
            <v>3</v>
          </cell>
          <cell r="DH828">
            <v>30</v>
          </cell>
          <cell r="DI828">
            <v>0</v>
          </cell>
          <cell r="DJ828">
            <v>0</v>
          </cell>
          <cell r="DK828">
            <v>1</v>
          </cell>
          <cell r="DL828">
            <v>1</v>
          </cell>
          <cell r="DM828">
            <v>50</v>
          </cell>
          <cell r="DN828">
            <v>30</v>
          </cell>
          <cell r="DO828" t="str">
            <v>100</v>
          </cell>
          <cell r="DP828">
            <v>0</v>
          </cell>
          <cell r="DQ828">
            <v>0</v>
          </cell>
          <cell r="DR828">
            <v>15</v>
          </cell>
          <cell r="DS828">
            <v>50</v>
          </cell>
          <cell r="DT828">
            <v>21</v>
          </cell>
          <cell r="DU828">
            <v>62</v>
          </cell>
          <cell r="DV828"/>
          <cell r="DW828"/>
          <cell r="DX828" t="str">
            <v>Consent Fill/Absent for Unplaced Meeting</v>
          </cell>
          <cell r="DY828"/>
          <cell r="DZ828"/>
          <cell r="EA828" t="str">
            <v>Placement</v>
          </cell>
          <cell r="EB828" t="str">
            <v>Placement</v>
          </cell>
          <cell r="EC828"/>
          <cell r="ED828" t="str">
            <v>CAT-3</v>
          </cell>
          <cell r="EE828"/>
          <cell r="EF828"/>
          <cell r="EG828"/>
          <cell r="EH828"/>
          <cell r="EI828"/>
          <cell r="EJ828"/>
          <cell r="EK828"/>
          <cell r="EL828"/>
          <cell r="EM828"/>
          <cell r="EN828">
            <v>5</v>
          </cell>
          <cell r="EO828">
            <v>3</v>
          </cell>
          <cell r="EP828">
            <v>5</v>
          </cell>
          <cell r="EQ828">
            <v>13</v>
          </cell>
          <cell r="ER828">
            <v>86.666666666666671</v>
          </cell>
          <cell r="ES828" t="str">
            <v>Yes</v>
          </cell>
          <cell r="ET828" t="str">
            <v>https://drive.google.com/open?id=12ayBVPQMv2FDrbOziaZDg2kA8gQjv2hL</v>
          </cell>
          <cell r="EU828" t="str">
            <v>IT + Core Companies</v>
          </cell>
          <cell r="EV828" t="str">
            <v>Yes</v>
          </cell>
          <cell r="EW828" t="str">
            <v>Yes</v>
          </cell>
          <cell r="EX828" t="str">
            <v>Mumbai  Maharashtra</v>
          </cell>
          <cell r="EY828" t="str">
            <v>Present</v>
          </cell>
          <cell r="EZ828" t="str">
            <v>Batch 4</v>
          </cell>
          <cell r="FA828" t="str">
            <v>19-MECHB41-23</v>
          </cell>
          <cell r="FB828" t="str">
            <v>MECH-B</v>
          </cell>
          <cell r="FC828">
            <v>41</v>
          </cell>
        </row>
        <row r="829">
          <cell r="C829" t="str">
            <v>19-MECHB42-23</v>
          </cell>
          <cell r="D829">
            <v>42</v>
          </cell>
          <cell r="E829" t="str">
            <v>VERMA ADITYA SANDEEP ANURADHA</v>
          </cell>
          <cell r="F829" t="str">
            <v>19-MECHB42-23</v>
          </cell>
          <cell r="G829" t="str">
            <v>Male</v>
          </cell>
          <cell r="H829">
            <v>37134</v>
          </cell>
          <cell r="I829">
            <v>9930897923</v>
          </cell>
          <cell r="J829"/>
          <cell r="K829" t="str">
            <v>vermaaadityaa31@gmail.com</v>
          </cell>
          <cell r="L829" t="str">
            <v>1032190494@tcetmumbai.in</v>
          </cell>
          <cell r="M829" t="str">
            <v>D1 603 kamala park,60 feet road ,Bhayandar,Opp icici bank,Bhayandat,401101</v>
          </cell>
          <cell r="N829" t="str">
            <v>Family Business</v>
          </cell>
          <cell r="O829" t="str">
            <v>Below  5 Lacs</v>
          </cell>
          <cell r="P829" t="str">
            <v>Normal</v>
          </cell>
          <cell r="Q829" t="str">
            <v>Open</v>
          </cell>
          <cell r="R829">
            <v>2019</v>
          </cell>
          <cell r="S829" t="str">
            <v>FE</v>
          </cell>
          <cell r="T829" t="str">
            <v>MHT-CET 2019</v>
          </cell>
          <cell r="U829" t="str">
            <v>MHT-CET</v>
          </cell>
          <cell r="V829">
            <v>200</v>
          </cell>
          <cell r="W829">
            <v>31.645821699999999</v>
          </cell>
          <cell r="X829" t="str">
            <v>MI</v>
          </cell>
          <cell r="Y829">
            <v>427</v>
          </cell>
          <cell r="Z829">
            <v>500</v>
          </cell>
          <cell r="AA829">
            <v>85.4</v>
          </cell>
          <cell r="AB829">
            <v>2017</v>
          </cell>
          <cell r="AC829" t="str">
            <v>MAHARASHTRA STATE BOARD OF SECONDARY AND HIGHER SECONDARY EDUCATION</v>
          </cell>
          <cell r="AD829" t="str">
            <v>ST FRANCIS HIGH SCHOOL</v>
          </cell>
          <cell r="AE829">
            <v>440</v>
          </cell>
          <cell r="AF829">
            <v>650</v>
          </cell>
          <cell r="AG829">
            <v>67.69</v>
          </cell>
          <cell r="AH829">
            <v>2019</v>
          </cell>
          <cell r="AI829" t="str">
            <v>MAHARASHTRA STATE BOARD OF SECONDARY AND HIGHER SECONDARY EDUCATION</v>
          </cell>
          <cell r="AJ829" t="str">
            <v>SARDAR VALLABHBHAI PATEL COLLEGE</v>
          </cell>
          <cell r="AK829">
            <v>175</v>
          </cell>
          <cell r="AL829">
            <v>22</v>
          </cell>
          <cell r="AM829">
            <v>7.9545454545454541</v>
          </cell>
          <cell r="AN829">
            <v>75</v>
          </cell>
          <cell r="AO829">
            <v>193</v>
          </cell>
          <cell r="AP829">
            <v>26</v>
          </cell>
          <cell r="AQ829">
            <v>7.4230769230769234</v>
          </cell>
          <cell r="AR829">
            <v>95</v>
          </cell>
          <cell r="AS829">
            <v>368</v>
          </cell>
          <cell r="AT829">
            <v>48</v>
          </cell>
          <cell r="AU829">
            <v>7.666666666666667</v>
          </cell>
          <cell r="AV829">
            <v>234</v>
          </cell>
          <cell r="AW829">
            <v>25</v>
          </cell>
          <cell r="AX829">
            <v>9.36</v>
          </cell>
          <cell r="AY829">
            <v>71</v>
          </cell>
          <cell r="AZ829">
            <v>253</v>
          </cell>
          <cell r="BA829">
            <v>29</v>
          </cell>
          <cell r="BB829">
            <v>8.7241379310344822</v>
          </cell>
          <cell r="BC829">
            <v>92</v>
          </cell>
          <cell r="BD829">
            <v>487</v>
          </cell>
          <cell r="BE829">
            <v>54</v>
          </cell>
          <cell r="BF829">
            <v>9.018518518518519</v>
          </cell>
          <cell r="BG829">
            <v>211</v>
          </cell>
          <cell r="BH829">
            <v>24</v>
          </cell>
          <cell r="BI829">
            <v>8.7916666666666661</v>
          </cell>
          <cell r="BJ829">
            <v>87</v>
          </cell>
          <cell r="BK829">
            <v>237</v>
          </cell>
          <cell r="BL829">
            <v>28</v>
          </cell>
          <cell r="BM829">
            <v>8.4642857142857135</v>
          </cell>
          <cell r="BN829">
            <v>84</v>
          </cell>
          <cell r="BO829">
            <v>448</v>
          </cell>
          <cell r="BP829">
            <v>52</v>
          </cell>
          <cell r="BQ829">
            <v>8.615384615384615</v>
          </cell>
          <cell r="BR829">
            <v>191</v>
          </cell>
          <cell r="BS829">
            <v>24</v>
          </cell>
          <cell r="BT829">
            <v>7.958333333333333</v>
          </cell>
          <cell r="BU829">
            <v>84</v>
          </cell>
          <cell r="BV829">
            <v>191</v>
          </cell>
          <cell r="BW829">
            <v>24</v>
          </cell>
          <cell r="BX829">
            <v>7.958333333333333</v>
          </cell>
          <cell r="BY829">
            <v>209</v>
          </cell>
          <cell r="BZ829">
            <v>26</v>
          </cell>
          <cell r="CA829">
            <v>8.0384615384615383</v>
          </cell>
          <cell r="CB829">
            <v>1703</v>
          </cell>
          <cell r="CC829">
            <v>204</v>
          </cell>
          <cell r="CD829">
            <v>8.3480392156862742</v>
          </cell>
          <cell r="CE829">
            <v>84</v>
          </cell>
          <cell r="CF829"/>
          <cell r="CG829"/>
          <cell r="CH829"/>
          <cell r="CI829"/>
          <cell r="CJ829"/>
          <cell r="CK829"/>
          <cell r="CL829"/>
          <cell r="CM829"/>
          <cell r="CN829">
            <v>24</v>
          </cell>
          <cell r="CO829">
            <v>60</v>
          </cell>
          <cell r="CP829">
            <v>35</v>
          </cell>
          <cell r="CQ829">
            <v>50</v>
          </cell>
          <cell r="CR829">
            <v>18</v>
          </cell>
          <cell r="CS829">
            <v>6</v>
          </cell>
          <cell r="CT829">
            <v>75</v>
          </cell>
          <cell r="CU829">
            <v>13</v>
          </cell>
          <cell r="CV829">
            <v>3</v>
          </cell>
          <cell r="CW829">
            <v>82</v>
          </cell>
          <cell r="CX829">
            <v>97</v>
          </cell>
          <cell r="CY829">
            <v>32.333333333333336</v>
          </cell>
          <cell r="CZ829">
            <v>14.413075780089152</v>
          </cell>
          <cell r="DA829">
            <v>3</v>
          </cell>
          <cell r="DB829">
            <v>7</v>
          </cell>
          <cell r="DC829">
            <v>30</v>
          </cell>
          <cell r="DD829">
            <v>17</v>
          </cell>
          <cell r="DE829">
            <v>5</v>
          </cell>
          <cell r="DF829">
            <v>78</v>
          </cell>
          <cell r="DG829">
            <v>4</v>
          </cell>
          <cell r="DH829">
            <v>40</v>
          </cell>
          <cell r="DI829">
            <v>10</v>
          </cell>
          <cell r="DJ829">
            <v>1</v>
          </cell>
          <cell r="DK829">
            <v>2</v>
          </cell>
          <cell r="DL829">
            <v>0</v>
          </cell>
          <cell r="DM829">
            <v>100</v>
          </cell>
          <cell r="DN829">
            <v>40</v>
          </cell>
          <cell r="DO829" t="str">
            <v>0</v>
          </cell>
          <cell r="DP829">
            <v>40</v>
          </cell>
          <cell r="DQ829" t="str">
            <v>100</v>
          </cell>
          <cell r="DR829">
            <v>40</v>
          </cell>
          <cell r="DS829">
            <v>50</v>
          </cell>
          <cell r="DT829">
            <v>19</v>
          </cell>
          <cell r="DU829">
            <v>65</v>
          </cell>
          <cell r="DV829" t="str">
            <v>Accenture-(ASE)</v>
          </cell>
          <cell r="DW829"/>
          <cell r="DX829"/>
          <cell r="DY829" t="str">
            <v>Placed</v>
          </cell>
          <cell r="DZ829">
            <v>4.5</v>
          </cell>
          <cell r="EA829" t="str">
            <v>Placement</v>
          </cell>
          <cell r="EB829" t="str">
            <v>Placement</v>
          </cell>
          <cell r="EC829"/>
          <cell r="ED829" t="str">
            <v>CAT-2</v>
          </cell>
          <cell r="EE829"/>
          <cell r="EF829"/>
          <cell r="EG829"/>
          <cell r="EH829"/>
          <cell r="EI829"/>
          <cell r="EJ829"/>
          <cell r="EK829"/>
          <cell r="EL829"/>
          <cell r="EM829"/>
          <cell r="EN829">
            <v>5</v>
          </cell>
          <cell r="EO829">
            <v>3</v>
          </cell>
          <cell r="EP829">
            <v>5</v>
          </cell>
          <cell r="EQ829">
            <v>13</v>
          </cell>
          <cell r="ER829">
            <v>86.666666666666671</v>
          </cell>
          <cell r="ES829" t="str">
            <v>Yes</v>
          </cell>
          <cell r="ET829" t="str">
            <v>https://drive.google.com/open?id=1EgKcVGbpjsfcmyz3YA4Py988QvncdE72</v>
          </cell>
          <cell r="EU829" t="str">
            <v>IT + Core Companies</v>
          </cell>
          <cell r="EV829" t="str">
            <v>Yes</v>
          </cell>
          <cell r="EW829">
            <v>126223498945</v>
          </cell>
          <cell r="EX829" t="str">
            <v>Jaipur</v>
          </cell>
          <cell r="EY829" t="str">
            <v>Present</v>
          </cell>
          <cell r="EZ829" t="str">
            <v>Golden Batch 1</v>
          </cell>
          <cell r="FA829" t="str">
            <v>19-MECHB42-23</v>
          </cell>
          <cell r="FB829" t="str">
            <v>MECH-B</v>
          </cell>
          <cell r="FC829">
            <v>42</v>
          </cell>
        </row>
        <row r="830">
          <cell r="C830" t="str">
            <v>19-MECHB43-23</v>
          </cell>
          <cell r="D830">
            <v>43</v>
          </cell>
          <cell r="E830" t="str">
            <v>VERMA POOJA DHIRENDRA LALSA</v>
          </cell>
          <cell r="F830" t="str">
            <v>19-MECHB43-23</v>
          </cell>
          <cell r="G830" t="str">
            <v>Female</v>
          </cell>
          <cell r="H830">
            <v>36780</v>
          </cell>
          <cell r="I830">
            <v>8850259621</v>
          </cell>
          <cell r="J830"/>
          <cell r="K830" t="str">
            <v>pv474340@gmail.com</v>
          </cell>
          <cell r="L830" t="str">
            <v>1032190495@tcetmumbai.in</v>
          </cell>
          <cell r="M830" t="str">
            <v>Shiddh rameshwer nagar,Teen dongri,goregaon west,Near math mandir,Mumbai,400104</v>
          </cell>
          <cell r="N830" t="str">
            <v>Any other</v>
          </cell>
          <cell r="O830" t="str">
            <v>Below  5 Lacs</v>
          </cell>
          <cell r="P830" t="str">
            <v>Normal</v>
          </cell>
          <cell r="Q830" t="str">
            <v>Open</v>
          </cell>
          <cell r="R830">
            <v>2019</v>
          </cell>
          <cell r="S830" t="str">
            <v>FE</v>
          </cell>
          <cell r="T830" t="str">
            <v>MHT-CET 2019</v>
          </cell>
          <cell r="U830" t="str">
            <v>MHT-CET</v>
          </cell>
          <cell r="V830">
            <v>200</v>
          </cell>
          <cell r="W830">
            <v>39.6239943</v>
          </cell>
          <cell r="X830" t="str">
            <v>MI</v>
          </cell>
          <cell r="Y830">
            <v>439</v>
          </cell>
          <cell r="Z830">
            <v>500</v>
          </cell>
          <cell r="AA830">
            <v>87.8</v>
          </cell>
          <cell r="AB830">
            <v>2017</v>
          </cell>
          <cell r="AC830" t="str">
            <v>MAHARASHTRA STATE BOARD OF SECONDARY AND HIGHER SECONDARY EDUCATION</v>
          </cell>
          <cell r="AD830" t="str">
            <v>KUDILAL GOVINDARAM SEKSARIYA SARVODAYA SCHOOL</v>
          </cell>
          <cell r="AE830">
            <v>487</v>
          </cell>
          <cell r="AF830">
            <v>650</v>
          </cell>
          <cell r="AG830">
            <v>74.92</v>
          </cell>
          <cell r="AH830">
            <v>2019</v>
          </cell>
          <cell r="AI830" t="str">
            <v>MAHARASHTRA STATE BOARD OF SECONDARY AND HIGHER SECONDARY EDUCATION</v>
          </cell>
          <cell r="AJ830" t="str">
            <v>SS AND LS PATKAR VARDE COLLEGE OF ARTS AND SCIENCE</v>
          </cell>
          <cell r="AK830">
            <v>208</v>
          </cell>
          <cell r="AL830">
            <v>22</v>
          </cell>
          <cell r="AM830">
            <v>9.454545454545455</v>
          </cell>
          <cell r="AN830">
            <v>75</v>
          </cell>
          <cell r="AO830">
            <v>250</v>
          </cell>
          <cell r="AP830">
            <v>26</v>
          </cell>
          <cell r="AQ830">
            <v>9.615384615384615</v>
          </cell>
          <cell r="AR830">
            <v>100</v>
          </cell>
          <cell r="AS830">
            <v>458</v>
          </cell>
          <cell r="AT830">
            <v>48</v>
          </cell>
          <cell r="AU830">
            <v>9.5416666666666661</v>
          </cell>
          <cell r="AV830">
            <v>246</v>
          </cell>
          <cell r="AW830">
            <v>25</v>
          </cell>
          <cell r="AX830">
            <v>9.84</v>
          </cell>
          <cell r="AY830">
            <v>97</v>
          </cell>
          <cell r="AZ830">
            <v>270</v>
          </cell>
          <cell r="BA830">
            <v>29</v>
          </cell>
          <cell r="BB830">
            <v>9.3103448275862064</v>
          </cell>
          <cell r="BC830">
            <v>96</v>
          </cell>
          <cell r="BD830">
            <v>516</v>
          </cell>
          <cell r="BE830">
            <v>54</v>
          </cell>
          <cell r="BF830">
            <v>9.5555555555555554</v>
          </cell>
          <cell r="BG830">
            <v>223</v>
          </cell>
          <cell r="BH830">
            <v>24</v>
          </cell>
          <cell r="BI830">
            <v>9.2916666666666661</v>
          </cell>
          <cell r="BJ830">
            <v>99</v>
          </cell>
          <cell r="BK830">
            <v>274</v>
          </cell>
          <cell r="BL830">
            <v>29</v>
          </cell>
          <cell r="BM830">
            <v>9.4482758620689662</v>
          </cell>
          <cell r="BN830">
            <v>93.4</v>
          </cell>
          <cell r="BO830">
            <v>497</v>
          </cell>
          <cell r="BP830">
            <v>53</v>
          </cell>
          <cell r="BQ830">
            <v>9.3773584905660385</v>
          </cell>
          <cell r="BR830">
            <v>240</v>
          </cell>
          <cell r="BS830">
            <v>24</v>
          </cell>
          <cell r="BT830">
            <v>10</v>
          </cell>
          <cell r="BU830">
            <v>93.399999999999991</v>
          </cell>
          <cell r="BV830">
            <v>240</v>
          </cell>
          <cell r="BW830">
            <v>24</v>
          </cell>
          <cell r="BX830">
            <v>10</v>
          </cell>
          <cell r="BY830">
            <v>252</v>
          </cell>
          <cell r="BZ830">
            <v>26</v>
          </cell>
          <cell r="CA830">
            <v>9.6923076923076916</v>
          </cell>
          <cell r="CB830">
            <v>1963</v>
          </cell>
          <cell r="CC830">
            <v>205</v>
          </cell>
          <cell r="CD830">
            <v>9.5756097560975615</v>
          </cell>
          <cell r="CE830">
            <v>94</v>
          </cell>
          <cell r="CF830"/>
          <cell r="CG830"/>
          <cell r="CH830"/>
          <cell r="CI830"/>
          <cell r="CJ830"/>
          <cell r="CK830"/>
          <cell r="CL830"/>
          <cell r="CM830"/>
          <cell r="CN830">
            <v>21</v>
          </cell>
          <cell r="CO830">
            <v>60</v>
          </cell>
          <cell r="CP830">
            <v>40</v>
          </cell>
          <cell r="CQ830">
            <v>50</v>
          </cell>
          <cell r="CR830">
            <v>23</v>
          </cell>
          <cell r="CS830">
            <v>1</v>
          </cell>
          <cell r="CT830">
            <v>96</v>
          </cell>
          <cell r="CU830">
            <v>13</v>
          </cell>
          <cell r="CV830">
            <v>3</v>
          </cell>
          <cell r="CW830">
            <v>82</v>
          </cell>
          <cell r="CX830">
            <v>382</v>
          </cell>
          <cell r="CY830">
            <v>38.200000000000003</v>
          </cell>
          <cell r="CZ830">
            <v>56.760772659732538</v>
          </cell>
          <cell r="DA830">
            <v>10</v>
          </cell>
          <cell r="DB830">
            <v>0</v>
          </cell>
          <cell r="DC830">
            <v>100</v>
          </cell>
          <cell r="DD830">
            <v>15</v>
          </cell>
          <cell r="DE830">
            <v>7</v>
          </cell>
          <cell r="DF830">
            <v>69</v>
          </cell>
          <cell r="DG830">
            <v>5</v>
          </cell>
          <cell r="DH830">
            <v>50</v>
          </cell>
          <cell r="DI830">
            <v>190</v>
          </cell>
          <cell r="DJ830">
            <v>10</v>
          </cell>
          <cell r="DK830">
            <v>1</v>
          </cell>
          <cell r="DL830">
            <v>1</v>
          </cell>
          <cell r="DM830">
            <v>50</v>
          </cell>
          <cell r="DN830">
            <v>60</v>
          </cell>
          <cell r="DO830" t="str">
            <v>100</v>
          </cell>
          <cell r="DP830">
            <v>80</v>
          </cell>
          <cell r="DQ830" t="str">
            <v>100</v>
          </cell>
          <cell r="DR830">
            <v>70</v>
          </cell>
          <cell r="DS830">
            <v>100</v>
          </cell>
          <cell r="DT830">
            <v>43</v>
          </cell>
          <cell r="DU830">
            <v>79</v>
          </cell>
          <cell r="DV830"/>
          <cell r="DW830"/>
          <cell r="DX830"/>
          <cell r="DY830"/>
          <cell r="DZ830"/>
          <cell r="EA830" t="str">
            <v>Placement</v>
          </cell>
          <cell r="EB830" t="str">
            <v>Placement</v>
          </cell>
          <cell r="EC830"/>
          <cell r="ED830" t="str">
            <v>CAT-1</v>
          </cell>
          <cell r="EE830"/>
          <cell r="EF830"/>
          <cell r="EG830"/>
          <cell r="EH830"/>
          <cell r="EI830"/>
          <cell r="EJ830"/>
          <cell r="EK830"/>
          <cell r="EL830"/>
          <cell r="EM830"/>
          <cell r="EN830">
            <v>5</v>
          </cell>
          <cell r="EO830">
            <v>4</v>
          </cell>
          <cell r="EP830">
            <v>5</v>
          </cell>
          <cell r="EQ830">
            <v>14</v>
          </cell>
          <cell r="ER830">
            <v>93.333333333333329</v>
          </cell>
          <cell r="ES830" t="str">
            <v>Yes</v>
          </cell>
          <cell r="ET830" t="str">
            <v>https://drive.google.com/open?id=18OJtDEyEDHArCGqT8e5r8OOca3W34L10</v>
          </cell>
          <cell r="EU830" t="str">
            <v>IT + Core Companies</v>
          </cell>
          <cell r="EV830" t="str">
            <v>Yes</v>
          </cell>
          <cell r="EW830" t="str">
            <v>pay_HyTeek6jbL9Usc</v>
          </cell>
          <cell r="EX830" t="str">
            <v>Mumbai</v>
          </cell>
          <cell r="EY830" t="str">
            <v>Present</v>
          </cell>
          <cell r="EZ830" t="str">
            <v>Batch 3</v>
          </cell>
          <cell r="FA830" t="str">
            <v>19-MECHB43-23</v>
          </cell>
          <cell r="FB830" t="str">
            <v>MECH-B</v>
          </cell>
          <cell r="FC830">
            <v>43</v>
          </cell>
        </row>
        <row r="831">
          <cell r="C831" t="str">
            <v>19-MECHB44-23</v>
          </cell>
          <cell r="D831">
            <v>44</v>
          </cell>
          <cell r="E831" t="str">
            <v>VERMA PREETI DHIRENDRA LALSA</v>
          </cell>
          <cell r="F831" t="str">
            <v>19-MECHB44-23</v>
          </cell>
          <cell r="G831" t="str">
            <v>Female</v>
          </cell>
          <cell r="H831">
            <v>37456</v>
          </cell>
          <cell r="I831">
            <v>9653640320</v>
          </cell>
          <cell r="J831"/>
          <cell r="K831" t="str">
            <v>vpriti197@gmail.com</v>
          </cell>
          <cell r="L831" t="str">
            <v>1032190496@tcetmumbai.in</v>
          </cell>
          <cell r="M831" t="str">
            <v>Siddh rameshwer nagar goregaon west,Siddh rameshwer ngr goregaon west ,Goregaon west,Near math mandir,Mumbai,400104</v>
          </cell>
          <cell r="N831" t="str">
            <v>Any other</v>
          </cell>
          <cell r="O831" t="str">
            <v>Below  5 Lacs</v>
          </cell>
          <cell r="P831" t="str">
            <v>Normal</v>
          </cell>
          <cell r="Q831" t="str">
            <v>Open</v>
          </cell>
          <cell r="R831">
            <v>2019</v>
          </cell>
          <cell r="S831" t="str">
            <v>FE</v>
          </cell>
          <cell r="T831" t="str">
            <v>MHT-CET 2019</v>
          </cell>
          <cell r="U831" t="str">
            <v>MHT-CET</v>
          </cell>
          <cell r="V831">
            <v>200</v>
          </cell>
          <cell r="W831">
            <v>59.233938999999999</v>
          </cell>
          <cell r="X831" t="str">
            <v>MI</v>
          </cell>
          <cell r="Y831">
            <v>433</v>
          </cell>
          <cell r="Z831">
            <v>500</v>
          </cell>
          <cell r="AA831">
            <v>86.6</v>
          </cell>
          <cell r="AB831">
            <v>2017</v>
          </cell>
          <cell r="AC831" t="str">
            <v>MAHARASHTRA STATE BOARD OF SECONDARY AND HIGHER SECONDARY EDUCATION</v>
          </cell>
          <cell r="AD831" t="str">
            <v>KUDILAL GOVINDARAM SEKSARIYA SARVODAYA SCHOOL</v>
          </cell>
          <cell r="AE831">
            <v>518</v>
          </cell>
          <cell r="AF831">
            <v>650</v>
          </cell>
          <cell r="AG831">
            <v>79.69</v>
          </cell>
          <cell r="AH831">
            <v>2019</v>
          </cell>
          <cell r="AI831" t="str">
            <v>MAHARASHTRA STATE BOARD OF SECONDARY AND HIGHER SECONDARY EDUCATION</v>
          </cell>
          <cell r="AJ831" t="str">
            <v>SS AND LS PATKAR VARDE COLLEGE OF ARTS AND SCIENCE</v>
          </cell>
          <cell r="AK831">
            <v>210</v>
          </cell>
          <cell r="AL831">
            <v>22</v>
          </cell>
          <cell r="AM831">
            <v>9.545454545454545</v>
          </cell>
          <cell r="AN831">
            <v>75</v>
          </cell>
          <cell r="AO831">
            <v>258</v>
          </cell>
          <cell r="AP831">
            <v>26</v>
          </cell>
          <cell r="AQ831">
            <v>9.9230769230769234</v>
          </cell>
          <cell r="AR831">
            <v>84</v>
          </cell>
          <cell r="AS831">
            <v>468</v>
          </cell>
          <cell r="AT831">
            <v>48</v>
          </cell>
          <cell r="AU831">
            <v>9.75</v>
          </cell>
          <cell r="AV831">
            <v>244</v>
          </cell>
          <cell r="AW831">
            <v>25</v>
          </cell>
          <cell r="AX831">
            <v>9.76</v>
          </cell>
          <cell r="AY831">
            <v>100</v>
          </cell>
          <cell r="AZ831">
            <v>266</v>
          </cell>
          <cell r="BA831">
            <v>29</v>
          </cell>
          <cell r="BB831">
            <v>9.1724137931034484</v>
          </cell>
          <cell r="BC831">
            <v>95</v>
          </cell>
          <cell r="BD831">
            <v>510</v>
          </cell>
          <cell r="BE831">
            <v>54</v>
          </cell>
          <cell r="BF831">
            <v>9.4444444444444446</v>
          </cell>
          <cell r="BG831">
            <v>217</v>
          </cell>
          <cell r="BH831">
            <v>24</v>
          </cell>
          <cell r="BI831">
            <v>9.0416666666666661</v>
          </cell>
          <cell r="BJ831">
            <v>98</v>
          </cell>
          <cell r="BK831">
            <v>275</v>
          </cell>
          <cell r="BL831">
            <v>29</v>
          </cell>
          <cell r="BM831">
            <v>9.4827586206896548</v>
          </cell>
          <cell r="BN831">
            <v>90.4</v>
          </cell>
          <cell r="BO831">
            <v>492</v>
          </cell>
          <cell r="BP831">
            <v>53</v>
          </cell>
          <cell r="BQ831">
            <v>9.2830188679245289</v>
          </cell>
          <cell r="BR831">
            <v>240</v>
          </cell>
          <cell r="BS831">
            <v>24</v>
          </cell>
          <cell r="BT831">
            <v>10</v>
          </cell>
          <cell r="BU831">
            <v>90.399999999999991</v>
          </cell>
          <cell r="BV831">
            <v>240</v>
          </cell>
          <cell r="BW831">
            <v>24</v>
          </cell>
          <cell r="BX831">
            <v>10</v>
          </cell>
          <cell r="BY831">
            <v>250</v>
          </cell>
          <cell r="BZ831">
            <v>26</v>
          </cell>
          <cell r="CA831">
            <v>9.615384615384615</v>
          </cell>
          <cell r="CB831">
            <v>1960</v>
          </cell>
          <cell r="CC831">
            <v>205</v>
          </cell>
          <cell r="CD831">
            <v>9.5609756097560972</v>
          </cell>
          <cell r="CE831">
            <v>91</v>
          </cell>
          <cell r="CF831"/>
          <cell r="CG831"/>
          <cell r="CH831"/>
          <cell r="CI831"/>
          <cell r="CJ831"/>
          <cell r="CK831"/>
          <cell r="CL831"/>
          <cell r="CM831"/>
          <cell r="CN831">
            <v>26</v>
          </cell>
          <cell r="CO831">
            <v>60</v>
          </cell>
          <cell r="CP831">
            <v>43</v>
          </cell>
          <cell r="CQ831">
            <v>50</v>
          </cell>
          <cell r="CR831">
            <v>22</v>
          </cell>
          <cell r="CS831">
            <v>2</v>
          </cell>
          <cell r="CT831">
            <v>92</v>
          </cell>
          <cell r="CU831">
            <v>11</v>
          </cell>
          <cell r="CV831">
            <v>5</v>
          </cell>
          <cell r="CW831">
            <v>69</v>
          </cell>
          <cell r="CX831">
            <v>433</v>
          </cell>
          <cell r="CY831">
            <v>48.111111111111114</v>
          </cell>
          <cell r="CZ831">
            <v>64.338781575037146</v>
          </cell>
          <cell r="DA831">
            <v>9</v>
          </cell>
          <cell r="DB831">
            <v>1</v>
          </cell>
          <cell r="DC831">
            <v>90</v>
          </cell>
          <cell r="DD831">
            <v>16</v>
          </cell>
          <cell r="DE831">
            <v>6</v>
          </cell>
          <cell r="DF831">
            <v>73</v>
          </cell>
          <cell r="DG831">
            <v>4</v>
          </cell>
          <cell r="DH831">
            <v>40</v>
          </cell>
          <cell r="DI831">
            <v>100</v>
          </cell>
          <cell r="DJ831">
            <v>5</v>
          </cell>
          <cell r="DK831">
            <v>0</v>
          </cell>
          <cell r="DL831">
            <v>2</v>
          </cell>
          <cell r="DM831">
            <v>0</v>
          </cell>
          <cell r="DN831">
            <v>60</v>
          </cell>
          <cell r="DO831" t="str">
            <v>100</v>
          </cell>
          <cell r="DP831">
            <v>70</v>
          </cell>
          <cell r="DQ831" t="str">
            <v>100</v>
          </cell>
          <cell r="DR831">
            <v>65</v>
          </cell>
          <cell r="DS831">
            <v>100</v>
          </cell>
          <cell r="DT831">
            <v>44</v>
          </cell>
          <cell r="DU831">
            <v>67</v>
          </cell>
          <cell r="DV831" t="str">
            <v>Mahindra &amp; Mahindra</v>
          </cell>
          <cell r="DW831"/>
          <cell r="DX831"/>
          <cell r="DY831" t="str">
            <v>Placed</v>
          </cell>
          <cell r="DZ831">
            <v>3.5</v>
          </cell>
          <cell r="EA831" t="str">
            <v>Placement</v>
          </cell>
          <cell r="EB831" t="str">
            <v>Placement</v>
          </cell>
          <cell r="EC831"/>
          <cell r="ED831" t="str">
            <v>CAT-3</v>
          </cell>
          <cell r="EE831"/>
          <cell r="EF831"/>
          <cell r="EG831"/>
          <cell r="EH831"/>
          <cell r="EI831"/>
          <cell r="EJ831"/>
          <cell r="EK831"/>
          <cell r="EL831"/>
          <cell r="EM831"/>
          <cell r="EN831">
            <v>5</v>
          </cell>
          <cell r="EO831">
            <v>3</v>
          </cell>
          <cell r="EP831">
            <v>5</v>
          </cell>
          <cell r="EQ831">
            <v>13</v>
          </cell>
          <cell r="ER831">
            <v>86.666666666666671</v>
          </cell>
          <cell r="ES831" t="str">
            <v>Yes</v>
          </cell>
          <cell r="ET831" t="str">
            <v>https://drive.google.com/open?id=1Yry5bkqFnHRotIm9p9nNpQSNK0mbfoH7</v>
          </cell>
          <cell r="EU831" t="str">
            <v>IT + Core Companies</v>
          </cell>
          <cell r="EV831" t="str">
            <v>Yes</v>
          </cell>
          <cell r="EW831" t="str">
            <v>pay_HyU60R7cTicIgG</v>
          </cell>
          <cell r="EX831" t="str">
            <v>Village</v>
          </cell>
          <cell r="EY831" t="str">
            <v>Present</v>
          </cell>
          <cell r="EZ831" t="str">
            <v>Batch 3</v>
          </cell>
          <cell r="FA831" t="str">
            <v>19-MECHB44-23</v>
          </cell>
          <cell r="FB831" t="str">
            <v>MECH-B</v>
          </cell>
          <cell r="FC831">
            <v>44</v>
          </cell>
        </row>
        <row r="832">
          <cell r="C832" t="str">
            <v>19-MECHB45-23</v>
          </cell>
          <cell r="D832">
            <v>45</v>
          </cell>
          <cell r="E832" t="str">
            <v>VISHWAKARMA NANDITA GUDDU SUNITA</v>
          </cell>
          <cell r="F832" t="str">
            <v>19-MECHB45-23</v>
          </cell>
          <cell r="G832" t="str">
            <v>Female</v>
          </cell>
          <cell r="H832">
            <v>36964</v>
          </cell>
          <cell r="I832">
            <v>7738642959</v>
          </cell>
          <cell r="J832"/>
          <cell r="K832" t="str">
            <v>nanditavishwakarma12@gmail.com</v>
          </cell>
          <cell r="L832" t="str">
            <v>1032190497@tcetmumbai.in</v>
          </cell>
          <cell r="M832" t="str">
            <v>6/A/203 Sun View,Mahada colony,Chandivali,Sakinaka,Mumbai,400072</v>
          </cell>
          <cell r="N832" t="str">
            <v>Service</v>
          </cell>
          <cell r="O832" t="str">
            <v>Below  5 Lacs</v>
          </cell>
          <cell r="P832" t="str">
            <v>Normal</v>
          </cell>
          <cell r="Q832" t="str">
            <v>Open</v>
          </cell>
          <cell r="R832">
            <v>2019</v>
          </cell>
          <cell r="S832" t="str">
            <v>FE</v>
          </cell>
          <cell r="T832" t="str">
            <v>MHT-CET 2019</v>
          </cell>
          <cell r="U832" t="str">
            <v>MHT-CET</v>
          </cell>
          <cell r="V832">
            <v>200</v>
          </cell>
          <cell r="W832">
            <v>29.303752100000001</v>
          </cell>
          <cell r="X832" t="str">
            <v>MI</v>
          </cell>
          <cell r="Y832">
            <v>454</v>
          </cell>
          <cell r="Z832">
            <v>500</v>
          </cell>
          <cell r="AA832">
            <v>90.8</v>
          </cell>
          <cell r="AB832">
            <v>2017</v>
          </cell>
          <cell r="AC832" t="str">
            <v>MAHARASHTRA STATE BOARD OF SECONDARY AND HIGHER SECONDARY EDUCATION</v>
          </cell>
          <cell r="AD832" t="str">
            <v>OUR LADY OF GOOD HEALTH HIGH SCHOOL</v>
          </cell>
          <cell r="AE832">
            <v>465</v>
          </cell>
          <cell r="AF832">
            <v>650</v>
          </cell>
          <cell r="AG832">
            <v>71.540000000000006</v>
          </cell>
          <cell r="AH832">
            <v>2019</v>
          </cell>
          <cell r="AI832" t="str">
            <v>MAHARASHTRA STATE BOARD OF SECONDARY AND HIGHER SECONDARY EDUCATION</v>
          </cell>
          <cell r="AJ832" t="str">
            <v>KJ SOMAIYA JR CLG OF SCIENCE AND COMMERCE</v>
          </cell>
          <cell r="AK832">
            <v>201</v>
          </cell>
          <cell r="AL832">
            <v>22</v>
          </cell>
          <cell r="AM832">
            <v>9.1363636363636367</v>
          </cell>
          <cell r="AN832">
            <v>75</v>
          </cell>
          <cell r="AO832">
            <v>247</v>
          </cell>
          <cell r="AP832">
            <v>26</v>
          </cell>
          <cell r="AQ832">
            <v>9.5</v>
          </cell>
          <cell r="AR832">
            <v>75</v>
          </cell>
          <cell r="AS832">
            <v>448</v>
          </cell>
          <cell r="AT832">
            <v>48</v>
          </cell>
          <cell r="AU832">
            <v>9.3333333333333339</v>
          </cell>
          <cell r="AV832">
            <v>235</v>
          </cell>
          <cell r="AW832">
            <v>25</v>
          </cell>
          <cell r="AX832">
            <v>9.4</v>
          </cell>
          <cell r="AY832">
            <v>91</v>
          </cell>
          <cell r="AZ832">
            <v>265</v>
          </cell>
          <cell r="BA832">
            <v>29</v>
          </cell>
          <cell r="BB832">
            <v>9.137931034482758</v>
          </cell>
          <cell r="BC832">
            <v>97</v>
          </cell>
          <cell r="BD832">
            <v>500</v>
          </cell>
          <cell r="BE832">
            <v>54</v>
          </cell>
          <cell r="BF832">
            <v>9.2592592592592595</v>
          </cell>
          <cell r="BG832">
            <v>219</v>
          </cell>
          <cell r="BH832">
            <v>24</v>
          </cell>
          <cell r="BI832">
            <v>9.125</v>
          </cell>
          <cell r="BJ832">
            <v>98</v>
          </cell>
          <cell r="BK832">
            <v>272</v>
          </cell>
          <cell r="BL832">
            <v>29</v>
          </cell>
          <cell r="BM832">
            <v>9.3793103448275854</v>
          </cell>
          <cell r="BN832">
            <v>87.2</v>
          </cell>
          <cell r="BO832">
            <v>491</v>
          </cell>
          <cell r="BP832">
            <v>53</v>
          </cell>
          <cell r="BQ832">
            <v>9.2641509433962259</v>
          </cell>
          <cell r="BR832">
            <v>201</v>
          </cell>
          <cell r="BS832">
            <v>24</v>
          </cell>
          <cell r="BT832">
            <v>8.375</v>
          </cell>
          <cell r="BU832">
            <v>87.2</v>
          </cell>
          <cell r="BV832">
            <v>201</v>
          </cell>
          <cell r="BW832">
            <v>24</v>
          </cell>
          <cell r="BX832">
            <v>8.375</v>
          </cell>
          <cell r="BY832">
            <v>251</v>
          </cell>
          <cell r="BZ832">
            <v>26</v>
          </cell>
          <cell r="CA832">
            <v>9.6538461538461533</v>
          </cell>
          <cell r="CB832">
            <v>1891</v>
          </cell>
          <cell r="CC832">
            <v>205</v>
          </cell>
          <cell r="CD832">
            <v>9.2243902439024392</v>
          </cell>
          <cell r="CE832">
            <v>88</v>
          </cell>
          <cell r="CF832"/>
          <cell r="CG832"/>
          <cell r="CH832"/>
          <cell r="CI832"/>
          <cell r="CJ832"/>
          <cell r="CK832"/>
          <cell r="CL832"/>
          <cell r="CM832"/>
          <cell r="CN832">
            <v>11</v>
          </cell>
          <cell r="CO832">
            <v>60</v>
          </cell>
          <cell r="CP832">
            <v>43</v>
          </cell>
          <cell r="CQ832">
            <v>50</v>
          </cell>
          <cell r="CR832">
            <v>23</v>
          </cell>
          <cell r="CS832">
            <v>1</v>
          </cell>
          <cell r="CT832">
            <v>96</v>
          </cell>
          <cell r="CU832">
            <v>15</v>
          </cell>
          <cell r="CV832">
            <v>1</v>
          </cell>
          <cell r="CW832">
            <v>94</v>
          </cell>
          <cell r="CX832">
            <v>520</v>
          </cell>
          <cell r="CY832">
            <v>52</v>
          </cell>
          <cell r="CZ832">
            <v>77.265973254086191</v>
          </cell>
          <cell r="DA832">
            <v>10</v>
          </cell>
          <cell r="DB832">
            <v>0</v>
          </cell>
          <cell r="DC832">
            <v>100</v>
          </cell>
          <cell r="DD832">
            <v>20</v>
          </cell>
          <cell r="DE832">
            <v>2</v>
          </cell>
          <cell r="DF832">
            <v>91</v>
          </cell>
          <cell r="DG832">
            <v>2</v>
          </cell>
          <cell r="DH832">
            <v>20</v>
          </cell>
          <cell r="DI832">
            <v>0</v>
          </cell>
          <cell r="DJ832">
            <v>0</v>
          </cell>
          <cell r="DK832">
            <v>2</v>
          </cell>
          <cell r="DL832">
            <v>0</v>
          </cell>
          <cell r="DM832">
            <v>100</v>
          </cell>
          <cell r="DN832">
            <v>70</v>
          </cell>
          <cell r="DO832" t="str">
            <v>100</v>
          </cell>
          <cell r="DP832">
            <v>70</v>
          </cell>
          <cell r="DQ832" t="str">
            <v>100</v>
          </cell>
          <cell r="DR832">
            <v>70</v>
          </cell>
          <cell r="DS832">
            <v>100</v>
          </cell>
          <cell r="DT832">
            <v>50</v>
          </cell>
          <cell r="DU832">
            <v>86</v>
          </cell>
          <cell r="DV832" t="str">
            <v>Mahindra &amp; Mahindra</v>
          </cell>
          <cell r="DW832"/>
          <cell r="DX832"/>
          <cell r="DY832" t="str">
            <v>Placed</v>
          </cell>
          <cell r="DZ832">
            <v>3.5</v>
          </cell>
          <cell r="EA832" t="str">
            <v>Placement</v>
          </cell>
          <cell r="EB832" t="str">
            <v>Placement</v>
          </cell>
          <cell r="EC832"/>
          <cell r="ED832" t="str">
            <v>CAT-1</v>
          </cell>
          <cell r="EE832"/>
          <cell r="EF832"/>
          <cell r="EG832"/>
          <cell r="EH832"/>
          <cell r="EI832"/>
          <cell r="EJ832"/>
          <cell r="EK832"/>
          <cell r="EL832"/>
          <cell r="EM832"/>
          <cell r="EN832">
            <v>5</v>
          </cell>
          <cell r="EO832">
            <v>5</v>
          </cell>
          <cell r="EP832">
            <v>5</v>
          </cell>
          <cell r="EQ832">
            <v>15</v>
          </cell>
          <cell r="ER832">
            <v>100</v>
          </cell>
          <cell r="ES832" t="str">
            <v>Yes</v>
          </cell>
          <cell r="ET832" t="str">
            <v>https://drive.google.com/open?id=1LDSj-peHm4JueVPwebob4Gb4kFdJ-SRh</v>
          </cell>
          <cell r="EU832" t="str">
            <v>IT + Core Companies</v>
          </cell>
          <cell r="EV832" t="str">
            <v>Yes</v>
          </cell>
          <cell r="EW832" t="str">
            <v>pay_HyU5TrpTac4S0u</v>
          </cell>
          <cell r="EX832" t="str">
            <v>Mumbai</v>
          </cell>
          <cell r="EY832" t="str">
            <v>Present</v>
          </cell>
          <cell r="EZ832" t="str">
            <v>Batch 3</v>
          </cell>
          <cell r="FA832" t="str">
            <v>19-MECHB45-23</v>
          </cell>
          <cell r="FB832" t="str">
            <v>MECH-B</v>
          </cell>
          <cell r="FC832">
            <v>45</v>
          </cell>
        </row>
        <row r="833">
          <cell r="C833" t="str">
            <v>19-MECHB46-23</v>
          </cell>
          <cell r="D833">
            <v>46</v>
          </cell>
          <cell r="E833" t="str">
            <v>VISHWAKARMA VINAY RAJMANI PREMA</v>
          </cell>
          <cell r="F833" t="str">
            <v>19-MECHB46-23</v>
          </cell>
          <cell r="G833" t="str">
            <v>Male</v>
          </cell>
          <cell r="H833">
            <v>36782</v>
          </cell>
          <cell r="I833">
            <v>7977576270</v>
          </cell>
          <cell r="J833"/>
          <cell r="K833" t="str">
            <v>vinayvishwakarma390@gmail.com</v>
          </cell>
          <cell r="L833" t="str">
            <v>1032190498@tcetmumbai.in</v>
          </cell>
          <cell r="M833" t="str">
            <v>C 203 gagandeep,Pleasant park,Miraroad east,The don bosco high school,Mumbai,401107</v>
          </cell>
          <cell r="N833" t="str">
            <v>Family Business</v>
          </cell>
          <cell r="O833" t="str">
            <v>Below  5 Lacs</v>
          </cell>
          <cell r="P833" t="str">
            <v>Normal</v>
          </cell>
          <cell r="Q833" t="str">
            <v>Open</v>
          </cell>
          <cell r="R833">
            <v>2019</v>
          </cell>
          <cell r="S833" t="str">
            <v>FE</v>
          </cell>
          <cell r="T833" t="str">
            <v>MHT-CET 2019</v>
          </cell>
          <cell r="U833" t="str">
            <v>MHT-CET</v>
          </cell>
          <cell r="V833">
            <v>200</v>
          </cell>
          <cell r="W833">
            <v>34.063570499999997</v>
          </cell>
          <cell r="X833" t="str">
            <v>MI</v>
          </cell>
          <cell r="Y833">
            <v>407</v>
          </cell>
          <cell r="Z833">
            <v>500</v>
          </cell>
          <cell r="AA833">
            <v>81.400000000000006</v>
          </cell>
          <cell r="AB833">
            <v>2016</v>
          </cell>
          <cell r="AC833" t="str">
            <v>MAHARASHTRA STATE BOARD OF SECONDARY AND HIGHER SECONDARY EDUCATION</v>
          </cell>
          <cell r="AD833" t="str">
            <v>HOLY CROSS HIGH SCHOOL</v>
          </cell>
          <cell r="AE833">
            <v>432</v>
          </cell>
          <cell r="AF833">
            <v>650</v>
          </cell>
          <cell r="AG833">
            <v>66.459999999999994</v>
          </cell>
          <cell r="AH833">
            <v>2018</v>
          </cell>
          <cell r="AI833" t="str">
            <v>MAHARASHTRA STATE BOARD OF SECONDARY AND HIGHER SECONDARY EDUCATION</v>
          </cell>
          <cell r="AJ833" t="str">
            <v>MOTHER MARY</v>
          </cell>
          <cell r="AK833">
            <v>201</v>
          </cell>
          <cell r="AL833">
            <v>22</v>
          </cell>
          <cell r="AM833">
            <v>9.1363636363636367</v>
          </cell>
          <cell r="AN833">
            <v>75</v>
          </cell>
          <cell r="AO833">
            <v>208</v>
          </cell>
          <cell r="AP833">
            <v>26</v>
          </cell>
          <cell r="AQ833">
            <v>8</v>
          </cell>
          <cell r="AR833">
            <v>97</v>
          </cell>
          <cell r="AS833">
            <v>409</v>
          </cell>
          <cell r="AT833">
            <v>48</v>
          </cell>
          <cell r="AU833">
            <v>8.5208333333333339</v>
          </cell>
          <cell r="AV833">
            <v>245</v>
          </cell>
          <cell r="AW833">
            <v>25</v>
          </cell>
          <cell r="AX833">
            <v>9.8000000000000007</v>
          </cell>
          <cell r="AY833">
            <v>93</v>
          </cell>
          <cell r="AZ833">
            <v>260</v>
          </cell>
          <cell r="BA833">
            <v>29</v>
          </cell>
          <cell r="BB833">
            <v>8.9655172413793096</v>
          </cell>
          <cell r="BC833">
            <v>85</v>
          </cell>
          <cell r="BD833">
            <v>505</v>
          </cell>
          <cell r="BE833">
            <v>54</v>
          </cell>
          <cell r="BF833">
            <v>9.3518518518518512</v>
          </cell>
          <cell r="BG833">
            <v>214</v>
          </cell>
          <cell r="BH833">
            <v>24</v>
          </cell>
          <cell r="BI833">
            <v>8.9166666666666661</v>
          </cell>
          <cell r="BJ833">
            <v>90</v>
          </cell>
          <cell r="BK833">
            <v>232</v>
          </cell>
          <cell r="BL833">
            <v>29</v>
          </cell>
          <cell r="BM833">
            <v>8</v>
          </cell>
          <cell r="BN833">
            <v>88</v>
          </cell>
          <cell r="BO833">
            <v>446</v>
          </cell>
          <cell r="BP833">
            <v>53</v>
          </cell>
          <cell r="BQ833">
            <v>8.415094339622641</v>
          </cell>
          <cell r="BR833">
            <v>178</v>
          </cell>
          <cell r="BS833">
            <v>24</v>
          </cell>
          <cell r="BT833">
            <v>7.416666666666667</v>
          </cell>
          <cell r="BU833">
            <v>88</v>
          </cell>
          <cell r="BV833">
            <v>178</v>
          </cell>
          <cell r="BW833">
            <v>24</v>
          </cell>
          <cell r="BX833">
            <v>7.416666666666667</v>
          </cell>
          <cell r="BY833">
            <v>208</v>
          </cell>
          <cell r="BZ833">
            <v>26</v>
          </cell>
          <cell r="CA833">
            <v>8</v>
          </cell>
          <cell r="CB833">
            <v>1746</v>
          </cell>
          <cell r="CC833">
            <v>205</v>
          </cell>
          <cell r="CD833">
            <v>8.5170731707317078</v>
          </cell>
          <cell r="CE833">
            <v>88</v>
          </cell>
          <cell r="CF833"/>
          <cell r="CG833"/>
          <cell r="CH833"/>
          <cell r="CI833"/>
          <cell r="CJ833"/>
          <cell r="CK833"/>
          <cell r="CL833"/>
          <cell r="CM833"/>
          <cell r="CN833">
            <v>13</v>
          </cell>
          <cell r="CO833">
            <v>60</v>
          </cell>
          <cell r="CP833">
            <v>36</v>
          </cell>
          <cell r="CQ833">
            <v>50</v>
          </cell>
          <cell r="CR833">
            <v>18</v>
          </cell>
          <cell r="CS833">
            <v>6</v>
          </cell>
          <cell r="CT833">
            <v>75</v>
          </cell>
          <cell r="CU833">
            <v>3</v>
          </cell>
          <cell r="CV833">
            <v>13</v>
          </cell>
          <cell r="CW833">
            <v>19</v>
          </cell>
          <cell r="CX833">
            <v>241</v>
          </cell>
          <cell r="CY833">
            <v>26.777777777777779</v>
          </cell>
          <cell r="CZ833">
            <v>35.809806835066865</v>
          </cell>
          <cell r="DA833">
            <v>9</v>
          </cell>
          <cell r="DB833">
            <v>1</v>
          </cell>
          <cell r="DC833">
            <v>90</v>
          </cell>
          <cell r="DD833">
            <v>21</v>
          </cell>
          <cell r="DE833">
            <v>1</v>
          </cell>
          <cell r="DF833">
            <v>96</v>
          </cell>
          <cell r="DG833">
            <v>4</v>
          </cell>
          <cell r="DH833">
            <v>40</v>
          </cell>
          <cell r="DI833">
            <v>0</v>
          </cell>
          <cell r="DJ833">
            <v>0</v>
          </cell>
          <cell r="DK833">
            <v>1</v>
          </cell>
          <cell r="DL833">
            <v>1</v>
          </cell>
          <cell r="DM833">
            <v>50</v>
          </cell>
          <cell r="DN833">
            <v>0</v>
          </cell>
          <cell r="DO833" t="str">
            <v>0</v>
          </cell>
          <cell r="DP833">
            <v>0</v>
          </cell>
          <cell r="DQ833">
            <v>0</v>
          </cell>
          <cell r="DR833">
            <v>0</v>
          </cell>
          <cell r="DS833">
            <v>0</v>
          </cell>
          <cell r="DT833">
            <v>12</v>
          </cell>
          <cell r="DU833">
            <v>53</v>
          </cell>
          <cell r="DV833" t="str">
            <v>Placement</v>
          </cell>
          <cell r="DW833"/>
          <cell r="DX833"/>
          <cell r="DY833"/>
          <cell r="DZ833" t="str">
            <v>Placement</v>
          </cell>
          <cell r="EA833" t="str">
            <v>Placement</v>
          </cell>
          <cell r="EB833" t="str">
            <v>Placement</v>
          </cell>
          <cell r="EC833"/>
          <cell r="ED833" t="str">
            <v>CAT-3</v>
          </cell>
          <cell r="EE833"/>
          <cell r="EF833"/>
          <cell r="EG833"/>
          <cell r="EH833"/>
          <cell r="EI833"/>
          <cell r="EJ833"/>
          <cell r="EK833"/>
          <cell r="EL833"/>
          <cell r="EM833"/>
          <cell r="EN833">
            <v>5</v>
          </cell>
          <cell r="EO833">
            <v>2</v>
          </cell>
          <cell r="EP833">
            <v>5</v>
          </cell>
          <cell r="EQ833">
            <v>12</v>
          </cell>
          <cell r="ER833">
            <v>80</v>
          </cell>
          <cell r="ES833" t="str">
            <v>Yes</v>
          </cell>
          <cell r="ET833" t="str">
            <v>https://drive.google.com/open?id=10alDMQdWFMlLhvW_ykxCA8TjQlc03MID</v>
          </cell>
          <cell r="EU833" t="str">
            <v>IT + Core Companies</v>
          </cell>
          <cell r="EV833" t="str">
            <v>Yes</v>
          </cell>
          <cell r="EW833">
            <v>125869916158</v>
          </cell>
          <cell r="EX833" t="str">
            <v>Mumbai</v>
          </cell>
          <cell r="EY833" t="str">
            <v>AB</v>
          </cell>
          <cell r="EZ833" t="str">
            <v>Batch 3</v>
          </cell>
          <cell r="FA833" t="str">
            <v>19-MECHB46-23</v>
          </cell>
          <cell r="FB833" t="str">
            <v>MECH-B</v>
          </cell>
          <cell r="FC833">
            <v>46</v>
          </cell>
        </row>
        <row r="834">
          <cell r="C834" t="str">
            <v>19-MECHB47-23</v>
          </cell>
          <cell r="D834">
            <v>47</v>
          </cell>
          <cell r="E834" t="str">
            <v>YADAV ABHAY SURAJ PREMVADA</v>
          </cell>
          <cell r="F834" t="str">
            <v>19-MECHB47-23</v>
          </cell>
          <cell r="G834" t="str">
            <v>Male</v>
          </cell>
          <cell r="H834">
            <v>37267</v>
          </cell>
          <cell r="I834">
            <v>8850278902</v>
          </cell>
          <cell r="J834"/>
          <cell r="K834" t="str">
            <v>abhays8850@gmail.com</v>
          </cell>
          <cell r="L834" t="str">
            <v>1032190499@tcetmumbai.in</v>
          </cell>
          <cell r="M834" t="str">
            <v>ROOM NO. 15 SANJAY GANDHI NAGAR,DR RP ROAD,MULUND WEST,NEAR JAWAHAR TALKIES,MUMBAI,400080</v>
          </cell>
          <cell r="N834" t="str">
            <v>Self-employed</v>
          </cell>
          <cell r="O834" t="str">
            <v>Below  5 Lacs</v>
          </cell>
          <cell r="P834" t="str">
            <v>Normal</v>
          </cell>
          <cell r="Q834" t="str">
            <v>Open</v>
          </cell>
          <cell r="R834">
            <v>2019</v>
          </cell>
          <cell r="S834" t="str">
            <v>FE</v>
          </cell>
          <cell r="T834" t="str">
            <v>MHT-CET 2019</v>
          </cell>
          <cell r="U834" t="str">
            <v>MHT-CET</v>
          </cell>
          <cell r="V834">
            <v>200</v>
          </cell>
          <cell r="W834">
            <v>29.7284966</v>
          </cell>
          <cell r="X834" t="str">
            <v>MI</v>
          </cell>
          <cell r="Y834">
            <v>439</v>
          </cell>
          <cell r="Z834">
            <v>500</v>
          </cell>
          <cell r="AA834">
            <v>87.8</v>
          </cell>
          <cell r="AB834">
            <v>2017</v>
          </cell>
          <cell r="AC834" t="str">
            <v>MAHARASHTRA STATE BOARD OF SECONDARY AND HIGHER SECONDARY EDUCATION</v>
          </cell>
          <cell r="AD834" t="str">
            <v>SHARON ENGLISH HIGH SCHOOL</v>
          </cell>
          <cell r="AE834">
            <v>410</v>
          </cell>
          <cell r="AF834">
            <v>650</v>
          </cell>
          <cell r="AG834">
            <v>63.08</v>
          </cell>
          <cell r="AH834">
            <v>2019</v>
          </cell>
          <cell r="AI834" t="str">
            <v>MAHARASHTRA STATE BOARD OF SECONDARY AND HIGHER SECONDARY EDUCATION</v>
          </cell>
          <cell r="AJ834" t="str">
            <v>JJ ACADEMY HIGH SCHOOL AND JR. COLLEGE</v>
          </cell>
          <cell r="AK834">
            <v>203</v>
          </cell>
          <cell r="AL834">
            <v>22</v>
          </cell>
          <cell r="AM834">
            <v>9.2272727272727266</v>
          </cell>
          <cell r="AN834">
            <v>82.19047619047619</v>
          </cell>
          <cell r="AO834">
            <v>227</v>
          </cell>
          <cell r="AP834">
            <v>26</v>
          </cell>
          <cell r="AQ834">
            <v>8.7307692307692299</v>
          </cell>
          <cell r="AR834">
            <v>100</v>
          </cell>
          <cell r="AS834">
            <v>430</v>
          </cell>
          <cell r="AT834">
            <v>48</v>
          </cell>
          <cell r="AU834">
            <v>8.9583333333333339</v>
          </cell>
          <cell r="AV834">
            <v>240</v>
          </cell>
          <cell r="AW834">
            <v>25</v>
          </cell>
          <cell r="AX834">
            <v>9.6</v>
          </cell>
          <cell r="AY834">
            <v>97</v>
          </cell>
          <cell r="AZ834">
            <v>276</v>
          </cell>
          <cell r="BA834">
            <v>29</v>
          </cell>
          <cell r="BB834">
            <v>9.5172413793103452</v>
          </cell>
          <cell r="BC834">
            <v>95</v>
          </cell>
          <cell r="BD834">
            <v>516</v>
          </cell>
          <cell r="BE834">
            <v>54</v>
          </cell>
          <cell r="BF834">
            <v>9.5555555555555554</v>
          </cell>
          <cell r="BG834">
            <v>235</v>
          </cell>
          <cell r="BH834">
            <v>24</v>
          </cell>
          <cell r="BI834">
            <v>9.7916666666666661</v>
          </cell>
          <cell r="BJ834">
            <v>98</v>
          </cell>
          <cell r="BK834">
            <v>271</v>
          </cell>
          <cell r="BL834">
            <v>29</v>
          </cell>
          <cell r="BM834">
            <v>9.3448275862068968</v>
          </cell>
          <cell r="BN834">
            <v>94.438095238095244</v>
          </cell>
          <cell r="BO834">
            <v>506</v>
          </cell>
          <cell r="BP834">
            <v>53</v>
          </cell>
          <cell r="BQ834">
            <v>9.5471698113207548</v>
          </cell>
          <cell r="BR834">
            <v>216</v>
          </cell>
          <cell r="BS834">
            <v>24</v>
          </cell>
          <cell r="BT834">
            <v>9</v>
          </cell>
          <cell r="BU834">
            <v>94.438095238095244</v>
          </cell>
          <cell r="BV834">
            <v>216</v>
          </cell>
          <cell r="BW834">
            <v>24</v>
          </cell>
          <cell r="BX834">
            <v>9</v>
          </cell>
          <cell r="BY834">
            <v>233</v>
          </cell>
          <cell r="BZ834">
            <v>26</v>
          </cell>
          <cell r="CA834">
            <v>8.9615384615384617</v>
          </cell>
          <cell r="CB834">
            <v>1901</v>
          </cell>
          <cell r="CC834">
            <v>205</v>
          </cell>
          <cell r="CD834">
            <v>9.2731707317073173</v>
          </cell>
          <cell r="CE834">
            <v>95</v>
          </cell>
          <cell r="CF834"/>
          <cell r="CG834"/>
          <cell r="CH834"/>
          <cell r="CI834"/>
          <cell r="CJ834"/>
          <cell r="CK834"/>
          <cell r="CL834"/>
          <cell r="CM834"/>
          <cell r="CN834">
            <v>50</v>
          </cell>
          <cell r="CO834">
            <v>60</v>
          </cell>
          <cell r="CP834">
            <v>43</v>
          </cell>
          <cell r="CQ834">
            <v>50</v>
          </cell>
          <cell r="CR834">
            <v>14</v>
          </cell>
          <cell r="CS834">
            <v>10</v>
          </cell>
          <cell r="CT834">
            <v>59</v>
          </cell>
          <cell r="CU834">
            <v>5</v>
          </cell>
          <cell r="CV834">
            <v>11</v>
          </cell>
          <cell r="CW834">
            <v>32</v>
          </cell>
          <cell r="CX834">
            <v>277</v>
          </cell>
          <cell r="CY834">
            <v>39.571428571428569</v>
          </cell>
          <cell r="CZ834">
            <v>41.158989598811289</v>
          </cell>
          <cell r="DA834">
            <v>7</v>
          </cell>
          <cell r="DB834">
            <v>3</v>
          </cell>
          <cell r="DC834">
            <v>70</v>
          </cell>
          <cell r="DD834">
            <v>16</v>
          </cell>
          <cell r="DE834">
            <v>6</v>
          </cell>
          <cell r="DF834">
            <v>73</v>
          </cell>
          <cell r="DG834">
            <v>2</v>
          </cell>
          <cell r="DH834">
            <v>20</v>
          </cell>
          <cell r="DI834">
            <v>0</v>
          </cell>
          <cell r="DJ834">
            <v>0</v>
          </cell>
          <cell r="DK834">
            <v>0</v>
          </cell>
          <cell r="DL834">
            <v>2</v>
          </cell>
          <cell r="DM834">
            <v>0</v>
          </cell>
          <cell r="DN834">
            <v>70</v>
          </cell>
          <cell r="DO834" t="str">
            <v>100</v>
          </cell>
          <cell r="DP834">
            <v>90</v>
          </cell>
          <cell r="DQ834" t="str">
            <v>100</v>
          </cell>
          <cell r="DR834">
            <v>80</v>
          </cell>
          <cell r="DS834">
            <v>100</v>
          </cell>
          <cell r="DT834">
            <v>38</v>
          </cell>
          <cell r="DU834">
            <v>51</v>
          </cell>
          <cell r="DV834" t="str">
            <v>WPS (Apprenticeship)</v>
          </cell>
          <cell r="DW834"/>
          <cell r="DX834"/>
          <cell r="DY834" t="str">
            <v>Placed</v>
          </cell>
          <cell r="DZ834">
            <v>2.4</v>
          </cell>
          <cell r="EA834" t="str">
            <v>Placement</v>
          </cell>
          <cell r="EB834" t="str">
            <v>Placement</v>
          </cell>
          <cell r="EC834"/>
          <cell r="ED834" t="str">
            <v>CAT-3</v>
          </cell>
          <cell r="EE834"/>
          <cell r="EF834"/>
          <cell r="EG834"/>
          <cell r="EH834"/>
          <cell r="EI834"/>
          <cell r="EJ834"/>
          <cell r="EK834"/>
          <cell r="EL834"/>
          <cell r="EM834"/>
          <cell r="EN834">
            <v>5</v>
          </cell>
          <cell r="EO834">
            <v>2</v>
          </cell>
          <cell r="EP834">
            <v>5</v>
          </cell>
          <cell r="EQ834">
            <v>12</v>
          </cell>
          <cell r="ER834">
            <v>80</v>
          </cell>
          <cell r="ES834" t="str">
            <v>Yes</v>
          </cell>
          <cell r="ET834" t="str">
            <v>https://drive.google.com/open?id=1znGlX5UvIybMvArE53K6P_ch8yatOTiy</v>
          </cell>
          <cell r="EU834" t="str">
            <v>IT + Core Companies</v>
          </cell>
          <cell r="EV834" t="str">
            <v>Yes</v>
          </cell>
          <cell r="EW834" t="str">
            <v>YES, 126036554226</v>
          </cell>
          <cell r="EX834" t="str">
            <v>mumbai</v>
          </cell>
          <cell r="EY834" t="str">
            <v>Present</v>
          </cell>
          <cell r="EZ834" t="str">
            <v>Batch 3</v>
          </cell>
          <cell r="FA834" t="str">
            <v>19-MECHB47-23</v>
          </cell>
          <cell r="FB834" t="str">
            <v>MECH-B</v>
          </cell>
          <cell r="FC834">
            <v>47</v>
          </cell>
        </row>
        <row r="835">
          <cell r="C835" t="str">
            <v>19-MECHB48-23</v>
          </cell>
          <cell r="D835">
            <v>48</v>
          </cell>
          <cell r="E835" t="str">
            <v>YADAV ABHISHEK BANSHRAJ VINOJADEVI</v>
          </cell>
          <cell r="F835" t="str">
            <v>19-MECHB48-23</v>
          </cell>
          <cell r="G835" t="str">
            <v>Male</v>
          </cell>
          <cell r="H835">
            <v>36967</v>
          </cell>
          <cell r="I835">
            <v>7738448427</v>
          </cell>
          <cell r="J835">
            <v>9920213704</v>
          </cell>
          <cell r="K835" t="str">
            <v>Yadavabhi62800@gmail.com</v>
          </cell>
          <cell r="L835" t="str">
            <v>1032190500@tcetmumbai.in</v>
          </cell>
          <cell r="M835" t="str">
            <v>Room no:3 rajseva society,M.G link road,Goregaon,Durian,Mumbai,400063</v>
          </cell>
          <cell r="N835" t="str">
            <v>Service</v>
          </cell>
          <cell r="O835" t="str">
            <v>Below  5 Lacs</v>
          </cell>
          <cell r="P835" t="str">
            <v>Normal</v>
          </cell>
          <cell r="Q835" t="str">
            <v>Open</v>
          </cell>
          <cell r="R835">
            <v>2019</v>
          </cell>
          <cell r="S835" t="str">
            <v>FE</v>
          </cell>
          <cell r="T835" t="str">
            <v>MHT-CET 2019</v>
          </cell>
          <cell r="U835" t="str">
            <v>MHT-CET</v>
          </cell>
          <cell r="V835">
            <v>200</v>
          </cell>
          <cell r="W835">
            <v>92.929614799999996</v>
          </cell>
          <cell r="X835" t="str">
            <v>MI</v>
          </cell>
          <cell r="Y835">
            <v>405</v>
          </cell>
          <cell r="Z835">
            <v>500</v>
          </cell>
          <cell r="AA835">
            <v>81</v>
          </cell>
          <cell r="AB835">
            <v>2017</v>
          </cell>
          <cell r="AC835" t="str">
            <v>MAHARASHTRA STATE BOARD OF SECONDARY AND HIGHER SECONDARY EDUCATION</v>
          </cell>
          <cell r="AD835" t="str">
            <v>K.G.S.E.S</v>
          </cell>
          <cell r="AE835">
            <v>449</v>
          </cell>
          <cell r="AF835">
            <v>650</v>
          </cell>
          <cell r="AG835">
            <v>69.08</v>
          </cell>
          <cell r="AH835">
            <v>2019</v>
          </cell>
          <cell r="AI835" t="str">
            <v>MAHARASHTRA STATE BOARD OF SECONDARY AND HIGHER SECONDARY EDUCATION</v>
          </cell>
          <cell r="AJ835" t="str">
            <v>DURGA DEVI SARAF COLLEGE</v>
          </cell>
          <cell r="AK835">
            <v>205</v>
          </cell>
          <cell r="AL835">
            <v>22</v>
          </cell>
          <cell r="AM835">
            <v>9.3181818181818183</v>
          </cell>
          <cell r="AN835">
            <v>90.78458049886622</v>
          </cell>
          <cell r="AO835">
            <v>255</v>
          </cell>
          <cell r="AP835">
            <v>26</v>
          </cell>
          <cell r="AQ835">
            <v>9.8076923076923084</v>
          </cell>
          <cell r="AR835">
            <v>99</v>
          </cell>
          <cell r="AS835">
            <v>460</v>
          </cell>
          <cell r="AT835">
            <v>48</v>
          </cell>
          <cell r="AU835">
            <v>9.5833333333333339</v>
          </cell>
          <cell r="AV835">
            <v>235</v>
          </cell>
          <cell r="AW835">
            <v>25</v>
          </cell>
          <cell r="AX835">
            <v>9.4</v>
          </cell>
          <cell r="AY835">
            <v>95</v>
          </cell>
          <cell r="AZ835">
            <v>278</v>
          </cell>
          <cell r="BA835">
            <v>29</v>
          </cell>
          <cell r="BB835">
            <v>9.5862068965517242</v>
          </cell>
          <cell r="BC835">
            <v>98</v>
          </cell>
          <cell r="BD835">
            <v>513</v>
          </cell>
          <cell r="BE835">
            <v>54</v>
          </cell>
          <cell r="BF835">
            <v>9.5</v>
          </cell>
          <cell r="BG835">
            <v>236</v>
          </cell>
          <cell r="BH835">
            <v>24</v>
          </cell>
          <cell r="BI835">
            <v>9.8333333333333339</v>
          </cell>
          <cell r="BJ835">
            <v>99</v>
          </cell>
          <cell r="BK835">
            <v>271</v>
          </cell>
          <cell r="BL835">
            <v>29</v>
          </cell>
          <cell r="BM835">
            <v>9.3448275862068968</v>
          </cell>
          <cell r="BN835">
            <v>96.356916099773244</v>
          </cell>
          <cell r="BO835">
            <v>507</v>
          </cell>
          <cell r="BP835">
            <v>53</v>
          </cell>
          <cell r="BQ835">
            <v>9.566037735849056</v>
          </cell>
          <cell r="BR835">
            <v>224</v>
          </cell>
          <cell r="BS835">
            <v>24</v>
          </cell>
          <cell r="BT835">
            <v>9.3333333333333339</v>
          </cell>
          <cell r="BU835">
            <v>96.356916099773244</v>
          </cell>
          <cell r="BV835">
            <v>224</v>
          </cell>
          <cell r="BW835">
            <v>24</v>
          </cell>
          <cell r="BX835">
            <v>9.3333333333333339</v>
          </cell>
          <cell r="BY835">
            <v>247</v>
          </cell>
          <cell r="BZ835">
            <v>26</v>
          </cell>
          <cell r="CA835">
            <v>9.5</v>
          </cell>
          <cell r="CB835">
            <v>1951</v>
          </cell>
          <cell r="CC835">
            <v>205</v>
          </cell>
          <cell r="CD835">
            <v>9.5170731707317078</v>
          </cell>
          <cell r="CE835">
            <v>97</v>
          </cell>
          <cell r="CF835"/>
          <cell r="CG835"/>
          <cell r="CH835"/>
          <cell r="CI835"/>
          <cell r="CJ835"/>
          <cell r="CK835"/>
          <cell r="CL835"/>
          <cell r="CM835"/>
          <cell r="CN835">
            <v>11</v>
          </cell>
          <cell r="CO835">
            <v>60</v>
          </cell>
          <cell r="CP835">
            <v>23</v>
          </cell>
          <cell r="CQ835">
            <v>50</v>
          </cell>
          <cell r="CR835">
            <v>24</v>
          </cell>
          <cell r="CS835">
            <v>0</v>
          </cell>
          <cell r="CT835">
            <v>100</v>
          </cell>
          <cell r="CU835">
            <v>16</v>
          </cell>
          <cell r="CV835">
            <v>0</v>
          </cell>
          <cell r="CW835">
            <v>100</v>
          </cell>
          <cell r="CX835"/>
          <cell r="CY835"/>
          <cell r="CZ835"/>
          <cell r="DA835">
            <v>0</v>
          </cell>
          <cell r="DB835">
            <v>10</v>
          </cell>
          <cell r="DC835">
            <v>0</v>
          </cell>
          <cell r="DD835">
            <v>20</v>
          </cell>
          <cell r="DE835">
            <v>2</v>
          </cell>
          <cell r="DF835">
            <v>91</v>
          </cell>
          <cell r="DG835">
            <v>0</v>
          </cell>
          <cell r="DH835">
            <v>0</v>
          </cell>
          <cell r="DI835">
            <v>0</v>
          </cell>
          <cell r="DJ835">
            <v>0</v>
          </cell>
          <cell r="DK835">
            <v>2</v>
          </cell>
          <cell r="DL835">
            <v>0</v>
          </cell>
          <cell r="DM835">
            <v>100</v>
          </cell>
          <cell r="DN835">
            <v>60</v>
          </cell>
          <cell r="DO835" t="str">
            <v>100</v>
          </cell>
          <cell r="DP835">
            <v>80</v>
          </cell>
          <cell r="DQ835" t="str">
            <v>100</v>
          </cell>
          <cell r="DR835">
            <v>70</v>
          </cell>
          <cell r="DS835">
            <v>100</v>
          </cell>
          <cell r="DT835">
            <v>30</v>
          </cell>
          <cell r="DU835">
            <v>71</v>
          </cell>
          <cell r="DV835" t="str">
            <v>Placement</v>
          </cell>
          <cell r="DW835"/>
          <cell r="DX835"/>
          <cell r="DY835"/>
          <cell r="DZ835" t="str">
            <v>Placement</v>
          </cell>
          <cell r="EA835" t="str">
            <v>Placement</v>
          </cell>
          <cell r="EB835" t="str">
            <v>Placement</v>
          </cell>
          <cell r="EC835"/>
          <cell r="ED835" t="str">
            <v>CAT-2</v>
          </cell>
          <cell r="EE835"/>
          <cell r="EF835"/>
          <cell r="EG835"/>
          <cell r="EH835"/>
          <cell r="EI835"/>
          <cell r="EJ835"/>
          <cell r="EK835"/>
          <cell r="EL835"/>
          <cell r="EM835"/>
          <cell r="EN835">
            <v>5</v>
          </cell>
          <cell r="EO835">
            <v>4</v>
          </cell>
          <cell r="EP835">
            <v>5</v>
          </cell>
          <cell r="EQ835">
            <v>14</v>
          </cell>
          <cell r="ER835">
            <v>93.333333333333329</v>
          </cell>
          <cell r="ES835" t="str">
            <v>Yes</v>
          </cell>
          <cell r="ET835" t="str">
            <v>https://drive.google.com/open?id=1BMPETEvfwdgJqvw505e2IMDn6iBleLWV</v>
          </cell>
          <cell r="EU835" t="str">
            <v>IT + Core Companies</v>
          </cell>
          <cell r="EV835" t="str">
            <v>Yes</v>
          </cell>
          <cell r="EW835" t="str">
            <v>Yes</v>
          </cell>
          <cell r="EX835" t="str">
            <v>Allahabad</v>
          </cell>
          <cell r="EY835" t="str">
            <v>AB</v>
          </cell>
          <cell r="EZ835" t="str">
            <v>Batch 4</v>
          </cell>
          <cell r="FA835" t="str">
            <v>19-MECHB48-23</v>
          </cell>
          <cell r="FB835" t="str">
            <v>MECH-B</v>
          </cell>
          <cell r="FC835">
            <v>48</v>
          </cell>
        </row>
        <row r="836">
          <cell r="C836" t="str">
            <v>19-MECHB49-23</v>
          </cell>
          <cell r="D836">
            <v>49</v>
          </cell>
          <cell r="E836" t="str">
            <v>YADAV ABHISHEK KISAN INDU</v>
          </cell>
          <cell r="F836" t="str">
            <v>19-MECHB49-23</v>
          </cell>
          <cell r="G836" t="str">
            <v>Male</v>
          </cell>
          <cell r="H836">
            <v>37360</v>
          </cell>
          <cell r="I836">
            <v>7021718998</v>
          </cell>
          <cell r="J836"/>
          <cell r="K836" t="str">
            <v>abhisheky5876@gmail.com</v>
          </cell>
          <cell r="L836" t="str">
            <v>1032190501@tcetmumbai.in</v>
          </cell>
          <cell r="M836" t="str">
            <v>87, nagin soma bhagat chawl sukarwadi,M.G road Borivali East ,Sukarwadi bus stop,Mumbai,400066</v>
          </cell>
          <cell r="N836" t="str">
            <v>Family Business</v>
          </cell>
          <cell r="O836" t="str">
            <v>Below  5 Lacs</v>
          </cell>
          <cell r="P836" t="str">
            <v>Normal</v>
          </cell>
          <cell r="Q836" t="str">
            <v>Open</v>
          </cell>
          <cell r="R836">
            <v>2019</v>
          </cell>
          <cell r="S836" t="str">
            <v>FE</v>
          </cell>
          <cell r="T836" t="str">
            <v>MHT-CET 2019</v>
          </cell>
          <cell r="U836" t="str">
            <v>MHT-CET</v>
          </cell>
          <cell r="V836">
            <v>200</v>
          </cell>
          <cell r="W836">
            <v>88.728880500000002</v>
          </cell>
          <cell r="X836" t="str">
            <v>MI</v>
          </cell>
          <cell r="Y836">
            <v>434</v>
          </cell>
          <cell r="Z836">
            <v>500</v>
          </cell>
          <cell r="AA836">
            <v>86.8</v>
          </cell>
          <cell r="AB836">
            <v>2017</v>
          </cell>
          <cell r="AC836" t="str">
            <v>MAHARASHTRA STATE BOARD OF SECONDARY AND HIGHER SECONDARY EDUCATION</v>
          </cell>
          <cell r="AD836" t="str">
            <v>SHETH D.M HIGH SCHOOL</v>
          </cell>
          <cell r="AE836">
            <v>463</v>
          </cell>
          <cell r="AF836">
            <v>650</v>
          </cell>
          <cell r="AG836">
            <v>71.23</v>
          </cell>
          <cell r="AH836">
            <v>2019</v>
          </cell>
          <cell r="AI836" t="str">
            <v>MAHARASHTRA STATE BOARD OF SECONDARY AND HIGHER SECONDARY EDUCATION</v>
          </cell>
          <cell r="AJ836" t="str">
            <v>CHAUHAN INSTITUTE OF SCIENCE</v>
          </cell>
          <cell r="AK836">
            <v>213</v>
          </cell>
          <cell r="AL836">
            <v>22</v>
          </cell>
          <cell r="AM836">
            <v>9.6818181818181817</v>
          </cell>
          <cell r="AN836">
            <v>92.798185941043087</v>
          </cell>
          <cell r="AO836">
            <v>255</v>
          </cell>
          <cell r="AP836">
            <v>26</v>
          </cell>
          <cell r="AQ836">
            <v>9.8076923076923084</v>
          </cell>
          <cell r="AR836">
            <v>90</v>
          </cell>
          <cell r="AS836">
            <v>468</v>
          </cell>
          <cell r="AT836">
            <v>48</v>
          </cell>
          <cell r="AU836">
            <v>9.75</v>
          </cell>
          <cell r="AV836">
            <v>245</v>
          </cell>
          <cell r="AW836">
            <v>25</v>
          </cell>
          <cell r="AX836">
            <v>9.8000000000000007</v>
          </cell>
          <cell r="AY836">
            <v>94</v>
          </cell>
          <cell r="AZ836">
            <v>275</v>
          </cell>
          <cell r="BA836">
            <v>29</v>
          </cell>
          <cell r="BB836">
            <v>9.4827586206896548</v>
          </cell>
          <cell r="BC836">
            <v>97</v>
          </cell>
          <cell r="BD836">
            <v>520</v>
          </cell>
          <cell r="BE836">
            <v>54</v>
          </cell>
          <cell r="BF836">
            <v>9.6296296296296298</v>
          </cell>
          <cell r="BG836">
            <v>230</v>
          </cell>
          <cell r="BH836">
            <v>24</v>
          </cell>
          <cell r="BI836">
            <v>9.5833333333333339</v>
          </cell>
          <cell r="BJ836">
            <v>98</v>
          </cell>
          <cell r="BK836">
            <v>274</v>
          </cell>
          <cell r="BL836">
            <v>29</v>
          </cell>
          <cell r="BM836">
            <v>9.4482758620689662</v>
          </cell>
          <cell r="BN836">
            <v>94.359637188208609</v>
          </cell>
          <cell r="BO836">
            <v>504</v>
          </cell>
          <cell r="BP836">
            <v>53</v>
          </cell>
          <cell r="BQ836">
            <v>9.5094339622641506</v>
          </cell>
          <cell r="BR836">
            <v>237</v>
          </cell>
          <cell r="BS836">
            <v>24</v>
          </cell>
          <cell r="BT836">
            <v>9.875</v>
          </cell>
          <cell r="BU836">
            <v>94.359637188208623</v>
          </cell>
          <cell r="BV836">
            <v>237</v>
          </cell>
          <cell r="BW836">
            <v>24</v>
          </cell>
          <cell r="BX836">
            <v>9.875</v>
          </cell>
          <cell r="BY836">
            <v>242</v>
          </cell>
          <cell r="BZ836">
            <v>26</v>
          </cell>
          <cell r="CA836">
            <v>9.3076923076923084</v>
          </cell>
          <cell r="CB836">
            <v>1971</v>
          </cell>
          <cell r="CC836">
            <v>205</v>
          </cell>
          <cell r="CD836">
            <v>9.614634146341464</v>
          </cell>
          <cell r="CE836">
            <v>95</v>
          </cell>
          <cell r="CF836"/>
          <cell r="CG836"/>
          <cell r="CH836"/>
          <cell r="CI836"/>
          <cell r="CJ836"/>
          <cell r="CK836"/>
          <cell r="CL836"/>
          <cell r="CM836"/>
          <cell r="CN836">
            <v>16</v>
          </cell>
          <cell r="CO836">
            <v>60</v>
          </cell>
          <cell r="CP836">
            <v>30</v>
          </cell>
          <cell r="CQ836">
            <v>50</v>
          </cell>
          <cell r="CR836">
            <v>22</v>
          </cell>
          <cell r="CS836">
            <v>2</v>
          </cell>
          <cell r="CT836">
            <v>92</v>
          </cell>
          <cell r="CU836">
            <v>6</v>
          </cell>
          <cell r="CV836">
            <v>10</v>
          </cell>
          <cell r="CW836">
            <v>38</v>
          </cell>
          <cell r="CX836">
            <v>131</v>
          </cell>
          <cell r="CY836">
            <v>18.714285714285715</v>
          </cell>
          <cell r="CZ836">
            <v>19.465081723625559</v>
          </cell>
          <cell r="DA836">
            <v>7</v>
          </cell>
          <cell r="DB836">
            <v>3</v>
          </cell>
          <cell r="DC836">
            <v>70</v>
          </cell>
          <cell r="DD836">
            <v>12</v>
          </cell>
          <cell r="DE836">
            <v>10</v>
          </cell>
          <cell r="DF836">
            <v>55</v>
          </cell>
          <cell r="DG836">
            <v>0</v>
          </cell>
          <cell r="DH836">
            <v>0</v>
          </cell>
          <cell r="DI836">
            <v>0</v>
          </cell>
          <cell r="DJ836">
            <v>0</v>
          </cell>
          <cell r="DK836">
            <v>2</v>
          </cell>
          <cell r="DL836">
            <v>0</v>
          </cell>
          <cell r="DM836">
            <v>100</v>
          </cell>
          <cell r="DN836">
            <v>0</v>
          </cell>
          <cell r="DO836" t="str">
            <v>0</v>
          </cell>
          <cell r="DP836">
            <v>0</v>
          </cell>
          <cell r="DQ836">
            <v>0</v>
          </cell>
          <cell r="DR836">
            <v>0</v>
          </cell>
          <cell r="DS836">
            <v>0</v>
          </cell>
          <cell r="DT836">
            <v>7</v>
          </cell>
          <cell r="DU836">
            <v>51</v>
          </cell>
          <cell r="DV836" t="str">
            <v>BYJU'S/Mahindra &amp; Mahindra</v>
          </cell>
          <cell r="DW836"/>
          <cell r="DX836"/>
          <cell r="DY836" t="str">
            <v>Placed</v>
          </cell>
          <cell r="DZ836" t="str">
            <v>4.00/3.50</v>
          </cell>
          <cell r="EA836" t="str">
            <v>Placement</v>
          </cell>
          <cell r="EB836" t="str">
            <v>Placement</v>
          </cell>
          <cell r="EC836"/>
          <cell r="ED836" t="str">
            <v>CAT-3</v>
          </cell>
          <cell r="EE836"/>
          <cell r="EF836"/>
          <cell r="EG836"/>
          <cell r="EH836"/>
          <cell r="EI836"/>
          <cell r="EJ836"/>
          <cell r="EK836"/>
          <cell r="EL836"/>
          <cell r="EM836"/>
          <cell r="EN836">
            <v>5</v>
          </cell>
          <cell r="EO836">
            <v>2</v>
          </cell>
          <cell r="EP836">
            <v>5</v>
          </cell>
          <cell r="EQ836">
            <v>12</v>
          </cell>
          <cell r="ER836">
            <v>80</v>
          </cell>
          <cell r="ES836" t="str">
            <v>Yes</v>
          </cell>
          <cell r="ET836" t="str">
            <v>https://drive.google.com/open?id=1jGS-iiDoGhH4caPkLL5tY-sji-Q4AHKg</v>
          </cell>
          <cell r="EU836" t="str">
            <v>IT + Core Companies</v>
          </cell>
          <cell r="EV836" t="str">
            <v>Yes</v>
          </cell>
          <cell r="EW836" t="str">
            <v>T2109171535007233689054</v>
          </cell>
          <cell r="EX836" t="str">
            <v>Fajilnagar</v>
          </cell>
          <cell r="EY836" t="str">
            <v>Present</v>
          </cell>
          <cell r="EZ836" t="str">
            <v>Batch 3</v>
          </cell>
          <cell r="FA836" t="str">
            <v>19-MECHB49-23</v>
          </cell>
          <cell r="FB836" t="str">
            <v>MECH-B</v>
          </cell>
          <cell r="FC836">
            <v>49</v>
          </cell>
        </row>
        <row r="837">
          <cell r="C837" t="str">
            <v>19-MECHB50-23</v>
          </cell>
          <cell r="D837">
            <v>50</v>
          </cell>
          <cell r="E837" t="str">
            <v>YADAV ALOK SUBASH USHA</v>
          </cell>
          <cell r="F837" t="str">
            <v>19-MECHB50-23</v>
          </cell>
          <cell r="G837" t="str">
            <v>Male</v>
          </cell>
          <cell r="H837">
            <v>37073</v>
          </cell>
          <cell r="I837">
            <v>9930165693</v>
          </cell>
          <cell r="J837"/>
          <cell r="K837" t="str">
            <v>aloky5610@gmail.com</v>
          </cell>
          <cell r="L837" t="str">
            <v>1032190502@tcetmumbai.in</v>
          </cell>
          <cell r="M837" t="str">
            <v>16 KRISHNA SADAN , L.B.S NAGAR ,90FEET ROAD SAKINAKA MUMBAI,MUMBAI,400072</v>
          </cell>
          <cell r="N837" t="str">
            <v>Service</v>
          </cell>
          <cell r="O837" t="str">
            <v>5 Lacs to  10Lacs</v>
          </cell>
          <cell r="P837" t="str">
            <v>Normal</v>
          </cell>
          <cell r="Q837" t="str">
            <v>Open</v>
          </cell>
          <cell r="R837">
            <v>2019</v>
          </cell>
          <cell r="S837" t="str">
            <v>FE</v>
          </cell>
          <cell r="T837" t="str">
            <v>MHT-CET 2019</v>
          </cell>
          <cell r="U837" t="str">
            <v>MHT-CET</v>
          </cell>
          <cell r="V837">
            <v>200</v>
          </cell>
          <cell r="W837">
            <v>60.189885799999999</v>
          </cell>
          <cell r="X837" t="str">
            <v>MI</v>
          </cell>
          <cell r="Y837">
            <v>425</v>
          </cell>
          <cell r="Z837">
            <v>500</v>
          </cell>
          <cell r="AA837">
            <v>85</v>
          </cell>
          <cell r="AB837">
            <v>2017</v>
          </cell>
          <cell r="AC837" t="str">
            <v>MAHARASHTRA STATE BOARD OF SECONDARY AND HIGHER SECONDARY EDUCATION</v>
          </cell>
          <cell r="AD837" t="str">
            <v>EDEN HIGH SCHOOL</v>
          </cell>
          <cell r="AE837">
            <v>418</v>
          </cell>
          <cell r="AF837">
            <v>650</v>
          </cell>
          <cell r="AG837">
            <v>64.31</v>
          </cell>
          <cell r="AH837">
            <v>2019</v>
          </cell>
          <cell r="AI837" t="str">
            <v>MAHARASHTRA STATE BOARD OF SECONDARY AND HIGHER SECONDARY EDUCATION</v>
          </cell>
          <cell r="AJ837" t="str">
            <v>RAMNIRANJAN JHUNJUNWALA COLLEGE</v>
          </cell>
          <cell r="AK837">
            <v>202</v>
          </cell>
          <cell r="AL837">
            <v>22</v>
          </cell>
          <cell r="AM837">
            <v>9.1818181818181817</v>
          </cell>
          <cell r="AN837">
            <v>80.609977324263028</v>
          </cell>
          <cell r="AO837">
            <v>239</v>
          </cell>
          <cell r="AP837">
            <v>26</v>
          </cell>
          <cell r="AQ837">
            <v>9.1923076923076916</v>
          </cell>
          <cell r="AR837">
            <v>100</v>
          </cell>
          <cell r="AS837">
            <v>441</v>
          </cell>
          <cell r="AT837">
            <v>48</v>
          </cell>
          <cell r="AU837">
            <v>9.1875</v>
          </cell>
          <cell r="AV837">
            <v>239</v>
          </cell>
          <cell r="AW837">
            <v>25</v>
          </cell>
          <cell r="AX837">
            <v>9.56</v>
          </cell>
          <cell r="AY837">
            <v>90</v>
          </cell>
          <cell r="AZ837">
            <v>271</v>
          </cell>
          <cell r="BA837">
            <v>29</v>
          </cell>
          <cell r="BB837">
            <v>9.3448275862068968</v>
          </cell>
          <cell r="BC837">
            <v>97</v>
          </cell>
          <cell r="BD837">
            <v>510</v>
          </cell>
          <cell r="BE837">
            <v>54</v>
          </cell>
          <cell r="BF837">
            <v>9.4444444444444446</v>
          </cell>
          <cell r="BG837">
            <v>230</v>
          </cell>
          <cell r="BH837">
            <v>24</v>
          </cell>
          <cell r="BI837">
            <v>9.5833333333333339</v>
          </cell>
          <cell r="BJ837">
            <v>94</v>
          </cell>
          <cell r="BK837">
            <v>271</v>
          </cell>
          <cell r="BL837">
            <v>29</v>
          </cell>
          <cell r="BM837">
            <v>9.3448275862068968</v>
          </cell>
          <cell r="BN837">
            <v>92.321995464852606</v>
          </cell>
          <cell r="BO837">
            <v>501</v>
          </cell>
          <cell r="BP837">
            <v>53</v>
          </cell>
          <cell r="BQ837">
            <v>9.4528301886792452</v>
          </cell>
          <cell r="BR837">
            <v>224</v>
          </cell>
          <cell r="BS837">
            <v>24</v>
          </cell>
          <cell r="BT837">
            <v>9.3333333333333339</v>
          </cell>
          <cell r="BU837">
            <v>92.321995464852606</v>
          </cell>
          <cell r="BV837">
            <v>224</v>
          </cell>
          <cell r="BW837">
            <v>24</v>
          </cell>
          <cell r="BX837">
            <v>9.3333333333333339</v>
          </cell>
          <cell r="BY837">
            <v>227</v>
          </cell>
          <cell r="BZ837">
            <v>26</v>
          </cell>
          <cell r="CA837">
            <v>8.7307692307692299</v>
          </cell>
          <cell r="CB837">
            <v>1903</v>
          </cell>
          <cell r="CC837">
            <v>205</v>
          </cell>
          <cell r="CD837">
            <v>9.2829268292682929</v>
          </cell>
          <cell r="CE837">
            <v>93</v>
          </cell>
          <cell r="CF837"/>
          <cell r="CG837"/>
          <cell r="CH837"/>
          <cell r="CI837"/>
          <cell r="CJ837"/>
          <cell r="CK837"/>
          <cell r="CL837"/>
          <cell r="CM837"/>
          <cell r="CN837"/>
          <cell r="CO837"/>
          <cell r="CP837"/>
          <cell r="CQ837"/>
          <cell r="CR837">
            <v>2</v>
          </cell>
          <cell r="CS837">
            <v>22</v>
          </cell>
          <cell r="CT837">
            <v>9</v>
          </cell>
          <cell r="CU837">
            <v>1</v>
          </cell>
          <cell r="CV837">
            <v>15</v>
          </cell>
          <cell r="CW837">
            <v>7</v>
          </cell>
          <cell r="CX837"/>
          <cell r="CY837"/>
          <cell r="CZ837"/>
          <cell r="DA837">
            <v>0</v>
          </cell>
          <cell r="DB837">
            <v>10</v>
          </cell>
          <cell r="DC837">
            <v>0</v>
          </cell>
          <cell r="DD837">
            <v>0</v>
          </cell>
          <cell r="DE837">
            <v>22</v>
          </cell>
          <cell r="DF837">
            <v>0</v>
          </cell>
          <cell r="DG837">
            <v>0</v>
          </cell>
          <cell r="DH837">
            <v>0</v>
          </cell>
          <cell r="DI837">
            <v>0</v>
          </cell>
          <cell r="DJ837">
            <v>0</v>
          </cell>
          <cell r="DK837">
            <v>1</v>
          </cell>
          <cell r="DL837">
            <v>1</v>
          </cell>
          <cell r="DM837">
            <v>50</v>
          </cell>
          <cell r="DN837">
            <v>0</v>
          </cell>
          <cell r="DO837" t="str">
            <v>0</v>
          </cell>
          <cell r="DP837">
            <v>50</v>
          </cell>
          <cell r="DQ837" t="str">
            <v>100</v>
          </cell>
          <cell r="DR837">
            <v>25</v>
          </cell>
          <cell r="DS837">
            <v>50</v>
          </cell>
          <cell r="DT837">
            <v>0</v>
          </cell>
          <cell r="DU837">
            <v>17</v>
          </cell>
          <cell r="DV837" t="str">
            <v>All Wave System Pvt.Ltd.</v>
          </cell>
          <cell r="DW837"/>
          <cell r="DX837" t="str">
            <v>Absent for Unplaced Meeting/blacklisted for inapproprite behivour in Materna IPS process</v>
          </cell>
          <cell r="DY837"/>
          <cell r="DZ837"/>
          <cell r="EA837" t="str">
            <v>Placement</v>
          </cell>
          <cell r="EB837" t="str">
            <v>Placement</v>
          </cell>
          <cell r="EC837" t="str">
            <v>08/12/2022,08/06/2023,19/08/2023</v>
          </cell>
          <cell r="ED837" t="str">
            <v>CAT-3</v>
          </cell>
          <cell r="EE837"/>
          <cell r="EF837"/>
          <cell r="EG837"/>
          <cell r="EH837"/>
          <cell r="EI837"/>
          <cell r="EJ837"/>
          <cell r="EK837"/>
          <cell r="EL837"/>
          <cell r="EM837"/>
          <cell r="EN837">
            <v>5</v>
          </cell>
          <cell r="EO837">
            <v>1</v>
          </cell>
          <cell r="EP837">
            <v>5</v>
          </cell>
          <cell r="EQ837">
            <v>11</v>
          </cell>
          <cell r="ER837">
            <v>73.333333333333329</v>
          </cell>
          <cell r="ES837" t="str">
            <v>Yes</v>
          </cell>
          <cell r="ET837" t="str">
            <v>https://drive.google.com/open?id=1dlrXmC1YW8FrKD0SKXsSM45LOkm8J7R1</v>
          </cell>
          <cell r="EU837" t="str">
            <v>IT + Core Companies</v>
          </cell>
          <cell r="EV837" t="str">
            <v>No</v>
          </cell>
          <cell r="EW837"/>
          <cell r="EX837" t="str">
            <v>MUMBAI</v>
          </cell>
          <cell r="EY837" t="str">
            <v>AB</v>
          </cell>
          <cell r="EZ837" t="str">
            <v>Batch 4</v>
          </cell>
          <cell r="FA837" t="str">
            <v>19-MECHB50-23</v>
          </cell>
          <cell r="FB837" t="str">
            <v>MECH-B</v>
          </cell>
          <cell r="FC837">
            <v>50</v>
          </cell>
        </row>
        <row r="838">
          <cell r="C838" t="str">
            <v>19-MECHB51-23</v>
          </cell>
          <cell r="D838">
            <v>51</v>
          </cell>
          <cell r="E838" t="str">
            <v>YADAV GAURAV BHAIYALAL NISHA</v>
          </cell>
          <cell r="F838" t="str">
            <v>19-MECHB51-23</v>
          </cell>
          <cell r="G838" t="str">
            <v>Male</v>
          </cell>
          <cell r="H838">
            <v>37572</v>
          </cell>
          <cell r="I838">
            <v>8657188708</v>
          </cell>
          <cell r="J838"/>
          <cell r="K838" t="str">
            <v>gy54324@gmail.com</v>
          </cell>
          <cell r="L838" t="str">
            <v>1032190503@tcetmumbai.in</v>
          </cell>
          <cell r="M838" t="str">
            <v>I1 102,Western express Highway,Mira Bhayandar,Near Hanuman Mandir,Mira road,401107</v>
          </cell>
          <cell r="N838" t="str">
            <v>Family Business</v>
          </cell>
          <cell r="O838" t="str">
            <v>Below  5 Lacs</v>
          </cell>
          <cell r="P838" t="str">
            <v>Normal</v>
          </cell>
          <cell r="Q838" t="str">
            <v>Open</v>
          </cell>
          <cell r="R838">
            <v>2019</v>
          </cell>
          <cell r="S838" t="str">
            <v>FE</v>
          </cell>
          <cell r="T838" t="str">
            <v>MHT-CET 2019</v>
          </cell>
          <cell r="U838" t="str">
            <v>MHT-CET</v>
          </cell>
          <cell r="V838">
            <v>200</v>
          </cell>
          <cell r="W838">
            <v>24.106153500000001</v>
          </cell>
          <cell r="X838" t="str">
            <v>MI</v>
          </cell>
          <cell r="Y838">
            <v>350</v>
          </cell>
          <cell r="Z838">
            <v>500</v>
          </cell>
          <cell r="AA838">
            <v>70</v>
          </cell>
          <cell r="AB838">
            <v>2017</v>
          </cell>
          <cell r="AC838" t="str">
            <v>MAHARASHTRA STATE BOARD OF SECONDARY AND HIGHER SECONDARY EDUCATION</v>
          </cell>
          <cell r="AD838" t="str">
            <v>ST MARY'S HIGH SCHOOL</v>
          </cell>
          <cell r="AE838">
            <v>415</v>
          </cell>
          <cell r="AF838">
            <v>650</v>
          </cell>
          <cell r="AG838">
            <v>63.85</v>
          </cell>
          <cell r="AH838">
            <v>2019</v>
          </cell>
          <cell r="AI838" t="str">
            <v>MAHARASHTRA STATE BOARD OF SECONDARY AND HIGHER SECONDARY EDUCATION</v>
          </cell>
          <cell r="AJ838" t="str">
            <v>SVP JUNIOR COLLEGE</v>
          </cell>
          <cell r="AK838">
            <v>150</v>
          </cell>
          <cell r="AL838">
            <v>22</v>
          </cell>
          <cell r="AM838">
            <v>6.8181818181818183</v>
          </cell>
          <cell r="AN838">
            <v>74.609977324263028</v>
          </cell>
          <cell r="AO838">
            <v>204</v>
          </cell>
          <cell r="AP838">
            <v>26</v>
          </cell>
          <cell r="AQ838">
            <v>7.8461538461538458</v>
          </cell>
          <cell r="AR838">
            <v>97</v>
          </cell>
          <cell r="AS838">
            <v>354</v>
          </cell>
          <cell r="AT838">
            <v>48</v>
          </cell>
          <cell r="AU838">
            <v>7.375</v>
          </cell>
          <cell r="AV838">
            <v>245</v>
          </cell>
          <cell r="AW838">
            <v>25</v>
          </cell>
          <cell r="AX838">
            <v>9.8000000000000007</v>
          </cell>
          <cell r="AY838">
            <v>89</v>
          </cell>
          <cell r="AZ838">
            <v>275</v>
          </cell>
          <cell r="BA838">
            <v>29</v>
          </cell>
          <cell r="BB838">
            <v>9.4827586206896548</v>
          </cell>
          <cell r="BC838">
            <v>91</v>
          </cell>
          <cell r="BD838">
            <v>520</v>
          </cell>
          <cell r="BE838">
            <v>54</v>
          </cell>
          <cell r="BF838">
            <v>9.6296296296296298</v>
          </cell>
          <cell r="BG838">
            <v>228</v>
          </cell>
          <cell r="BH838">
            <v>24</v>
          </cell>
          <cell r="BI838">
            <v>9.5</v>
          </cell>
          <cell r="BJ838">
            <v>92</v>
          </cell>
          <cell r="BK838">
            <v>252</v>
          </cell>
          <cell r="BL838">
            <v>29</v>
          </cell>
          <cell r="BM838">
            <v>8.6896551724137936</v>
          </cell>
          <cell r="BN838">
            <v>88.721995464852597</v>
          </cell>
          <cell r="BO838">
            <v>480</v>
          </cell>
          <cell r="BP838">
            <v>53</v>
          </cell>
          <cell r="BQ838">
            <v>9.0566037735849054</v>
          </cell>
          <cell r="BR838">
            <v>196</v>
          </cell>
          <cell r="BS838">
            <v>24</v>
          </cell>
          <cell r="BT838">
            <v>8.1666666666666661</v>
          </cell>
          <cell r="BU838">
            <v>88.721995464852611</v>
          </cell>
          <cell r="BV838">
            <v>196</v>
          </cell>
          <cell r="BW838">
            <v>24</v>
          </cell>
          <cell r="BX838">
            <v>8.1666666666666661</v>
          </cell>
          <cell r="BY838">
            <v>230</v>
          </cell>
          <cell r="BZ838">
            <v>26</v>
          </cell>
          <cell r="CA838">
            <v>8.8461538461538467</v>
          </cell>
          <cell r="CB838">
            <v>1780</v>
          </cell>
          <cell r="CC838">
            <v>205</v>
          </cell>
          <cell r="CD838">
            <v>8.6829268292682933</v>
          </cell>
          <cell r="CE838">
            <v>89</v>
          </cell>
          <cell r="CF838"/>
          <cell r="CG838"/>
          <cell r="CH838"/>
          <cell r="CI838"/>
          <cell r="CJ838"/>
          <cell r="CK838"/>
          <cell r="CL838"/>
          <cell r="CM838"/>
          <cell r="CN838"/>
          <cell r="CO838"/>
          <cell r="CP838"/>
          <cell r="CQ838"/>
          <cell r="CR838"/>
          <cell r="CS838"/>
          <cell r="CT838"/>
          <cell r="CU838"/>
          <cell r="CV838"/>
          <cell r="CW838"/>
          <cell r="CX838"/>
          <cell r="CY838"/>
          <cell r="CZ838"/>
          <cell r="DA838"/>
          <cell r="DB838"/>
          <cell r="DC838"/>
          <cell r="DD838"/>
          <cell r="DE838"/>
          <cell r="DF838"/>
          <cell r="DG838"/>
          <cell r="DH838"/>
          <cell r="DI838"/>
          <cell r="DJ838">
            <v>0</v>
          </cell>
          <cell r="DK838">
            <v>0</v>
          </cell>
          <cell r="DL838">
            <v>2</v>
          </cell>
          <cell r="DM838">
            <v>0</v>
          </cell>
          <cell r="DN838">
            <v>0</v>
          </cell>
          <cell r="DO838">
            <v>0</v>
          </cell>
          <cell r="DP838">
            <v>0</v>
          </cell>
          <cell r="DQ838">
            <v>0</v>
          </cell>
          <cell r="DR838">
            <v>0</v>
          </cell>
          <cell r="DS838">
            <v>0</v>
          </cell>
          <cell r="DT838">
            <v>0</v>
          </cell>
          <cell r="DU838">
            <v>0</v>
          </cell>
          <cell r="DV838"/>
          <cell r="DW838"/>
          <cell r="DX838"/>
          <cell r="DY838"/>
          <cell r="DZ838"/>
          <cell r="EA838" t="str">
            <v>Higher Studies</v>
          </cell>
          <cell r="EB838" t="str">
            <v>Higher Studies</v>
          </cell>
          <cell r="EC838"/>
          <cell r="ED838" t="str">
            <v>CAT-3</v>
          </cell>
          <cell r="EE838"/>
          <cell r="EF838"/>
          <cell r="EG838"/>
          <cell r="EH838"/>
          <cell r="EI838"/>
          <cell r="EJ838"/>
          <cell r="EK838"/>
          <cell r="EL838"/>
          <cell r="EM838"/>
          <cell r="EN838">
            <v>5</v>
          </cell>
          <cell r="EO838">
            <v>0</v>
          </cell>
          <cell r="EP838">
            <v>5</v>
          </cell>
          <cell r="EQ838">
            <v>10</v>
          </cell>
          <cell r="ER838">
            <v>66.666666666666657</v>
          </cell>
          <cell r="ES838" t="str">
            <v>Yes</v>
          </cell>
          <cell r="ET838" t="str">
            <v>https://drive.google.com/open?id=1RXMxOu1IBl7787MEAUYrNVGWOb8qG0om</v>
          </cell>
          <cell r="EU838" t="str">
            <v>NA</v>
          </cell>
          <cell r="EV838" t="str">
            <v>No</v>
          </cell>
          <cell r="EW838"/>
          <cell r="EX838" t="str">
            <v>Utter Pradesh</v>
          </cell>
          <cell r="EY838" t="str">
            <v>Present</v>
          </cell>
          <cell r="EZ838"/>
          <cell r="FA838" t="str">
            <v>19-MECHB51-23</v>
          </cell>
          <cell r="FB838" t="str">
            <v>MECH-B</v>
          </cell>
          <cell r="FC838">
            <v>51</v>
          </cell>
        </row>
        <row r="839">
          <cell r="C839" t="str">
            <v>19-MECHB52-23</v>
          </cell>
          <cell r="D839">
            <v>52</v>
          </cell>
          <cell r="E839" t="str">
            <v>YADAV KISHAN MADANLAL RITADEVI</v>
          </cell>
          <cell r="F839" t="str">
            <v>19-MECHB52-23</v>
          </cell>
          <cell r="G839" t="str">
            <v>Male</v>
          </cell>
          <cell r="H839">
            <v>37424</v>
          </cell>
          <cell r="I839">
            <v>9082193801</v>
          </cell>
          <cell r="J839"/>
          <cell r="K839" t="str">
            <v>kishanyadav237@gmail.com</v>
          </cell>
          <cell r="L839" t="str">
            <v>1032190504@tcetmumbai.in</v>
          </cell>
          <cell r="M839" t="str">
            <v>jai bhairavnath welfare society,vadarpadaroad,akurli road,kandivali,behind vishwakarma mandir,mumbai,400101</v>
          </cell>
          <cell r="N839" t="str">
            <v>Self-employed</v>
          </cell>
          <cell r="O839" t="str">
            <v>Below  5 Lacs</v>
          </cell>
          <cell r="P839" t="str">
            <v>Normal</v>
          </cell>
          <cell r="Q839" t="str">
            <v>Open</v>
          </cell>
          <cell r="R839">
            <v>2019</v>
          </cell>
          <cell r="S839" t="str">
            <v>FE</v>
          </cell>
          <cell r="T839" t="str">
            <v>MHT-CET 2019</v>
          </cell>
          <cell r="U839" t="str">
            <v>MHT-CET</v>
          </cell>
          <cell r="V839">
            <v>200</v>
          </cell>
          <cell r="W839">
            <v>89.486395900000005</v>
          </cell>
          <cell r="X839" t="str">
            <v>MI</v>
          </cell>
          <cell r="Y839">
            <v>413</v>
          </cell>
          <cell r="Z839">
            <v>500</v>
          </cell>
          <cell r="AA839">
            <v>82.6</v>
          </cell>
          <cell r="AB839">
            <v>2017</v>
          </cell>
          <cell r="AC839" t="str">
            <v>MAHARASHTRA STATE BOARD OF SECONDARY AND HIGHER SECONDARY EDUCATION</v>
          </cell>
          <cell r="AD839" t="str">
            <v>A.V.M. ACADEMY</v>
          </cell>
          <cell r="AE839">
            <v>424</v>
          </cell>
          <cell r="AF839">
            <v>650</v>
          </cell>
          <cell r="AG839">
            <v>65.23</v>
          </cell>
          <cell r="AH839">
            <v>2019</v>
          </cell>
          <cell r="AI839" t="str">
            <v>MAHARASHTRA STATE BOARD OF SECONDARY AND HIGHER SECONDARY EDUCATION</v>
          </cell>
          <cell r="AJ839" t="str">
            <v>THAKUR VIDYA MANDIR HIGHSCHOOL AND JUNIOR COLLEGE</v>
          </cell>
          <cell r="AK839">
            <v>204</v>
          </cell>
          <cell r="AL839">
            <v>22</v>
          </cell>
          <cell r="AM839">
            <v>9.2727272727272734</v>
          </cell>
          <cell r="AN839">
            <v>84.390022675736972</v>
          </cell>
          <cell r="AO839">
            <v>245</v>
          </cell>
          <cell r="AP839">
            <v>26</v>
          </cell>
          <cell r="AQ839">
            <v>9.4230769230769234</v>
          </cell>
          <cell r="AR839">
            <v>88</v>
          </cell>
          <cell r="AS839">
            <v>449</v>
          </cell>
          <cell r="AT839">
            <v>48</v>
          </cell>
          <cell r="AU839">
            <v>9.3541666666666661</v>
          </cell>
          <cell r="AV839">
            <v>231</v>
          </cell>
          <cell r="AW839">
            <v>25</v>
          </cell>
          <cell r="AX839">
            <v>9.24</v>
          </cell>
          <cell r="AY839">
            <v>97</v>
          </cell>
          <cell r="AZ839">
            <v>257</v>
          </cell>
          <cell r="BA839">
            <v>29</v>
          </cell>
          <cell r="BB839">
            <v>8.862068965517242</v>
          </cell>
          <cell r="BC839">
            <v>79</v>
          </cell>
          <cell r="BD839">
            <v>488</v>
          </cell>
          <cell r="BE839">
            <v>54</v>
          </cell>
          <cell r="BF839">
            <v>9.0370370370370363</v>
          </cell>
          <cell r="BG839">
            <v>207</v>
          </cell>
          <cell r="BH839">
            <v>24</v>
          </cell>
          <cell r="BI839">
            <v>8.625</v>
          </cell>
          <cell r="BJ839">
            <v>78</v>
          </cell>
          <cell r="BK839">
            <v>247</v>
          </cell>
          <cell r="BL839">
            <v>29</v>
          </cell>
          <cell r="BM839">
            <v>8.5172413793103452</v>
          </cell>
          <cell r="BN839">
            <v>85.278004535147403</v>
          </cell>
          <cell r="BO839">
            <v>454</v>
          </cell>
          <cell r="BP839">
            <v>53</v>
          </cell>
          <cell r="BQ839">
            <v>8.566037735849056</v>
          </cell>
          <cell r="BR839">
            <v>181</v>
          </cell>
          <cell r="BS839">
            <v>24</v>
          </cell>
          <cell r="BT839">
            <v>7.541666666666667</v>
          </cell>
          <cell r="BU839">
            <v>85.278004535147389</v>
          </cell>
          <cell r="BV839">
            <v>181</v>
          </cell>
          <cell r="BW839">
            <v>24</v>
          </cell>
          <cell r="BX839">
            <v>7.541666666666667</v>
          </cell>
          <cell r="BY839">
            <v>213</v>
          </cell>
          <cell r="BZ839">
            <v>26</v>
          </cell>
          <cell r="CA839">
            <v>8.1923076923076916</v>
          </cell>
          <cell r="CB839">
            <v>1785</v>
          </cell>
          <cell r="CC839">
            <v>205</v>
          </cell>
          <cell r="CD839">
            <v>8.7073170731707314</v>
          </cell>
          <cell r="CE839">
            <v>86</v>
          </cell>
          <cell r="CF839"/>
          <cell r="CG839"/>
          <cell r="CH839"/>
          <cell r="CI839"/>
          <cell r="CJ839"/>
          <cell r="CK839"/>
          <cell r="CL839"/>
          <cell r="CM839"/>
          <cell r="CN839"/>
          <cell r="CO839"/>
          <cell r="CP839"/>
          <cell r="CQ839"/>
          <cell r="CR839"/>
          <cell r="CS839"/>
          <cell r="CT839"/>
          <cell r="CU839"/>
          <cell r="CV839"/>
          <cell r="CW839"/>
          <cell r="CX839"/>
          <cell r="CY839"/>
          <cell r="CZ839"/>
          <cell r="DA839"/>
          <cell r="DB839"/>
          <cell r="DC839"/>
          <cell r="DD839"/>
          <cell r="DE839"/>
          <cell r="DF839"/>
          <cell r="DG839"/>
          <cell r="DH839"/>
          <cell r="DI839"/>
          <cell r="DJ839">
            <v>0</v>
          </cell>
          <cell r="DK839">
            <v>0</v>
          </cell>
          <cell r="DL839">
            <v>2</v>
          </cell>
          <cell r="DM839">
            <v>0</v>
          </cell>
          <cell r="DN839">
            <v>0</v>
          </cell>
          <cell r="DO839">
            <v>0</v>
          </cell>
          <cell r="DP839">
            <v>0</v>
          </cell>
          <cell r="DQ839">
            <v>0</v>
          </cell>
          <cell r="DR839">
            <v>0</v>
          </cell>
          <cell r="DS839">
            <v>0</v>
          </cell>
          <cell r="DT839">
            <v>0</v>
          </cell>
          <cell r="DU839">
            <v>0</v>
          </cell>
          <cell r="DV839"/>
          <cell r="DW839"/>
          <cell r="DX839"/>
          <cell r="DY839"/>
          <cell r="DZ839"/>
          <cell r="EA839" t="str">
            <v>Placement</v>
          </cell>
          <cell r="EB839" t="str">
            <v>Placement</v>
          </cell>
          <cell r="EC839">
            <v>45085</v>
          </cell>
          <cell r="ED839" t="str">
            <v>CAT-3</v>
          </cell>
          <cell r="EE839"/>
          <cell r="EF839"/>
          <cell r="EG839"/>
          <cell r="EH839"/>
          <cell r="EI839"/>
          <cell r="EJ839"/>
          <cell r="EK839"/>
          <cell r="EL839"/>
          <cell r="EM839"/>
          <cell r="EN839">
            <v>5</v>
          </cell>
          <cell r="EO839">
            <v>0</v>
          </cell>
          <cell r="EP839">
            <v>5</v>
          </cell>
          <cell r="EQ839">
            <v>10</v>
          </cell>
          <cell r="ER839">
            <v>66.666666666666657</v>
          </cell>
          <cell r="ES839" t="str">
            <v>Yes</v>
          </cell>
          <cell r="ET839" t="str">
            <v>https://drive.google.com/open?id=1vkJTDBobExM6QtlOcyIO5KHLYJqyWIkr</v>
          </cell>
          <cell r="EU839" t="str">
            <v>NA</v>
          </cell>
          <cell r="EV839" t="str">
            <v>No</v>
          </cell>
          <cell r="EW839"/>
          <cell r="EX839" t="str">
            <v>MUMBAI</v>
          </cell>
          <cell r="EY839" t="str">
            <v>AB</v>
          </cell>
          <cell r="EZ839"/>
          <cell r="FA839" t="str">
            <v>19-MECHB52-23</v>
          </cell>
          <cell r="FB839" t="str">
            <v>MECH-B</v>
          </cell>
          <cell r="FC839">
            <v>52</v>
          </cell>
        </row>
        <row r="840">
          <cell r="C840" t="str">
            <v>19-MECHB53-23</v>
          </cell>
          <cell r="D840">
            <v>53</v>
          </cell>
          <cell r="E840" t="str">
            <v>YADAV ROHIT RAJENDRAPRASAD SHEELA</v>
          </cell>
          <cell r="F840" t="str">
            <v>19-MECHB53-23</v>
          </cell>
          <cell r="G840" t="str">
            <v>Male</v>
          </cell>
          <cell r="H840">
            <v>37063</v>
          </cell>
          <cell r="I840">
            <v>8976774810</v>
          </cell>
          <cell r="J840"/>
          <cell r="K840" t="str">
            <v>yaduvanshirohit21@gmail.com</v>
          </cell>
          <cell r="L840" t="str">
            <v>1032190505@tcetmumbai.in</v>
          </cell>
          <cell r="M840" t="str">
            <v>Rammurat Dairy Farm,Abdul Rehman Chawl,Bandra Plot,Jogeshwari (East),Opp.Jhula Maidan Police Chowki,Mumbai.,400060</v>
          </cell>
          <cell r="N840" t="str">
            <v>Family Business</v>
          </cell>
          <cell r="O840" t="str">
            <v>Below  5 Lacs</v>
          </cell>
          <cell r="P840" t="str">
            <v>Normal</v>
          </cell>
          <cell r="Q840" t="str">
            <v>Open</v>
          </cell>
          <cell r="R840">
            <v>2019</v>
          </cell>
          <cell r="S840" t="str">
            <v>FE</v>
          </cell>
          <cell r="T840" t="str">
            <v>MHT-CET 2019</v>
          </cell>
          <cell r="U840" t="str">
            <v>MHT-CET</v>
          </cell>
          <cell r="V840">
            <v>200</v>
          </cell>
          <cell r="W840">
            <v>28.367358800000002</v>
          </cell>
          <cell r="X840" t="str">
            <v>MI</v>
          </cell>
          <cell r="Y840">
            <v>473</v>
          </cell>
          <cell r="Z840">
            <v>500</v>
          </cell>
          <cell r="AA840">
            <v>94.6</v>
          </cell>
          <cell r="AB840">
            <v>2017</v>
          </cell>
          <cell r="AC840" t="str">
            <v>MAHARASHTRA STATE BOARD OF SECONDARY AND HIGHER SECONDARY EDUCATION</v>
          </cell>
          <cell r="AD840" t="str">
            <v>INFANT JESUS HIGH SCHOOL</v>
          </cell>
          <cell r="AE840">
            <v>488</v>
          </cell>
          <cell r="AF840">
            <v>650</v>
          </cell>
          <cell r="AG840">
            <v>75.08</v>
          </cell>
          <cell r="AH840">
            <v>2019</v>
          </cell>
          <cell r="AI840" t="str">
            <v>MAHARASHTRA STATE BOARD OF SECONDARY AND HIGHER SECONDARY EDUCATION</v>
          </cell>
          <cell r="AJ840" t="str">
            <v>THE D G RUPAREL COLLEGE OF ARTS SCIENCE AND COMMERCE</v>
          </cell>
          <cell r="AK840">
            <v>212</v>
          </cell>
          <cell r="AL840">
            <v>22</v>
          </cell>
          <cell r="AM840">
            <v>9.6363636363636367</v>
          </cell>
          <cell r="AN840">
            <v>81.396825396825406</v>
          </cell>
          <cell r="AO840">
            <v>251</v>
          </cell>
          <cell r="AP840">
            <v>26</v>
          </cell>
          <cell r="AQ840">
            <v>9.6538461538461533</v>
          </cell>
          <cell r="AR840">
            <v>81</v>
          </cell>
          <cell r="AS840">
            <v>463</v>
          </cell>
          <cell r="AT840">
            <v>48</v>
          </cell>
          <cell r="AU840">
            <v>9.6458333333333339</v>
          </cell>
          <cell r="AV840">
            <v>247</v>
          </cell>
          <cell r="AW840">
            <v>25</v>
          </cell>
          <cell r="AX840">
            <v>9.8800000000000008</v>
          </cell>
          <cell r="AY840">
            <v>100</v>
          </cell>
          <cell r="AZ840">
            <v>279</v>
          </cell>
          <cell r="BA840">
            <v>29</v>
          </cell>
          <cell r="BB840">
            <v>9.6206896551724146</v>
          </cell>
          <cell r="BC840">
            <v>98</v>
          </cell>
          <cell r="BD840">
            <v>526</v>
          </cell>
          <cell r="BE840">
            <v>54</v>
          </cell>
          <cell r="BF840">
            <v>9.7407407407407405</v>
          </cell>
          <cell r="BG840">
            <v>236</v>
          </cell>
          <cell r="BH840">
            <v>24</v>
          </cell>
          <cell r="BI840">
            <v>9.8333333333333339</v>
          </cell>
          <cell r="BJ840">
            <v>97</v>
          </cell>
          <cell r="BK840">
            <v>251</v>
          </cell>
          <cell r="BL840">
            <v>29</v>
          </cell>
          <cell r="BM840">
            <v>8.6551724137931032</v>
          </cell>
          <cell r="BN840">
            <v>91.479365079365081</v>
          </cell>
          <cell r="BO840">
            <v>487</v>
          </cell>
          <cell r="BP840">
            <v>53</v>
          </cell>
          <cell r="BQ840">
            <v>9.1886792452830193</v>
          </cell>
          <cell r="BR840">
            <v>202</v>
          </cell>
          <cell r="BS840">
            <v>24</v>
          </cell>
          <cell r="BT840">
            <v>8.4166666666666661</v>
          </cell>
          <cell r="BU840">
            <v>91.479365079365081</v>
          </cell>
          <cell r="BV840">
            <v>202</v>
          </cell>
          <cell r="BW840">
            <v>24</v>
          </cell>
          <cell r="BX840">
            <v>8.4166666666666661</v>
          </cell>
          <cell r="BY840">
            <v>232</v>
          </cell>
          <cell r="BZ840">
            <v>26</v>
          </cell>
          <cell r="CA840">
            <v>8.9230769230769234</v>
          </cell>
          <cell r="CB840">
            <v>1910</v>
          </cell>
          <cell r="CC840">
            <v>205</v>
          </cell>
          <cell r="CD840">
            <v>9.3170731707317067</v>
          </cell>
          <cell r="CE840">
            <v>92</v>
          </cell>
          <cell r="CF840"/>
          <cell r="CG840"/>
          <cell r="CH840"/>
          <cell r="CI840"/>
          <cell r="CJ840"/>
          <cell r="CK840"/>
          <cell r="CL840"/>
          <cell r="CM840"/>
          <cell r="CN840">
            <v>26</v>
          </cell>
          <cell r="CO840">
            <v>60</v>
          </cell>
          <cell r="CP840">
            <v>42</v>
          </cell>
          <cell r="CQ840">
            <v>50</v>
          </cell>
          <cell r="CR840">
            <v>14</v>
          </cell>
          <cell r="CS840">
            <v>10</v>
          </cell>
          <cell r="CT840">
            <v>59</v>
          </cell>
          <cell r="CU840">
            <v>2</v>
          </cell>
          <cell r="CV840">
            <v>14</v>
          </cell>
          <cell r="CW840">
            <v>13</v>
          </cell>
          <cell r="CX840">
            <v>407</v>
          </cell>
          <cell r="CY840">
            <v>45.222222222222221</v>
          </cell>
          <cell r="CZ840">
            <v>60.475482912332836</v>
          </cell>
          <cell r="DA840">
            <v>9</v>
          </cell>
          <cell r="DB840">
            <v>1</v>
          </cell>
          <cell r="DC840">
            <v>90</v>
          </cell>
          <cell r="DD840">
            <v>9</v>
          </cell>
          <cell r="DE840">
            <v>13</v>
          </cell>
          <cell r="DF840">
            <v>41</v>
          </cell>
          <cell r="DG840">
            <v>4</v>
          </cell>
          <cell r="DH840">
            <v>40</v>
          </cell>
          <cell r="DI840">
            <v>0</v>
          </cell>
          <cell r="DJ840">
            <v>0</v>
          </cell>
          <cell r="DK840">
            <v>0</v>
          </cell>
          <cell r="DL840">
            <v>2</v>
          </cell>
          <cell r="DM840">
            <v>0</v>
          </cell>
          <cell r="DN840">
            <v>100</v>
          </cell>
          <cell r="DO840" t="str">
            <v>100</v>
          </cell>
          <cell r="DP840">
            <v>80</v>
          </cell>
          <cell r="DQ840" t="str">
            <v>100</v>
          </cell>
          <cell r="DR840">
            <v>90</v>
          </cell>
          <cell r="DS840">
            <v>100</v>
          </cell>
          <cell r="DT840">
            <v>54</v>
          </cell>
          <cell r="DU840">
            <v>49</v>
          </cell>
          <cell r="DV840" t="str">
            <v>Quantiphi/FloMattress</v>
          </cell>
          <cell r="DW840"/>
          <cell r="DX840"/>
          <cell r="DY840" t="str">
            <v>Placed</v>
          </cell>
          <cell r="DZ840" t="str">
            <v>5/3.50</v>
          </cell>
          <cell r="EA840" t="str">
            <v>Placement</v>
          </cell>
          <cell r="EB840" t="str">
            <v>Placement</v>
          </cell>
          <cell r="EC840"/>
          <cell r="ED840" t="str">
            <v>CAT-3</v>
          </cell>
          <cell r="EE840"/>
          <cell r="EF840"/>
          <cell r="EG840"/>
          <cell r="EH840"/>
          <cell r="EI840"/>
          <cell r="EJ840"/>
          <cell r="EK840"/>
          <cell r="EL840"/>
          <cell r="EM840"/>
          <cell r="EN840">
            <v>5</v>
          </cell>
          <cell r="EO840">
            <v>1</v>
          </cell>
          <cell r="EP840">
            <v>5</v>
          </cell>
          <cell r="EQ840">
            <v>11</v>
          </cell>
          <cell r="ER840">
            <v>73.333333333333329</v>
          </cell>
          <cell r="ES840" t="str">
            <v>Yes</v>
          </cell>
          <cell r="ET840" t="str">
            <v>https://drive.google.com/open?id=1V2HzbXVmzeBYWOmW9GdXBewaob0u_434</v>
          </cell>
          <cell r="EU840" t="str">
            <v>IT + Core Companies</v>
          </cell>
          <cell r="EV840" t="str">
            <v>Yes</v>
          </cell>
          <cell r="EW840" t="str">
            <v>pay_Hy186ZPPfMCkHs</v>
          </cell>
          <cell r="EX840" t="str">
            <v>Mumbai.</v>
          </cell>
          <cell r="EY840" t="str">
            <v>Present</v>
          </cell>
          <cell r="EZ840" t="str">
            <v>Batch 3</v>
          </cell>
          <cell r="FA840" t="str">
            <v>19-MECHB53-23</v>
          </cell>
          <cell r="FB840" t="str">
            <v>MECH-B</v>
          </cell>
          <cell r="FC840">
            <v>53</v>
          </cell>
        </row>
        <row r="841">
          <cell r="C841" t="str">
            <v>19-MECHB54-23</v>
          </cell>
          <cell r="D841">
            <v>54</v>
          </cell>
          <cell r="E841" t="str">
            <v>YADAV SHIVAM AKHILESH PRAMILA</v>
          </cell>
          <cell r="F841" t="str">
            <v>19-MECHB54-23</v>
          </cell>
          <cell r="G841" t="str">
            <v>Male</v>
          </cell>
          <cell r="H841">
            <v>37087</v>
          </cell>
          <cell r="I841">
            <v>9082314998</v>
          </cell>
          <cell r="J841">
            <v>9029311456</v>
          </cell>
          <cell r="K841" t="str">
            <v>shivamyadav150701@gmail.com</v>
          </cell>
          <cell r="L841" t="str">
            <v>1032190506@tcetmumbai.in</v>
          </cell>
          <cell r="M841" t="str">
            <v>Sitaram chawl ,Iraniwadi road no.3,Kandivali ,Near modipark building,Mumbai ,400067</v>
          </cell>
          <cell r="N841" t="str">
            <v>Any other</v>
          </cell>
          <cell r="O841" t="str">
            <v>Below  5 Lacs</v>
          </cell>
          <cell r="P841" t="str">
            <v>Normal</v>
          </cell>
          <cell r="Q841" t="str">
            <v>Open</v>
          </cell>
          <cell r="R841">
            <v>2019</v>
          </cell>
          <cell r="S841" t="str">
            <v>FE</v>
          </cell>
          <cell r="T841" t="str">
            <v>MHT-CET 2019</v>
          </cell>
          <cell r="U841" t="str">
            <v>MHT-CET</v>
          </cell>
          <cell r="V841">
            <v>200</v>
          </cell>
          <cell r="W841">
            <v>56.381669000000002</v>
          </cell>
          <cell r="X841" t="str">
            <v>MI</v>
          </cell>
          <cell r="Y841">
            <v>404</v>
          </cell>
          <cell r="Z841">
            <v>500</v>
          </cell>
          <cell r="AA841">
            <v>80.8</v>
          </cell>
          <cell r="AB841">
            <v>2017</v>
          </cell>
          <cell r="AC841" t="str">
            <v>MAHARASHTRA STATE BOARD OF SECONDARY AND HIGHER SECONDARY EDUCATION</v>
          </cell>
          <cell r="AD841" t="str">
            <v>Shre. Jamuna Das Adukiya High School, Mumbai</v>
          </cell>
          <cell r="AE841">
            <v>390</v>
          </cell>
          <cell r="AF841">
            <v>650</v>
          </cell>
          <cell r="AG841">
            <v>60</v>
          </cell>
          <cell r="AH841">
            <v>2019</v>
          </cell>
          <cell r="AI841" t="str">
            <v>MAHARASHTRA STATE BOARD OF SECONDARY AND HIGHER SECONDARY EDUCATION</v>
          </cell>
          <cell r="AJ841" t="str">
            <v>THAKUR COLLEGE OF SCIENCE AND COMMERCE</v>
          </cell>
          <cell r="AK841">
            <v>174</v>
          </cell>
          <cell r="AL841">
            <v>22</v>
          </cell>
          <cell r="AM841">
            <v>7.9090909090909092</v>
          </cell>
          <cell r="AN841">
            <v>75</v>
          </cell>
          <cell r="AO841">
            <v>214</v>
          </cell>
          <cell r="AP841">
            <v>26</v>
          </cell>
          <cell r="AQ841">
            <v>8.2307692307692299</v>
          </cell>
          <cell r="AR841">
            <v>99</v>
          </cell>
          <cell r="AS841">
            <v>388</v>
          </cell>
          <cell r="AT841">
            <v>48</v>
          </cell>
          <cell r="AU841">
            <v>8.0833333333333339</v>
          </cell>
          <cell r="AV841">
            <v>200</v>
          </cell>
          <cell r="AW841">
            <v>25</v>
          </cell>
          <cell r="AX841">
            <v>8</v>
          </cell>
          <cell r="AY841">
            <v>70</v>
          </cell>
          <cell r="AZ841">
            <v>220</v>
          </cell>
          <cell r="BA841">
            <v>29</v>
          </cell>
          <cell r="BB841">
            <v>7.5862068965517242</v>
          </cell>
          <cell r="BC841">
            <v>81</v>
          </cell>
          <cell r="BD841">
            <v>420</v>
          </cell>
          <cell r="BE841">
            <v>54</v>
          </cell>
          <cell r="BF841">
            <v>7.7777777777777777</v>
          </cell>
          <cell r="BG841">
            <v>208</v>
          </cell>
          <cell r="BH841">
            <v>24</v>
          </cell>
          <cell r="BI841">
            <v>8.6666666666666661</v>
          </cell>
          <cell r="BJ841">
            <v>87</v>
          </cell>
          <cell r="BK841">
            <v>214</v>
          </cell>
          <cell r="BL841">
            <v>29</v>
          </cell>
          <cell r="BM841">
            <v>7.3793103448275863</v>
          </cell>
          <cell r="BN841">
            <v>82.4</v>
          </cell>
          <cell r="BO841">
            <v>422</v>
          </cell>
          <cell r="BP841">
            <v>53</v>
          </cell>
          <cell r="BQ841">
            <v>7.9622641509433958</v>
          </cell>
          <cell r="BR841">
            <v>168</v>
          </cell>
          <cell r="BS841">
            <v>24</v>
          </cell>
          <cell r="BT841">
            <v>7</v>
          </cell>
          <cell r="BU841">
            <v>82.399999999999991</v>
          </cell>
          <cell r="BV841">
            <v>168</v>
          </cell>
          <cell r="BW841">
            <v>24</v>
          </cell>
          <cell r="BX841">
            <v>7</v>
          </cell>
          <cell r="BY841">
            <v>198</v>
          </cell>
          <cell r="BZ841">
            <v>26</v>
          </cell>
          <cell r="CA841">
            <v>7.615384615384615</v>
          </cell>
          <cell r="CB841">
            <v>1596</v>
          </cell>
          <cell r="CC841">
            <v>205</v>
          </cell>
          <cell r="CD841">
            <v>7.7853658536585364</v>
          </cell>
          <cell r="CE841">
            <v>83</v>
          </cell>
          <cell r="CF841"/>
          <cell r="CG841"/>
          <cell r="CH841"/>
          <cell r="CI841"/>
          <cell r="CJ841"/>
          <cell r="CK841"/>
          <cell r="CL841"/>
          <cell r="CM841"/>
          <cell r="CN841"/>
          <cell r="CO841"/>
          <cell r="CP841"/>
          <cell r="CQ841"/>
          <cell r="CR841"/>
          <cell r="CS841"/>
          <cell r="CT841"/>
          <cell r="CU841"/>
          <cell r="CV841"/>
          <cell r="CW841"/>
          <cell r="CX841"/>
          <cell r="CY841"/>
          <cell r="CZ841"/>
          <cell r="DA841"/>
          <cell r="DB841"/>
          <cell r="DC841"/>
          <cell r="DD841"/>
          <cell r="DE841"/>
          <cell r="DF841"/>
          <cell r="DG841"/>
          <cell r="DH841"/>
          <cell r="DI841"/>
          <cell r="DJ841">
            <v>0</v>
          </cell>
          <cell r="DK841">
            <v>0</v>
          </cell>
          <cell r="DL841">
            <v>2</v>
          </cell>
          <cell r="DM841">
            <v>0</v>
          </cell>
          <cell r="DN841">
            <v>0</v>
          </cell>
          <cell r="DO841">
            <v>0</v>
          </cell>
          <cell r="DP841">
            <v>0</v>
          </cell>
          <cell r="DQ841">
            <v>0</v>
          </cell>
          <cell r="DR841">
            <v>0</v>
          </cell>
          <cell r="DS841">
            <v>0</v>
          </cell>
          <cell r="DT841">
            <v>0</v>
          </cell>
          <cell r="DU841">
            <v>0</v>
          </cell>
          <cell r="DV841" t="str">
            <v>Placement</v>
          </cell>
          <cell r="DW841"/>
          <cell r="DX841"/>
          <cell r="DY841"/>
          <cell r="DZ841" t="str">
            <v>Placement</v>
          </cell>
          <cell r="EA841" t="str">
            <v>Placement</v>
          </cell>
          <cell r="EB841" t="str">
            <v>Placement</v>
          </cell>
          <cell r="EC841">
            <v>44903</v>
          </cell>
          <cell r="ED841" t="str">
            <v>CAT-3</v>
          </cell>
          <cell r="EE841"/>
          <cell r="EF841"/>
          <cell r="EG841"/>
          <cell r="EH841"/>
          <cell r="EI841"/>
          <cell r="EJ841"/>
          <cell r="EK841"/>
          <cell r="EL841"/>
          <cell r="EM841"/>
          <cell r="EN841">
            <v>4</v>
          </cell>
          <cell r="EO841">
            <v>0</v>
          </cell>
          <cell r="EP841">
            <v>5</v>
          </cell>
          <cell r="EQ841">
            <v>9</v>
          </cell>
          <cell r="ER841">
            <v>60</v>
          </cell>
          <cell r="ES841" t="str">
            <v>Yes</v>
          </cell>
          <cell r="ET841" t="str">
            <v>https://drive.google.com/open?id=1d3eLUfkpIZGIHozmeAYzmGTunnfw2yI-</v>
          </cell>
          <cell r="EU841" t="str">
            <v>IT + Core Companies</v>
          </cell>
          <cell r="EV841" t="str">
            <v>No</v>
          </cell>
          <cell r="EW841"/>
          <cell r="EX841" t="str">
            <v>Jaunpur</v>
          </cell>
          <cell r="EY841" t="str">
            <v>Present</v>
          </cell>
          <cell r="EZ841"/>
          <cell r="FA841" t="str">
            <v>19-MECHB54-23</v>
          </cell>
          <cell r="FB841" t="str">
            <v>MECH-B</v>
          </cell>
          <cell r="FC841">
            <v>54</v>
          </cell>
        </row>
        <row r="842">
          <cell r="C842" t="str">
            <v>19-MECHB55-23</v>
          </cell>
          <cell r="D842">
            <v>55</v>
          </cell>
          <cell r="E842" t="str">
            <v>YADAV VIPUL SHYAMSUNDARPRASAD GAYATRIDEVI</v>
          </cell>
          <cell r="F842" t="str">
            <v>19-MECHB55-23</v>
          </cell>
          <cell r="G842" t="str">
            <v>Male</v>
          </cell>
          <cell r="H842">
            <v>36868</v>
          </cell>
          <cell r="I842">
            <v>8097366457</v>
          </cell>
          <cell r="J842">
            <v>9004490183</v>
          </cell>
          <cell r="K842" t="str">
            <v>kryadavvipul2001@gmail.com</v>
          </cell>
          <cell r="L842" t="str">
            <v>1032190507@tcetmumbai.in</v>
          </cell>
          <cell r="M842" t="str">
            <v>B 502 Krishna Enclave Rai Residency ,Near Goandevi Mandir Road,Tisgoan ,Kalyan East,Kalyan,421306</v>
          </cell>
          <cell r="N842" t="str">
            <v>Service</v>
          </cell>
          <cell r="O842" t="str">
            <v>10 Lacs to 20Lacs</v>
          </cell>
          <cell r="P842" t="str">
            <v>Normal</v>
          </cell>
          <cell r="Q842" t="str">
            <v>Open</v>
          </cell>
          <cell r="R842">
            <v>2019</v>
          </cell>
          <cell r="S842" t="str">
            <v>FE</v>
          </cell>
          <cell r="T842" t="str">
            <v>MHT-CET 2019</v>
          </cell>
          <cell r="U842" t="str">
            <v>MHT-CET</v>
          </cell>
          <cell r="V842">
            <v>200</v>
          </cell>
          <cell r="W842">
            <v>42.314042999999998</v>
          </cell>
          <cell r="X842" t="str">
            <v>MI</v>
          </cell>
          <cell r="Y842">
            <v>357</v>
          </cell>
          <cell r="Z842">
            <v>500</v>
          </cell>
          <cell r="AA842">
            <v>71.400000000000006</v>
          </cell>
          <cell r="AB842">
            <v>2017</v>
          </cell>
          <cell r="AC842" t="str">
            <v>MAHARASHTRA STATE BOARD OF SECONDARY AND HIGHER SECONDARY EDUCATION</v>
          </cell>
          <cell r="AD842" t="str">
            <v>ST.MARY'S HIGH SCHOOL</v>
          </cell>
          <cell r="AE842">
            <v>397</v>
          </cell>
          <cell r="AF842">
            <v>650</v>
          </cell>
          <cell r="AG842">
            <v>61.08</v>
          </cell>
          <cell r="AH842">
            <v>2019</v>
          </cell>
          <cell r="AI842" t="str">
            <v>MAHARASHTRA STATE BOARD OF SECONDARY AND HIGHER SECONDARY EDUCATION</v>
          </cell>
          <cell r="AJ842" t="str">
            <v>HILL SPRING INTERNATIONAL JR. COLLEGE OF SCIENCE AND COMMERCE</v>
          </cell>
          <cell r="AK842">
            <v>206</v>
          </cell>
          <cell r="AL842">
            <v>22</v>
          </cell>
          <cell r="AM842">
            <v>9.3636363636363633</v>
          </cell>
          <cell r="AN842">
            <v>82.836734693877546</v>
          </cell>
          <cell r="AO842">
            <v>245</v>
          </cell>
          <cell r="AP842">
            <v>26</v>
          </cell>
          <cell r="AQ842">
            <v>9.4230769230769234</v>
          </cell>
          <cell r="AR842">
            <v>95</v>
          </cell>
          <cell r="AS842">
            <v>451</v>
          </cell>
          <cell r="AT842">
            <v>48</v>
          </cell>
          <cell r="AU842">
            <v>9.3958333333333339</v>
          </cell>
          <cell r="AV842">
            <v>241</v>
          </cell>
          <cell r="AW842">
            <v>25</v>
          </cell>
          <cell r="AX842">
            <v>9.64</v>
          </cell>
          <cell r="AY842">
            <v>97</v>
          </cell>
          <cell r="AZ842">
            <v>276</v>
          </cell>
          <cell r="BA842">
            <v>29</v>
          </cell>
          <cell r="BB842">
            <v>9.5172413793103452</v>
          </cell>
          <cell r="BC842">
            <v>82</v>
          </cell>
          <cell r="BD842">
            <v>517</v>
          </cell>
          <cell r="BE842">
            <v>54</v>
          </cell>
          <cell r="BF842">
            <v>9.5740740740740744</v>
          </cell>
          <cell r="BG842">
            <v>234</v>
          </cell>
          <cell r="BH842">
            <v>24</v>
          </cell>
          <cell r="BI842">
            <v>9.75</v>
          </cell>
          <cell r="BJ842">
            <v>100</v>
          </cell>
          <cell r="BK842">
            <v>246</v>
          </cell>
          <cell r="BL842">
            <v>29</v>
          </cell>
          <cell r="BM842">
            <v>8.4827586206896548</v>
          </cell>
          <cell r="BN842">
            <v>91.367346938775512</v>
          </cell>
          <cell r="BO842">
            <v>480</v>
          </cell>
          <cell r="BP842">
            <v>53</v>
          </cell>
          <cell r="BQ842">
            <v>9.0566037735849054</v>
          </cell>
          <cell r="BR842">
            <v>196</v>
          </cell>
          <cell r="BS842">
            <v>24</v>
          </cell>
          <cell r="BT842">
            <v>8.1666666666666661</v>
          </cell>
          <cell r="BU842">
            <v>91.367346938775498</v>
          </cell>
          <cell r="BV842">
            <v>196</v>
          </cell>
          <cell r="BW842">
            <v>24</v>
          </cell>
          <cell r="BX842">
            <v>8.1666666666666661</v>
          </cell>
          <cell r="BY842">
            <v>233</v>
          </cell>
          <cell r="BZ842">
            <v>26</v>
          </cell>
          <cell r="CA842">
            <v>8.9615384615384617</v>
          </cell>
          <cell r="CB842">
            <v>1877</v>
          </cell>
          <cell r="CC842">
            <v>205</v>
          </cell>
          <cell r="CD842">
            <v>9.1560975609756099</v>
          </cell>
          <cell r="CE842">
            <v>92</v>
          </cell>
          <cell r="CF842"/>
          <cell r="CG842"/>
          <cell r="CH842"/>
          <cell r="CI842"/>
          <cell r="CJ842"/>
          <cell r="CK842"/>
          <cell r="CL842"/>
          <cell r="CM842"/>
          <cell r="CN842">
            <v>29</v>
          </cell>
          <cell r="CO842">
            <v>60</v>
          </cell>
          <cell r="CP842">
            <v>43</v>
          </cell>
          <cell r="CQ842">
            <v>50</v>
          </cell>
          <cell r="CR842">
            <v>22</v>
          </cell>
          <cell r="CS842">
            <v>2</v>
          </cell>
          <cell r="CT842">
            <v>92</v>
          </cell>
          <cell r="CU842">
            <v>7</v>
          </cell>
          <cell r="CV842">
            <v>9</v>
          </cell>
          <cell r="CW842">
            <v>44</v>
          </cell>
          <cell r="CX842">
            <v>599</v>
          </cell>
          <cell r="CY842">
            <v>59.9</v>
          </cell>
          <cell r="CZ842">
            <v>89.004457652303117</v>
          </cell>
          <cell r="DA842">
            <v>10</v>
          </cell>
          <cell r="DB842">
            <v>0</v>
          </cell>
          <cell r="DC842">
            <v>100</v>
          </cell>
          <cell r="DD842">
            <v>5</v>
          </cell>
          <cell r="DE842">
            <v>17</v>
          </cell>
          <cell r="DF842">
            <v>23</v>
          </cell>
          <cell r="DG842">
            <v>6</v>
          </cell>
          <cell r="DH842">
            <v>60</v>
          </cell>
          <cell r="DI842">
            <v>0</v>
          </cell>
          <cell r="DJ842">
            <v>0</v>
          </cell>
          <cell r="DK842">
            <v>1</v>
          </cell>
          <cell r="DL842">
            <v>1</v>
          </cell>
          <cell r="DM842">
            <v>50</v>
          </cell>
          <cell r="DN842">
            <v>0</v>
          </cell>
          <cell r="DO842" t="str">
            <v>100</v>
          </cell>
          <cell r="DP842">
            <v>80</v>
          </cell>
          <cell r="DQ842" t="str">
            <v>100</v>
          </cell>
          <cell r="DR842">
            <v>40</v>
          </cell>
          <cell r="DS842">
            <v>100</v>
          </cell>
          <cell r="DT842">
            <v>30</v>
          </cell>
          <cell r="DU842">
            <v>67</v>
          </cell>
          <cell r="DV842"/>
          <cell r="DW842"/>
          <cell r="DX842"/>
          <cell r="DY842"/>
          <cell r="DZ842"/>
          <cell r="EA842" t="str">
            <v>Placement</v>
          </cell>
          <cell r="EB842" t="str">
            <v>Placement</v>
          </cell>
          <cell r="EC842"/>
          <cell r="ED842" t="str">
            <v>CAT-3</v>
          </cell>
          <cell r="EE842"/>
          <cell r="EF842"/>
          <cell r="EG842"/>
          <cell r="EH842"/>
          <cell r="EI842"/>
          <cell r="EJ842"/>
          <cell r="EK842"/>
          <cell r="EL842"/>
          <cell r="EM842"/>
          <cell r="EN842">
            <v>5</v>
          </cell>
          <cell r="EO842">
            <v>3</v>
          </cell>
          <cell r="EP842">
            <v>5</v>
          </cell>
          <cell r="EQ842">
            <v>13</v>
          </cell>
          <cell r="ER842">
            <v>86.666666666666671</v>
          </cell>
          <cell r="ES842" t="str">
            <v>Yes</v>
          </cell>
          <cell r="ET842" t="str">
            <v>https://drive.google.com/open?id=10nNxAMcdsG5aQjhTJM2w1K6zVTZH8HaT</v>
          </cell>
          <cell r="EU842" t="str">
            <v>IT + Core Companies</v>
          </cell>
          <cell r="EV842" t="str">
            <v>Yes</v>
          </cell>
          <cell r="EW842" t="str">
            <v>pay_Hy43mFIhoCPdmU</v>
          </cell>
          <cell r="EX842" t="str">
            <v>virar</v>
          </cell>
          <cell r="EY842" t="str">
            <v>Present</v>
          </cell>
          <cell r="EZ842" t="str">
            <v>Golden Batch 1</v>
          </cell>
          <cell r="FA842" t="str">
            <v>19-MECHB55-23</v>
          </cell>
          <cell r="FB842" t="str">
            <v>MECH-B</v>
          </cell>
          <cell r="FC842">
            <v>55</v>
          </cell>
        </row>
        <row r="843">
          <cell r="C843" t="str">
            <v>19-MECHB56-23</v>
          </cell>
          <cell r="D843">
            <v>56</v>
          </cell>
          <cell r="E843" t="str">
            <v>YADAV YESHA RAJESH KANTI</v>
          </cell>
          <cell r="F843" t="str">
            <v>19-MECHB56-23</v>
          </cell>
          <cell r="G843" t="str">
            <v>Female</v>
          </cell>
          <cell r="H843">
            <v>37210</v>
          </cell>
          <cell r="I843">
            <v>9769623997</v>
          </cell>
          <cell r="J843">
            <v>8879331258</v>
          </cell>
          <cell r="K843" t="str">
            <v>yeshayadav123@gmail.com</v>
          </cell>
          <cell r="L843" t="str">
            <v>1032190508@tcetmumbai.in</v>
          </cell>
          <cell r="M843" t="str">
            <v>197,Omkar Sadan, Room no. 8,Behind Darshana Apt, Sarojani Rd Ext, ,Behind Nanavati Hospital ,Mumbai,400056</v>
          </cell>
          <cell r="N843" t="str">
            <v>Any other</v>
          </cell>
          <cell r="O843" t="str">
            <v>Below  5 Lacs</v>
          </cell>
          <cell r="P843" t="str">
            <v>Normal</v>
          </cell>
          <cell r="Q843" t="str">
            <v>Open</v>
          </cell>
          <cell r="R843">
            <v>2019</v>
          </cell>
          <cell r="S843" t="str">
            <v>FE</v>
          </cell>
          <cell r="T843" t="str">
            <v>MHT-CET 2019</v>
          </cell>
          <cell r="U843" t="str">
            <v>MHT-CET</v>
          </cell>
          <cell r="V843">
            <v>200</v>
          </cell>
          <cell r="W843">
            <v>27.7322335</v>
          </cell>
          <cell r="X843" t="str">
            <v>MI</v>
          </cell>
          <cell r="Y843">
            <v>411</v>
          </cell>
          <cell r="Z843">
            <v>500</v>
          </cell>
          <cell r="AA843">
            <v>82.2</v>
          </cell>
          <cell r="AB843">
            <v>2017</v>
          </cell>
          <cell r="AC843" t="str">
            <v>MAHARASHTRA STATE BOARD OF SECONDARY AND HIGHER SECONDARY EDUCATION</v>
          </cell>
          <cell r="AD843" t="str">
            <v>ST. JOSEPH'S CONVENT HIGH SCHOOL.</v>
          </cell>
          <cell r="AE843">
            <v>412</v>
          </cell>
          <cell r="AF843">
            <v>650</v>
          </cell>
          <cell r="AG843">
            <v>63.38</v>
          </cell>
          <cell r="AH843">
            <v>2019</v>
          </cell>
          <cell r="AI843" t="str">
            <v>MAHARASHTRA STATE BOARD OF SECONDARY AND HIGHER SECONDARY EDUCATION</v>
          </cell>
          <cell r="AJ843" t="str">
            <v>ACHARYA AMBALAL V. PATEL JR. COLLEGE</v>
          </cell>
          <cell r="AK843">
            <v>188</v>
          </cell>
          <cell r="AL843">
            <v>22</v>
          </cell>
          <cell r="AM843">
            <v>8.545454545454545</v>
          </cell>
          <cell r="AN843">
            <v>75</v>
          </cell>
          <cell r="AO843">
            <v>234</v>
          </cell>
          <cell r="AP843">
            <v>26</v>
          </cell>
          <cell r="AQ843">
            <v>9</v>
          </cell>
          <cell r="AR843">
            <v>93</v>
          </cell>
          <cell r="AS843">
            <v>422</v>
          </cell>
          <cell r="AT843">
            <v>48</v>
          </cell>
          <cell r="AU843">
            <v>8.7916666666666661</v>
          </cell>
          <cell r="AV843">
            <v>246</v>
          </cell>
          <cell r="AW843">
            <v>25</v>
          </cell>
          <cell r="AX843">
            <v>9.84</v>
          </cell>
          <cell r="AY843">
            <v>92</v>
          </cell>
          <cell r="AZ843">
            <v>276</v>
          </cell>
          <cell r="BA843">
            <v>29</v>
          </cell>
          <cell r="BB843">
            <v>9.5172413793103452</v>
          </cell>
          <cell r="BC843">
            <v>86</v>
          </cell>
          <cell r="BD843">
            <v>522</v>
          </cell>
          <cell r="BE843">
            <v>54</v>
          </cell>
          <cell r="BF843">
            <v>9.6666666666666661</v>
          </cell>
          <cell r="BG843">
            <v>222</v>
          </cell>
          <cell r="BH843">
            <v>24</v>
          </cell>
          <cell r="BI843">
            <v>9.25</v>
          </cell>
          <cell r="BJ843">
            <v>92</v>
          </cell>
          <cell r="BK843">
            <v>234</v>
          </cell>
          <cell r="BL843">
            <v>29</v>
          </cell>
          <cell r="BM843">
            <v>8.068965517241379</v>
          </cell>
          <cell r="BN843">
            <v>87.6</v>
          </cell>
          <cell r="BO843">
            <v>456</v>
          </cell>
          <cell r="BP843">
            <v>53</v>
          </cell>
          <cell r="BQ843">
            <v>8.6037735849056602</v>
          </cell>
          <cell r="BR843">
            <v>206</v>
          </cell>
          <cell r="BS843">
            <v>24</v>
          </cell>
          <cell r="BT843">
            <v>8.5833333333333339</v>
          </cell>
          <cell r="BU843">
            <v>87.600000000000009</v>
          </cell>
          <cell r="BV843">
            <v>206</v>
          </cell>
          <cell r="BW843">
            <v>24</v>
          </cell>
          <cell r="BX843">
            <v>8.5833333333333339</v>
          </cell>
          <cell r="BY843">
            <v>239</v>
          </cell>
          <cell r="BZ843">
            <v>26</v>
          </cell>
          <cell r="CA843">
            <v>9.1923076923076916</v>
          </cell>
          <cell r="CB843">
            <v>1845</v>
          </cell>
          <cell r="CC843">
            <v>205</v>
          </cell>
          <cell r="CD843">
            <v>9</v>
          </cell>
          <cell r="CE843">
            <v>88</v>
          </cell>
          <cell r="CF843"/>
          <cell r="CG843"/>
          <cell r="CH843"/>
          <cell r="CI843"/>
          <cell r="CJ843"/>
          <cell r="CK843"/>
          <cell r="CL843"/>
          <cell r="CM843"/>
          <cell r="CN843">
            <v>14</v>
          </cell>
          <cell r="CO843">
            <v>60</v>
          </cell>
          <cell r="CP843">
            <v>21</v>
          </cell>
          <cell r="CQ843">
            <v>50</v>
          </cell>
          <cell r="CR843">
            <v>22</v>
          </cell>
          <cell r="CS843">
            <v>2</v>
          </cell>
          <cell r="CT843">
            <v>92</v>
          </cell>
          <cell r="CU843">
            <v>13</v>
          </cell>
          <cell r="CV843">
            <v>3</v>
          </cell>
          <cell r="CW843">
            <v>82</v>
          </cell>
          <cell r="CX843">
            <v>440</v>
          </cell>
          <cell r="CY843">
            <v>48.888888888888886</v>
          </cell>
          <cell r="CZ843">
            <v>65.378900445765225</v>
          </cell>
          <cell r="DA843">
            <v>9</v>
          </cell>
          <cell r="DB843">
            <v>1</v>
          </cell>
          <cell r="DC843">
            <v>90</v>
          </cell>
          <cell r="DD843">
            <v>18</v>
          </cell>
          <cell r="DE843">
            <v>4</v>
          </cell>
          <cell r="DF843">
            <v>82</v>
          </cell>
          <cell r="DG843">
            <v>10</v>
          </cell>
          <cell r="DH843">
            <v>100</v>
          </cell>
          <cell r="DI843">
            <v>320</v>
          </cell>
          <cell r="DJ843">
            <v>16</v>
          </cell>
          <cell r="DK843">
            <v>1</v>
          </cell>
          <cell r="DL843">
            <v>1</v>
          </cell>
          <cell r="DM843">
            <v>50</v>
          </cell>
          <cell r="DN843">
            <v>0</v>
          </cell>
          <cell r="DO843" t="str">
            <v>100</v>
          </cell>
          <cell r="DP843">
            <v>100</v>
          </cell>
          <cell r="DQ843" t="str">
            <v>100</v>
          </cell>
          <cell r="DR843">
            <v>50</v>
          </cell>
          <cell r="DS843">
            <v>100</v>
          </cell>
          <cell r="DT843">
            <v>28</v>
          </cell>
          <cell r="DU843">
            <v>86</v>
          </cell>
          <cell r="DV843" t="str">
            <v>Capgemini/off-Mari Apps Marine Solutions</v>
          </cell>
          <cell r="DW843"/>
          <cell r="DX843"/>
          <cell r="DY843" t="str">
            <v>Placed</v>
          </cell>
          <cell r="DZ843" t="str">
            <v>4.25/3.00</v>
          </cell>
          <cell r="EA843" t="str">
            <v>Placement</v>
          </cell>
          <cell r="EB843" t="str">
            <v>Placement</v>
          </cell>
          <cell r="EC843"/>
          <cell r="ED843" t="str">
            <v>CAT-1</v>
          </cell>
          <cell r="EE843"/>
          <cell r="EF843"/>
          <cell r="EG843"/>
          <cell r="EH843"/>
          <cell r="EI843"/>
          <cell r="EJ843"/>
          <cell r="EK843"/>
          <cell r="EL843"/>
          <cell r="EM843"/>
          <cell r="EN843">
            <v>5</v>
          </cell>
          <cell r="EO843">
            <v>5</v>
          </cell>
          <cell r="EP843">
            <v>5</v>
          </cell>
          <cell r="EQ843">
            <v>15</v>
          </cell>
          <cell r="ER843">
            <v>100</v>
          </cell>
          <cell r="ES843" t="str">
            <v>Yes</v>
          </cell>
          <cell r="ET843" t="str">
            <v>https://drive.google.com/open?id=13RaIi1JdRikMdaS9fz_C4ZTQL4f8na_1</v>
          </cell>
          <cell r="EU843" t="str">
            <v>IT + Core Companies</v>
          </cell>
          <cell r="EV843" t="str">
            <v>Yes</v>
          </cell>
          <cell r="EW843" t="str">
            <v>pay_HyU95pdXlubPl6</v>
          </cell>
          <cell r="EX843" t="str">
            <v>Mumbai</v>
          </cell>
          <cell r="EY843" t="str">
            <v>AB</v>
          </cell>
          <cell r="EZ843" t="str">
            <v>Batch 4</v>
          </cell>
          <cell r="FA843" t="str">
            <v>19-MECHB56-23</v>
          </cell>
          <cell r="FB843" t="str">
            <v>MECH-B</v>
          </cell>
          <cell r="FC843">
            <v>56</v>
          </cell>
        </row>
        <row r="844">
          <cell r="C844" t="str">
            <v>19-MECHB57-23</v>
          </cell>
          <cell r="D844">
            <v>57</v>
          </cell>
          <cell r="E844" t="str">
            <v>UPADHYAY ARYAN GYANESHWAR VINITA</v>
          </cell>
          <cell r="F844" t="str">
            <v>19-MECHB57-23</v>
          </cell>
          <cell r="G844" t="str">
            <v>Male</v>
          </cell>
          <cell r="H844">
            <v>37047</v>
          </cell>
          <cell r="I844">
            <v>9820980972</v>
          </cell>
          <cell r="J844"/>
          <cell r="K844" t="str">
            <v>aryan200185@gmail.com</v>
          </cell>
          <cell r="L844" t="str">
            <v>1032190759@tcetmumbai.in</v>
          </cell>
          <cell r="M844" t="str">
            <v>C/604, Gaurav Galaxy Phase 1,Opp Vijay Park,Mira Road East , Thane,Opp Vijay Park,Mumbai,401107</v>
          </cell>
          <cell r="N844" t="str">
            <v>Family Business</v>
          </cell>
          <cell r="O844" t="str">
            <v>Below  5 Lacs</v>
          </cell>
          <cell r="P844" t="str">
            <v>Normal</v>
          </cell>
          <cell r="Q844" t="str">
            <v>Open</v>
          </cell>
          <cell r="R844">
            <v>2019</v>
          </cell>
          <cell r="S844" t="str">
            <v>FE</v>
          </cell>
          <cell r="T844" t="str">
            <v>MHT-CET 2019</v>
          </cell>
          <cell r="U844" t="str">
            <v>MHT-CET</v>
          </cell>
          <cell r="V844">
            <v>200</v>
          </cell>
          <cell r="W844">
            <v>78.810208399999993</v>
          </cell>
          <cell r="X844" t="str">
            <v>MI</v>
          </cell>
          <cell r="Y844">
            <v>452</v>
          </cell>
          <cell r="Z844">
            <v>500</v>
          </cell>
          <cell r="AA844">
            <v>90.4</v>
          </cell>
          <cell r="AB844">
            <v>2017</v>
          </cell>
          <cell r="AC844" t="str">
            <v>MAHARASHTRA STATE BOARD OF SECONDARY AND HIGHER SECONDARY EDUCATION</v>
          </cell>
          <cell r="AD844" t="str">
            <v>COSMOPOLITAN HIGH SCHOOL</v>
          </cell>
          <cell r="AE844">
            <v>396</v>
          </cell>
          <cell r="AF844">
            <v>650</v>
          </cell>
          <cell r="AG844">
            <v>60.92</v>
          </cell>
          <cell r="AH844">
            <v>2019</v>
          </cell>
          <cell r="AI844" t="str">
            <v>MAHARASHTRA STATE BOARD OF SECONDARY AND HIGHER SECONDARY EDUCATION</v>
          </cell>
          <cell r="AJ844" t="str">
            <v>NIRMALA MEMORIAL FOUNDATION COLLEGE</v>
          </cell>
          <cell r="AK844">
            <v>173</v>
          </cell>
          <cell r="AL844">
            <v>22</v>
          </cell>
          <cell r="AM844">
            <v>7.8636363636363633</v>
          </cell>
          <cell r="AN844">
            <v>80.609977324263028</v>
          </cell>
          <cell r="AO844">
            <v>208</v>
          </cell>
          <cell r="AP844">
            <v>26</v>
          </cell>
          <cell r="AQ844">
            <v>8</v>
          </cell>
          <cell r="AR844">
            <v>91</v>
          </cell>
          <cell r="AS844">
            <v>381</v>
          </cell>
          <cell r="AT844">
            <v>48</v>
          </cell>
          <cell r="AU844">
            <v>7.9375</v>
          </cell>
          <cell r="AV844">
            <v>246</v>
          </cell>
          <cell r="AW844">
            <v>25</v>
          </cell>
          <cell r="AX844">
            <v>9.84</v>
          </cell>
          <cell r="AY844">
            <v>88</v>
          </cell>
          <cell r="AZ844">
            <v>270</v>
          </cell>
          <cell r="BA844">
            <v>29</v>
          </cell>
          <cell r="BB844">
            <v>9.3103448275862064</v>
          </cell>
          <cell r="BC844">
            <v>71</v>
          </cell>
          <cell r="BD844">
            <v>516</v>
          </cell>
          <cell r="BE844">
            <v>54</v>
          </cell>
          <cell r="BF844">
            <v>9.5555555555555554</v>
          </cell>
          <cell r="BG844">
            <v>228</v>
          </cell>
          <cell r="BH844">
            <v>24</v>
          </cell>
          <cell r="BI844">
            <v>9.5</v>
          </cell>
          <cell r="BJ844">
            <v>90</v>
          </cell>
          <cell r="BK844">
            <v>226</v>
          </cell>
          <cell r="BL844">
            <v>29</v>
          </cell>
          <cell r="BM844">
            <v>7.7931034482758621</v>
          </cell>
          <cell r="BN844">
            <v>84.121995464852603</v>
          </cell>
          <cell r="BO844">
            <v>454</v>
          </cell>
          <cell r="BP844">
            <v>53</v>
          </cell>
          <cell r="BQ844">
            <v>8.566037735849056</v>
          </cell>
          <cell r="BR844">
            <v>191</v>
          </cell>
          <cell r="BS844">
            <v>24</v>
          </cell>
          <cell r="BT844">
            <v>7.958333333333333</v>
          </cell>
          <cell r="BU844">
            <v>84.121995464852603</v>
          </cell>
          <cell r="BV844">
            <v>191</v>
          </cell>
          <cell r="BW844">
            <v>24</v>
          </cell>
          <cell r="BX844">
            <v>7.958333333333333</v>
          </cell>
          <cell r="BY844">
            <v>221</v>
          </cell>
          <cell r="BZ844">
            <v>26</v>
          </cell>
          <cell r="CA844">
            <v>8.5</v>
          </cell>
          <cell r="CB844">
            <v>1763</v>
          </cell>
          <cell r="CC844">
            <v>205</v>
          </cell>
          <cell r="CD844">
            <v>8.6</v>
          </cell>
          <cell r="CE844">
            <v>85</v>
          </cell>
          <cell r="CF844"/>
          <cell r="CG844"/>
          <cell r="CH844"/>
          <cell r="CI844"/>
          <cell r="CJ844"/>
          <cell r="CK844"/>
          <cell r="CL844"/>
          <cell r="CM844"/>
          <cell r="CN844"/>
          <cell r="CO844"/>
          <cell r="CP844"/>
          <cell r="CQ844"/>
          <cell r="CR844"/>
          <cell r="CS844"/>
          <cell r="CT844"/>
          <cell r="CU844"/>
          <cell r="CV844"/>
          <cell r="CW844"/>
          <cell r="CX844"/>
          <cell r="CY844"/>
          <cell r="CZ844"/>
          <cell r="DA844"/>
          <cell r="DB844"/>
          <cell r="DC844"/>
          <cell r="DD844"/>
          <cell r="DE844"/>
          <cell r="DF844"/>
          <cell r="DG844"/>
          <cell r="DH844"/>
          <cell r="DI844"/>
          <cell r="DJ844">
            <v>0</v>
          </cell>
          <cell r="DK844">
            <v>0</v>
          </cell>
          <cell r="DL844">
            <v>2</v>
          </cell>
          <cell r="DM844">
            <v>0</v>
          </cell>
          <cell r="DN844">
            <v>0</v>
          </cell>
          <cell r="DO844">
            <v>0</v>
          </cell>
          <cell r="DP844">
            <v>0</v>
          </cell>
          <cell r="DQ844">
            <v>0</v>
          </cell>
          <cell r="DR844">
            <v>0</v>
          </cell>
          <cell r="DS844">
            <v>0</v>
          </cell>
          <cell r="DT844">
            <v>0</v>
          </cell>
          <cell r="DU844">
            <v>0</v>
          </cell>
          <cell r="DV844"/>
          <cell r="DW844"/>
          <cell r="DX844"/>
          <cell r="DY844"/>
          <cell r="DZ844"/>
          <cell r="EA844" t="str">
            <v>Higher Studies</v>
          </cell>
          <cell r="EB844" t="str">
            <v>Higher Studies</v>
          </cell>
          <cell r="EC844"/>
          <cell r="ED844" t="str">
            <v>CAT-3</v>
          </cell>
          <cell r="EE844"/>
          <cell r="EF844"/>
          <cell r="EG844"/>
          <cell r="EH844"/>
          <cell r="EI844"/>
          <cell r="EJ844"/>
          <cell r="EK844"/>
          <cell r="EL844"/>
          <cell r="EM844"/>
          <cell r="EN844">
            <v>5</v>
          </cell>
          <cell r="EO844">
            <v>0</v>
          </cell>
          <cell r="EP844">
            <v>5</v>
          </cell>
          <cell r="EQ844">
            <v>10</v>
          </cell>
          <cell r="ER844">
            <v>66.666666666666657</v>
          </cell>
          <cell r="ES844" t="str">
            <v>Yes</v>
          </cell>
          <cell r="ET844" t="str">
            <v>https://drive.google.com/open?id=1j0gtQ95hL6pZ1rGl2JSEfsZdThi--mBU</v>
          </cell>
          <cell r="EU844" t="str">
            <v>NA</v>
          </cell>
          <cell r="EV844" t="str">
            <v>No</v>
          </cell>
          <cell r="EW844"/>
          <cell r="EX844" t="str">
            <v>MIRA ROAD</v>
          </cell>
          <cell r="EY844" t="str">
            <v>AB</v>
          </cell>
          <cell r="EZ844"/>
          <cell r="FA844" t="str">
            <v>19-MECHB57-23</v>
          </cell>
          <cell r="FB844" t="str">
            <v>MECH-B</v>
          </cell>
          <cell r="FC844">
            <v>57</v>
          </cell>
        </row>
        <row r="845">
          <cell r="C845" t="str">
            <v>19-MECHB58-23</v>
          </cell>
          <cell r="D845">
            <v>58</v>
          </cell>
          <cell r="E845" t="str">
            <v>AGARWAL AAYUSH SANJIV MENKA</v>
          </cell>
          <cell r="F845" t="str">
            <v>19-MECHB58-23</v>
          </cell>
          <cell r="G845" t="str">
            <v>Male</v>
          </cell>
          <cell r="H845">
            <v>36983</v>
          </cell>
          <cell r="I845">
            <v>8419934548</v>
          </cell>
          <cell r="J845"/>
          <cell r="K845" t="str">
            <v>agarwalaayush5187@gmail.com</v>
          </cell>
          <cell r="L845" t="str">
            <v>1032190761@tcetmumbai.in</v>
          </cell>
          <cell r="M845" t="str">
            <v>104/Jai Swastik Tower,Navghar Road,Thane,Near Bhayander Station,Mumbai,401105</v>
          </cell>
          <cell r="N845" t="str">
            <v>Family Business</v>
          </cell>
          <cell r="O845" t="str">
            <v>Below  5 Lacs</v>
          </cell>
          <cell r="P845" t="str">
            <v>Normal</v>
          </cell>
          <cell r="Q845" t="str">
            <v>Open</v>
          </cell>
          <cell r="R845">
            <v>2019</v>
          </cell>
          <cell r="S845" t="str">
            <v>FE</v>
          </cell>
          <cell r="T845" t="str">
            <v>MHT-CET 2019</v>
          </cell>
          <cell r="U845" t="str">
            <v>MHT-CET</v>
          </cell>
          <cell r="V845">
            <v>200</v>
          </cell>
          <cell r="W845">
            <v>77.316903600000003</v>
          </cell>
          <cell r="X845" t="str">
            <v>ACAP</v>
          </cell>
          <cell r="Y845">
            <v>381</v>
          </cell>
          <cell r="Z845">
            <v>500</v>
          </cell>
          <cell r="AA845">
            <v>76.2</v>
          </cell>
          <cell r="AB845">
            <v>2017</v>
          </cell>
          <cell r="AC845" t="str">
            <v>CENTRAL BOARD OF SECONDARY EDUCATION</v>
          </cell>
          <cell r="AD845" t="str">
            <v>SEVEN SQUARE ACADEMY</v>
          </cell>
          <cell r="AE845">
            <v>426</v>
          </cell>
          <cell r="AF845">
            <v>650</v>
          </cell>
          <cell r="AG845">
            <v>65.540000000000006</v>
          </cell>
          <cell r="AH845">
            <v>2019</v>
          </cell>
          <cell r="AI845" t="str">
            <v>MAHARASHTRA STATE BOARD OF SECONDARY AND HIGHER SECONDARY EDUCATION</v>
          </cell>
          <cell r="AJ845" t="str">
            <v>PRAKASH VIDYALAYA AND JUNIOR COLLEGE OF COMMERCE AND SCIENCE</v>
          </cell>
          <cell r="AK845">
            <v>207</v>
          </cell>
          <cell r="AL845">
            <v>22</v>
          </cell>
          <cell r="AM845">
            <v>9.4090909090909083</v>
          </cell>
          <cell r="AN845">
            <v>75</v>
          </cell>
          <cell r="AO845">
            <v>241</v>
          </cell>
          <cell r="AP845">
            <v>26</v>
          </cell>
          <cell r="AQ845">
            <v>9.2692307692307701</v>
          </cell>
          <cell r="AR845">
            <v>98</v>
          </cell>
          <cell r="AS845">
            <v>448</v>
          </cell>
          <cell r="AT845">
            <v>48</v>
          </cell>
          <cell r="AU845">
            <v>9.3333333333333339</v>
          </cell>
          <cell r="AV845">
            <v>244</v>
          </cell>
          <cell r="AW845">
            <v>25</v>
          </cell>
          <cell r="AX845">
            <v>9.76</v>
          </cell>
          <cell r="AY845">
            <v>94</v>
          </cell>
          <cell r="AZ845">
            <v>280</v>
          </cell>
          <cell r="BA845">
            <v>29</v>
          </cell>
          <cell r="BB845">
            <v>9.6551724137931032</v>
          </cell>
          <cell r="BC845">
            <v>97</v>
          </cell>
          <cell r="BD845">
            <v>524</v>
          </cell>
          <cell r="BE845">
            <v>54</v>
          </cell>
          <cell r="BF845">
            <v>9.7037037037037042</v>
          </cell>
          <cell r="BG845">
            <v>222</v>
          </cell>
          <cell r="BH845">
            <v>24</v>
          </cell>
          <cell r="BI845">
            <v>9.25</v>
          </cell>
          <cell r="BJ845">
            <v>99</v>
          </cell>
          <cell r="BK845">
            <v>245</v>
          </cell>
          <cell r="BL845">
            <v>29</v>
          </cell>
          <cell r="BM845">
            <v>8.4482758620689662</v>
          </cell>
          <cell r="BN845">
            <v>92.6</v>
          </cell>
          <cell r="BO845">
            <v>467</v>
          </cell>
          <cell r="BP845">
            <v>53</v>
          </cell>
          <cell r="BQ845">
            <v>8.8113207547169807</v>
          </cell>
          <cell r="BR845">
            <v>183</v>
          </cell>
          <cell r="BS845">
            <v>24</v>
          </cell>
          <cell r="BT845">
            <v>7.625</v>
          </cell>
          <cell r="BU845">
            <v>92.600000000000009</v>
          </cell>
          <cell r="BV845">
            <v>183</v>
          </cell>
          <cell r="BW845">
            <v>24</v>
          </cell>
          <cell r="BX845">
            <v>7.625</v>
          </cell>
          <cell r="BY845">
            <v>244</v>
          </cell>
          <cell r="BZ845">
            <v>26</v>
          </cell>
          <cell r="CA845">
            <v>9.384615384615385</v>
          </cell>
          <cell r="CB845">
            <v>1866</v>
          </cell>
          <cell r="CC845">
            <v>205</v>
          </cell>
          <cell r="CD845">
            <v>9.1024390243902431</v>
          </cell>
          <cell r="CE845">
            <v>93</v>
          </cell>
          <cell r="CF845"/>
          <cell r="CG845"/>
          <cell r="CH845"/>
          <cell r="CI845"/>
          <cell r="CJ845"/>
          <cell r="CK845"/>
          <cell r="CL845"/>
          <cell r="CM845"/>
          <cell r="CN845"/>
          <cell r="CO845"/>
          <cell r="CP845"/>
          <cell r="CQ845"/>
          <cell r="CR845"/>
          <cell r="CS845"/>
          <cell r="CT845"/>
          <cell r="CU845"/>
          <cell r="CV845"/>
          <cell r="CW845"/>
          <cell r="CX845"/>
          <cell r="CY845"/>
          <cell r="CZ845"/>
          <cell r="DA845"/>
          <cell r="DB845"/>
          <cell r="DC845"/>
          <cell r="DD845"/>
          <cell r="DE845"/>
          <cell r="DF845"/>
          <cell r="DG845"/>
          <cell r="DH845"/>
          <cell r="DI845"/>
          <cell r="DJ845">
            <v>0</v>
          </cell>
          <cell r="DK845">
            <v>0</v>
          </cell>
          <cell r="DL845">
            <v>2</v>
          </cell>
          <cell r="DM845">
            <v>0</v>
          </cell>
          <cell r="DN845">
            <v>0</v>
          </cell>
          <cell r="DO845">
            <v>0</v>
          </cell>
          <cell r="DP845">
            <v>0</v>
          </cell>
          <cell r="DQ845">
            <v>0</v>
          </cell>
          <cell r="DR845">
            <v>0</v>
          </cell>
          <cell r="DS845">
            <v>0</v>
          </cell>
          <cell r="DT845">
            <v>0</v>
          </cell>
          <cell r="DU845">
            <v>0</v>
          </cell>
          <cell r="DV845"/>
          <cell r="DW845"/>
          <cell r="DX845"/>
          <cell r="DY845"/>
          <cell r="DZ845"/>
          <cell r="EA845" t="str">
            <v>Higher Studies</v>
          </cell>
          <cell r="EB845" t="str">
            <v>Higher Studies</v>
          </cell>
          <cell r="EC845"/>
          <cell r="ED845" t="str">
            <v>CAT-3</v>
          </cell>
          <cell r="EE845"/>
          <cell r="EF845"/>
          <cell r="EG845"/>
          <cell r="EH845"/>
          <cell r="EI845"/>
          <cell r="EJ845"/>
          <cell r="EK845"/>
          <cell r="EL845"/>
          <cell r="EM845"/>
          <cell r="EN845">
            <v>5</v>
          </cell>
          <cell r="EO845">
            <v>0</v>
          </cell>
          <cell r="EP845">
            <v>5</v>
          </cell>
          <cell r="EQ845">
            <v>10</v>
          </cell>
          <cell r="ER845">
            <v>66.666666666666657</v>
          </cell>
          <cell r="ES845" t="str">
            <v>Yes</v>
          </cell>
          <cell r="ET845" t="str">
            <v>https://drive.google.com/open?id=1t-O22df5geA5WukcAl9zSPzW-QJ4nZNt</v>
          </cell>
          <cell r="EU845" t="str">
            <v>NA</v>
          </cell>
          <cell r="EV845" t="str">
            <v>No</v>
          </cell>
          <cell r="EW845"/>
          <cell r="EX845" t="str">
            <v>Mumbai</v>
          </cell>
          <cell r="EY845" t="str">
            <v>Present</v>
          </cell>
          <cell r="EZ845"/>
          <cell r="FA845" t="str">
            <v>19-MECHB58-23</v>
          </cell>
          <cell r="FB845" t="str">
            <v>MECH-B</v>
          </cell>
          <cell r="FC845">
            <v>58</v>
          </cell>
        </row>
        <row r="846">
          <cell r="C846" t="str">
            <v>19-MECHB59-23</v>
          </cell>
          <cell r="D846">
            <v>59</v>
          </cell>
          <cell r="E846" t="str">
            <v xml:space="preserve">NAIR SIMRAN MOHAN SACHITA </v>
          </cell>
          <cell r="F846" t="str">
            <v>19-MECHB59-23</v>
          </cell>
          <cell r="G846" t="str">
            <v>Female</v>
          </cell>
          <cell r="H846">
            <v>37353</v>
          </cell>
          <cell r="I846">
            <v>9820759617</v>
          </cell>
          <cell r="J846"/>
          <cell r="K846" t="str">
            <v>smrnmohan@gmail.com</v>
          </cell>
          <cell r="L846" t="str">
            <v>1032190509@tcetmumbai.in</v>
          </cell>
          <cell r="M846" t="str">
            <v>d 703 timber green park,before toll naka ,dahisar east,diamond industrial estate,mumbai,400068</v>
          </cell>
          <cell r="N846" t="str">
            <v>Service</v>
          </cell>
          <cell r="O846" t="str">
            <v>5 Lacs to  10Lacs</v>
          </cell>
          <cell r="P846" t="str">
            <v>Normal</v>
          </cell>
          <cell r="Q846" t="str">
            <v>Open</v>
          </cell>
          <cell r="R846">
            <v>2019</v>
          </cell>
          <cell r="S846" t="str">
            <v>FE</v>
          </cell>
          <cell r="T846" t="str">
            <v>MHT-CET 2019</v>
          </cell>
          <cell r="U846" t="str">
            <v>MHT-CET</v>
          </cell>
          <cell r="V846">
            <v>200</v>
          </cell>
          <cell r="W846">
            <v>60.192782600000001</v>
          </cell>
          <cell r="X846" t="str">
            <v>ACAP</v>
          </cell>
          <cell r="Y846">
            <v>520</v>
          </cell>
          <cell r="Z846">
            <v>600</v>
          </cell>
          <cell r="AA846">
            <v>86.67</v>
          </cell>
          <cell r="AB846">
            <v>2017</v>
          </cell>
          <cell r="AC846" t="str">
            <v>COUNCIL FOR THE INDIAN SCHOOL CERTIFICATE EXAMINATIONS</v>
          </cell>
          <cell r="AD846" t="str">
            <v>ST. FRANCIS ICSE SCHOOL</v>
          </cell>
          <cell r="AE846">
            <v>419</v>
          </cell>
          <cell r="AF846">
            <v>650</v>
          </cell>
          <cell r="AG846">
            <v>64.459999999999994</v>
          </cell>
          <cell r="AH846">
            <v>2019</v>
          </cell>
          <cell r="AI846" t="str">
            <v>MAHARASHTRA STATE BOARD OF SECONDARY AND HIGHER SECONDARY EDUCATION</v>
          </cell>
          <cell r="AJ846" t="str">
            <v>NIRMAL JUNIOR COLLEGE OF COMMERCE AND SCIENCE</v>
          </cell>
          <cell r="AK846">
            <v>161</v>
          </cell>
          <cell r="AL846">
            <v>22</v>
          </cell>
          <cell r="AM846">
            <v>7.3181818181818183</v>
          </cell>
          <cell r="AN846">
            <v>82.62358276643991</v>
          </cell>
          <cell r="AO846">
            <v>200</v>
          </cell>
          <cell r="AP846">
            <v>26</v>
          </cell>
          <cell r="AQ846">
            <v>7.6923076923076925</v>
          </cell>
          <cell r="AR846">
            <v>99</v>
          </cell>
          <cell r="AS846">
            <v>361</v>
          </cell>
          <cell r="AT846">
            <v>48</v>
          </cell>
          <cell r="AU846">
            <v>7.520833333333333</v>
          </cell>
          <cell r="AV846">
            <v>236</v>
          </cell>
          <cell r="AW846">
            <v>25</v>
          </cell>
          <cell r="AX846">
            <v>9.44</v>
          </cell>
          <cell r="AY846">
            <v>80</v>
          </cell>
          <cell r="AZ846">
            <v>256</v>
          </cell>
          <cell r="BA846">
            <v>29</v>
          </cell>
          <cell r="BB846">
            <v>8.8275862068965516</v>
          </cell>
          <cell r="BC846">
            <v>59</v>
          </cell>
          <cell r="BD846">
            <v>492</v>
          </cell>
          <cell r="BE846">
            <v>54</v>
          </cell>
          <cell r="BF846">
            <v>9.1111111111111107</v>
          </cell>
          <cell r="BG846">
            <v>225</v>
          </cell>
          <cell r="BH846">
            <v>24</v>
          </cell>
          <cell r="BI846">
            <v>9.375</v>
          </cell>
          <cell r="BJ846">
            <v>81</v>
          </cell>
          <cell r="BK846">
            <v>224</v>
          </cell>
          <cell r="BL846">
            <v>29</v>
          </cell>
          <cell r="BM846">
            <v>7.7241379310344831</v>
          </cell>
          <cell r="BN846">
            <v>80.324716553287971</v>
          </cell>
          <cell r="BO846">
            <v>449</v>
          </cell>
          <cell r="BP846">
            <v>53</v>
          </cell>
          <cell r="BQ846">
            <v>8.4716981132075464</v>
          </cell>
          <cell r="BR846">
            <v>181</v>
          </cell>
          <cell r="BS846">
            <v>24</v>
          </cell>
          <cell r="BT846">
            <v>7.541666666666667</v>
          </cell>
          <cell r="BU846">
            <v>80.324716553287985</v>
          </cell>
          <cell r="BV846">
            <v>181</v>
          </cell>
          <cell r="BW846">
            <v>24</v>
          </cell>
          <cell r="BX846">
            <v>7.541666666666667</v>
          </cell>
          <cell r="BY846">
            <v>247</v>
          </cell>
          <cell r="BZ846">
            <v>26</v>
          </cell>
          <cell r="CA846">
            <v>9.5</v>
          </cell>
          <cell r="CB846">
            <v>1730</v>
          </cell>
          <cell r="CC846">
            <v>205</v>
          </cell>
          <cell r="CD846">
            <v>8.4390243902439028</v>
          </cell>
          <cell r="CE846">
            <v>81</v>
          </cell>
          <cell r="CF846"/>
          <cell r="CG846"/>
          <cell r="CH846"/>
          <cell r="CI846"/>
          <cell r="CJ846"/>
          <cell r="CK846"/>
          <cell r="CL846"/>
          <cell r="CM846"/>
          <cell r="CN846"/>
          <cell r="CO846"/>
          <cell r="CP846"/>
          <cell r="CQ846"/>
          <cell r="CR846"/>
          <cell r="CS846"/>
          <cell r="CT846"/>
          <cell r="CU846"/>
          <cell r="CV846"/>
          <cell r="CW846"/>
          <cell r="CX846"/>
          <cell r="CY846"/>
          <cell r="CZ846"/>
          <cell r="DA846"/>
          <cell r="DB846"/>
          <cell r="DC846"/>
          <cell r="DD846"/>
          <cell r="DE846"/>
          <cell r="DF846"/>
          <cell r="DG846"/>
          <cell r="DH846"/>
          <cell r="DI846"/>
          <cell r="DJ846">
            <v>0</v>
          </cell>
          <cell r="DK846">
            <v>0</v>
          </cell>
          <cell r="DL846">
            <v>2</v>
          </cell>
          <cell r="DM846">
            <v>0</v>
          </cell>
          <cell r="DN846">
            <v>0</v>
          </cell>
          <cell r="DO846">
            <v>0</v>
          </cell>
          <cell r="DP846">
            <v>0</v>
          </cell>
          <cell r="DQ846">
            <v>0</v>
          </cell>
          <cell r="DR846">
            <v>0</v>
          </cell>
          <cell r="DS846">
            <v>0</v>
          </cell>
          <cell r="DT846">
            <v>0</v>
          </cell>
          <cell r="DU846">
            <v>0</v>
          </cell>
          <cell r="DV846"/>
          <cell r="DW846"/>
          <cell r="DX846"/>
          <cell r="DY846"/>
          <cell r="DZ846"/>
          <cell r="EA846" t="str">
            <v>Higher Studies</v>
          </cell>
          <cell r="EB846" t="str">
            <v>Higher Studies</v>
          </cell>
          <cell r="EC846"/>
          <cell r="ED846" t="str">
            <v>CAT-3</v>
          </cell>
          <cell r="EE846"/>
          <cell r="EF846"/>
          <cell r="EG846"/>
          <cell r="EH846"/>
          <cell r="EI846"/>
          <cell r="EJ846"/>
          <cell r="EK846"/>
          <cell r="EL846"/>
          <cell r="EM846"/>
          <cell r="EN846">
            <v>5</v>
          </cell>
          <cell r="EO846">
            <v>0</v>
          </cell>
          <cell r="EP846">
            <v>5</v>
          </cell>
          <cell r="EQ846">
            <v>10</v>
          </cell>
          <cell r="ER846">
            <v>66.666666666666657</v>
          </cell>
          <cell r="ES846" t="str">
            <v>Yes</v>
          </cell>
          <cell r="ET846" t="str">
            <v>https://drive.google.com/open?id=1VKxl3lA0APqy68sEKjgB_S3uIPZrU5uM</v>
          </cell>
          <cell r="EU846" t="str">
            <v>NA</v>
          </cell>
          <cell r="EV846" t="str">
            <v>No</v>
          </cell>
          <cell r="EW846"/>
          <cell r="EX846" t="str">
            <v>nalasopara</v>
          </cell>
          <cell r="EY846" t="str">
            <v>AB</v>
          </cell>
          <cell r="EZ846"/>
          <cell r="FA846" t="str">
            <v>19-MECHB59-23</v>
          </cell>
          <cell r="FB846" t="str">
            <v>MECH-B</v>
          </cell>
          <cell r="FC846">
            <v>59</v>
          </cell>
        </row>
        <row r="847">
          <cell r="C847" t="str">
            <v>19-MECHB60-23</v>
          </cell>
          <cell r="D847">
            <v>60</v>
          </cell>
          <cell r="E847" t="str">
            <v>MEHSANIYA AMIR ATTAULLAH SAFURA</v>
          </cell>
          <cell r="F847" t="str">
            <v>19-MECHB60-23</v>
          </cell>
          <cell r="G847" t="str">
            <v>Male</v>
          </cell>
          <cell r="H847">
            <v>37001</v>
          </cell>
          <cell r="I847">
            <v>9324465858</v>
          </cell>
          <cell r="J847"/>
          <cell r="K847" t="str">
            <v>amirmeh5858@gmail.com</v>
          </cell>
          <cell r="L847" t="str">
            <v>1032190762@tcetmumbai.in</v>
          </cell>
          <cell r="M847" t="str">
            <v>106,BUILDING NO.1,KD PARADISE,JARI MARI ROAD,KASHIGAON,KASHIMIRA,MIRA ROAD,401107</v>
          </cell>
          <cell r="N847" t="str">
            <v>Any other</v>
          </cell>
          <cell r="O847" t="str">
            <v>Below  5 Lacs</v>
          </cell>
          <cell r="P847" t="str">
            <v>Normal</v>
          </cell>
          <cell r="Q847" t="str">
            <v>Open</v>
          </cell>
          <cell r="R847">
            <v>2019</v>
          </cell>
          <cell r="S847" t="str">
            <v>FE</v>
          </cell>
          <cell r="T847" t="str">
            <v>MHT-CET 2019</v>
          </cell>
          <cell r="U847" t="str">
            <v>MHT-CET</v>
          </cell>
          <cell r="V847">
            <v>200</v>
          </cell>
          <cell r="W847">
            <v>79.556860700000001</v>
          </cell>
          <cell r="X847" t="str">
            <v>ACAP</v>
          </cell>
          <cell r="Y847">
            <v>414</v>
          </cell>
          <cell r="Z847">
            <v>500</v>
          </cell>
          <cell r="AA847">
            <v>82.8</v>
          </cell>
          <cell r="AB847">
            <v>2017</v>
          </cell>
          <cell r="AC847" t="str">
            <v>MAHARASHTRA STATE BOARD OF SECONDARY AND HIGHER SECONDARY EDUCATION</v>
          </cell>
          <cell r="AD847" t="str">
            <v>ST.XAVIER'S HIGH SCHOOL</v>
          </cell>
          <cell r="AE847">
            <v>402</v>
          </cell>
          <cell r="AF847">
            <v>650</v>
          </cell>
          <cell r="AG847">
            <v>61.85</v>
          </cell>
          <cell r="AH847">
            <v>2019</v>
          </cell>
          <cell r="AI847" t="str">
            <v>MAHARASHTRA STATE BOARD OF SECONDARY AND HIGHER SECONDARY EDUCATION</v>
          </cell>
          <cell r="AJ847" t="str">
            <v>ROYAL COLLEGE OF ARTS SCIENCE AND COMMERCE</v>
          </cell>
          <cell r="AK847">
            <v>200</v>
          </cell>
          <cell r="AL847">
            <v>22</v>
          </cell>
          <cell r="AM847">
            <v>9.0909090909090917</v>
          </cell>
          <cell r="AN847">
            <v>79.836734693877546</v>
          </cell>
          <cell r="AO847">
            <v>234</v>
          </cell>
          <cell r="AP847">
            <v>26</v>
          </cell>
          <cell r="AQ847">
            <v>9</v>
          </cell>
          <cell r="AR847">
            <v>96</v>
          </cell>
          <cell r="AS847">
            <v>434</v>
          </cell>
          <cell r="AT847">
            <v>48</v>
          </cell>
          <cell r="AU847">
            <v>9.0416666666666661</v>
          </cell>
          <cell r="AV847">
            <v>235</v>
          </cell>
          <cell r="AW847">
            <v>25</v>
          </cell>
          <cell r="AX847">
            <v>9.4</v>
          </cell>
          <cell r="AY847">
            <v>81</v>
          </cell>
          <cell r="AZ847">
            <v>266</v>
          </cell>
          <cell r="BA847">
            <v>29</v>
          </cell>
          <cell r="BB847">
            <v>9.1724137931034484</v>
          </cell>
          <cell r="BC847">
            <v>100</v>
          </cell>
          <cell r="BD847">
            <v>501</v>
          </cell>
          <cell r="BE847">
            <v>54</v>
          </cell>
          <cell r="BF847">
            <v>9.2777777777777786</v>
          </cell>
          <cell r="BG847">
            <v>222</v>
          </cell>
          <cell r="BH847">
            <v>24</v>
          </cell>
          <cell r="BI847">
            <v>9.25</v>
          </cell>
          <cell r="BJ847">
            <v>98</v>
          </cell>
          <cell r="BK847">
            <v>277</v>
          </cell>
          <cell r="BL847">
            <v>29</v>
          </cell>
          <cell r="BM847">
            <v>9.5517241379310338</v>
          </cell>
          <cell r="BN847">
            <v>90.967346938775506</v>
          </cell>
          <cell r="BO847">
            <v>499</v>
          </cell>
          <cell r="BP847">
            <v>53</v>
          </cell>
          <cell r="BQ847">
            <v>9.415094339622641</v>
          </cell>
          <cell r="BR847">
            <v>237</v>
          </cell>
          <cell r="BS847">
            <v>24</v>
          </cell>
          <cell r="BT847">
            <v>9.875</v>
          </cell>
          <cell r="BU847">
            <v>90.967346938775506</v>
          </cell>
          <cell r="BV847">
            <v>237</v>
          </cell>
          <cell r="BW847">
            <v>24</v>
          </cell>
          <cell r="BX847">
            <v>9.875</v>
          </cell>
          <cell r="BY847">
            <v>260</v>
          </cell>
          <cell r="BZ847">
            <v>26</v>
          </cell>
          <cell r="CA847">
            <v>10</v>
          </cell>
          <cell r="CB847">
            <v>1931</v>
          </cell>
          <cell r="CC847">
            <v>205</v>
          </cell>
          <cell r="CD847">
            <v>9.4195121951219516</v>
          </cell>
          <cell r="CE847">
            <v>91</v>
          </cell>
          <cell r="CF847"/>
          <cell r="CG847"/>
          <cell r="CH847"/>
          <cell r="CI847"/>
          <cell r="CJ847"/>
          <cell r="CK847"/>
          <cell r="CL847"/>
          <cell r="CM847"/>
          <cell r="CN847"/>
          <cell r="CO847"/>
          <cell r="CP847"/>
          <cell r="CQ847"/>
          <cell r="CR847"/>
          <cell r="CS847"/>
          <cell r="CT847"/>
          <cell r="CU847"/>
          <cell r="CV847"/>
          <cell r="CW847"/>
          <cell r="CX847"/>
          <cell r="CY847"/>
          <cell r="CZ847"/>
          <cell r="DA847"/>
          <cell r="DB847"/>
          <cell r="DC847"/>
          <cell r="DD847"/>
          <cell r="DE847"/>
          <cell r="DF847"/>
          <cell r="DG847"/>
          <cell r="DH847"/>
          <cell r="DI847"/>
          <cell r="DJ847">
            <v>0</v>
          </cell>
          <cell r="DK847">
            <v>0</v>
          </cell>
          <cell r="DL847">
            <v>2</v>
          </cell>
          <cell r="DM847">
            <v>0</v>
          </cell>
          <cell r="DN847">
            <v>0</v>
          </cell>
          <cell r="DO847">
            <v>0</v>
          </cell>
          <cell r="DP847">
            <v>0</v>
          </cell>
          <cell r="DQ847">
            <v>0</v>
          </cell>
          <cell r="DR847">
            <v>0</v>
          </cell>
          <cell r="DS847">
            <v>0</v>
          </cell>
          <cell r="DT847">
            <v>0</v>
          </cell>
          <cell r="DU847">
            <v>0</v>
          </cell>
          <cell r="DV847"/>
          <cell r="DW847"/>
          <cell r="DX847"/>
          <cell r="DY847"/>
          <cell r="DZ847"/>
          <cell r="EA847" t="str">
            <v>Higher Studies</v>
          </cell>
          <cell r="EB847" t="str">
            <v>Higher Studies</v>
          </cell>
          <cell r="EC847"/>
          <cell r="ED847" t="str">
            <v>CAT-3</v>
          </cell>
          <cell r="EE847"/>
          <cell r="EF847"/>
          <cell r="EG847"/>
          <cell r="EH847"/>
          <cell r="EI847"/>
          <cell r="EJ847"/>
          <cell r="EK847"/>
          <cell r="EL847"/>
          <cell r="EM847"/>
          <cell r="EN847">
            <v>5</v>
          </cell>
          <cell r="EO847">
            <v>0</v>
          </cell>
          <cell r="EP847">
            <v>5</v>
          </cell>
          <cell r="EQ847">
            <v>10</v>
          </cell>
          <cell r="ER847">
            <v>66.666666666666657</v>
          </cell>
          <cell r="ES847" t="str">
            <v>Yes</v>
          </cell>
          <cell r="ET847" t="str">
            <v>https://drive.google.com/open?id=1mF2Hgvxhp-e7NIsMOPaAR_n37CFjjoeg</v>
          </cell>
          <cell r="EU847" t="str">
            <v>NA</v>
          </cell>
          <cell r="EV847" t="str">
            <v>No</v>
          </cell>
          <cell r="EW847"/>
          <cell r="EX847" t="str">
            <v>GUJARAT</v>
          </cell>
          <cell r="EY847" t="str">
            <v>Present</v>
          </cell>
          <cell r="EZ847"/>
          <cell r="FA847" t="str">
            <v>19-MECHB60-23</v>
          </cell>
          <cell r="FB847" t="str">
            <v>MECH-B</v>
          </cell>
          <cell r="FC847">
            <v>60</v>
          </cell>
        </row>
        <row r="848">
          <cell r="C848" t="str">
            <v>19-MECHB61-23</v>
          </cell>
          <cell r="D848">
            <v>61</v>
          </cell>
          <cell r="E848" t="str">
            <v>MISHRA NIKHIL AWADHESH NUTAN</v>
          </cell>
          <cell r="F848" t="str">
            <v>19-MECHB61-23</v>
          </cell>
          <cell r="G848" t="str">
            <v>Male</v>
          </cell>
          <cell r="H848">
            <v>37265</v>
          </cell>
          <cell r="I848">
            <v>8355803282</v>
          </cell>
          <cell r="J848"/>
          <cell r="K848" t="str">
            <v>arya41867@gmail.com</v>
          </cell>
          <cell r="L848" t="str">
            <v>1032190765@tcetmumbai.in</v>
          </cell>
          <cell r="M848" t="str">
            <v>bala singh chawl no 2 room no 1,pratap nagar , ramwadi,jogeshwari east ,near budh mandir,mumbai,400060</v>
          </cell>
          <cell r="N848" t="str">
            <v>Service</v>
          </cell>
          <cell r="O848" t="str">
            <v>5 Lacs to  10Lacs</v>
          </cell>
          <cell r="P848" t="str">
            <v>Normal</v>
          </cell>
          <cell r="Q848" t="str">
            <v>Open</v>
          </cell>
          <cell r="R848">
            <v>2019</v>
          </cell>
          <cell r="S848" t="str">
            <v>FE</v>
          </cell>
          <cell r="T848" t="str">
            <v>MHT-CET 2019</v>
          </cell>
          <cell r="U848" t="str">
            <v>MHT-CET</v>
          </cell>
          <cell r="V848">
            <v>200</v>
          </cell>
          <cell r="W848">
            <v>34.029533000000001</v>
          </cell>
          <cell r="X848" t="str">
            <v>ACAP</v>
          </cell>
          <cell r="Y848">
            <v>359</v>
          </cell>
          <cell r="Z848">
            <v>500</v>
          </cell>
          <cell r="AA848">
            <v>71.8</v>
          </cell>
          <cell r="AB848">
            <v>2017</v>
          </cell>
          <cell r="AC848" t="str">
            <v>MAHARASHTRA STATE BOARD OF SECONDARY AND HIGHER SECONDARY EDUCATION</v>
          </cell>
          <cell r="AD848" t="str">
            <v>ST XAVIERS HIGH SCHOOL</v>
          </cell>
          <cell r="AE848">
            <v>369</v>
          </cell>
          <cell r="AF848">
            <v>650</v>
          </cell>
          <cell r="AG848">
            <v>56.77</v>
          </cell>
          <cell r="AH848">
            <v>2019</v>
          </cell>
          <cell r="AI848" t="str">
            <v>MAHARASHTRA STATE BOARD OF SECONDARY AND HIGHER SECONDARY EDUCATION</v>
          </cell>
          <cell r="AJ848" t="str">
            <v>TRINITY COLLEGE</v>
          </cell>
          <cell r="AK848">
            <v>131</v>
          </cell>
          <cell r="AL848">
            <v>22</v>
          </cell>
          <cell r="AM848">
            <v>5.9545454545454541</v>
          </cell>
          <cell r="AN848">
            <v>75</v>
          </cell>
          <cell r="AO848">
            <v>165</v>
          </cell>
          <cell r="AP848">
            <v>26</v>
          </cell>
          <cell r="AQ848">
            <v>6.3461538461538458</v>
          </cell>
          <cell r="AR848">
            <v>97</v>
          </cell>
          <cell r="AS848">
            <v>296</v>
          </cell>
          <cell r="AT848">
            <v>48</v>
          </cell>
          <cell r="AU848">
            <v>6.166666666666667</v>
          </cell>
          <cell r="AV848">
            <v>210</v>
          </cell>
          <cell r="AW848">
            <v>25</v>
          </cell>
          <cell r="AX848">
            <v>8.4</v>
          </cell>
          <cell r="AY848">
            <v>89</v>
          </cell>
          <cell r="AZ848">
            <v>234</v>
          </cell>
          <cell r="BA848">
            <v>29</v>
          </cell>
          <cell r="BB848">
            <v>8.068965517241379</v>
          </cell>
          <cell r="BC848">
            <v>78</v>
          </cell>
          <cell r="BD848">
            <v>444</v>
          </cell>
          <cell r="BE848">
            <v>54</v>
          </cell>
          <cell r="BF848">
            <v>8.2222222222222214</v>
          </cell>
          <cell r="BG848">
            <v>175</v>
          </cell>
          <cell r="BH848">
            <v>24</v>
          </cell>
          <cell r="BI848">
            <v>7.291666666666667</v>
          </cell>
          <cell r="BJ848">
            <v>83.5</v>
          </cell>
          <cell r="BK848">
            <v>206</v>
          </cell>
          <cell r="BL848">
            <v>29</v>
          </cell>
          <cell r="BM848">
            <v>7.1034482758620694</v>
          </cell>
          <cell r="BN848">
            <v>72</v>
          </cell>
          <cell r="BO848">
            <v>381</v>
          </cell>
          <cell r="BP848">
            <v>53</v>
          </cell>
          <cell r="BQ848">
            <v>7.1886792452830193</v>
          </cell>
          <cell r="BR848">
            <v>89</v>
          </cell>
          <cell r="BS848">
            <v>24</v>
          </cell>
          <cell r="BT848">
            <v>3.7083333333333335</v>
          </cell>
          <cell r="BU848">
            <v>82.416666666666671</v>
          </cell>
          <cell r="BV848">
            <v>89</v>
          </cell>
          <cell r="BW848">
            <v>24</v>
          </cell>
          <cell r="BX848">
            <v>3.7083333333333335</v>
          </cell>
          <cell r="BY848">
            <v>166</v>
          </cell>
          <cell r="BZ848">
            <v>26</v>
          </cell>
          <cell r="CA848">
            <v>6.384615384615385</v>
          </cell>
          <cell r="CB848">
            <v>1376</v>
          </cell>
          <cell r="CC848">
            <v>205</v>
          </cell>
          <cell r="CD848">
            <v>6.7121951219512193</v>
          </cell>
          <cell r="CE848">
            <v>85</v>
          </cell>
          <cell r="CF848"/>
          <cell r="CG848"/>
          <cell r="CH848"/>
          <cell r="CI848"/>
          <cell r="CJ848"/>
          <cell r="CK848"/>
          <cell r="CL848"/>
          <cell r="CM848"/>
          <cell r="CN848"/>
          <cell r="CO848"/>
          <cell r="CP848"/>
          <cell r="CQ848"/>
          <cell r="CR848"/>
          <cell r="CS848"/>
          <cell r="CT848"/>
          <cell r="CU848"/>
          <cell r="CV848"/>
          <cell r="CW848"/>
          <cell r="CX848"/>
          <cell r="CY848"/>
          <cell r="CZ848"/>
          <cell r="DA848"/>
          <cell r="DB848"/>
          <cell r="DC848"/>
          <cell r="DD848"/>
          <cell r="DE848"/>
          <cell r="DF848"/>
          <cell r="DG848"/>
          <cell r="DH848"/>
          <cell r="DI848"/>
          <cell r="DJ848">
            <v>0</v>
          </cell>
          <cell r="DK848">
            <v>0</v>
          </cell>
          <cell r="DL848">
            <v>2</v>
          </cell>
          <cell r="DM848">
            <v>0</v>
          </cell>
          <cell r="DN848">
            <v>0</v>
          </cell>
          <cell r="DO848">
            <v>0</v>
          </cell>
          <cell r="DP848">
            <v>0</v>
          </cell>
          <cell r="DQ848">
            <v>0</v>
          </cell>
          <cell r="DR848">
            <v>0</v>
          </cell>
          <cell r="DS848">
            <v>0</v>
          </cell>
          <cell r="DT848">
            <v>0</v>
          </cell>
          <cell r="DU848">
            <v>0</v>
          </cell>
          <cell r="DV848" t="str">
            <v>Tikona</v>
          </cell>
          <cell r="DW848"/>
          <cell r="DX848"/>
          <cell r="DY848" t="str">
            <v>Placed</v>
          </cell>
          <cell r="DZ848"/>
          <cell r="EA848" t="str">
            <v>Placement</v>
          </cell>
          <cell r="EB848" t="str">
            <v>Placement</v>
          </cell>
          <cell r="EC848">
            <v>44746</v>
          </cell>
          <cell r="ED848" t="str">
            <v>CAT-3</v>
          </cell>
          <cell r="EE848"/>
          <cell r="EF848"/>
          <cell r="EG848"/>
          <cell r="EH848"/>
          <cell r="EI848"/>
          <cell r="EJ848"/>
          <cell r="EK848"/>
          <cell r="EL848"/>
          <cell r="EM848"/>
          <cell r="EN848">
            <v>3</v>
          </cell>
          <cell r="EO848">
            <v>0</v>
          </cell>
          <cell r="EP848">
            <v>5</v>
          </cell>
          <cell r="EQ848">
            <v>8</v>
          </cell>
          <cell r="ER848">
            <v>53.333333333333336</v>
          </cell>
          <cell r="ES848" t="str">
            <v>Yes</v>
          </cell>
          <cell r="ET848" t="str">
            <v>https://drive.google.com/open?id=1wTKeMH8LMAMXAbSZ_7ftN6sLBUsVeIVM</v>
          </cell>
          <cell r="EU848" t="str">
            <v>IT + Core Companies</v>
          </cell>
          <cell r="EV848" t="str">
            <v>No</v>
          </cell>
          <cell r="EW848"/>
          <cell r="EX848" t="str">
            <v>jharkhand</v>
          </cell>
          <cell r="EY848" t="str">
            <v>AB</v>
          </cell>
          <cell r="EZ848"/>
          <cell r="FA848" t="str">
            <v>19-MECHB61-23</v>
          </cell>
          <cell r="FB848" t="str">
            <v>MECH-B</v>
          </cell>
          <cell r="FC848">
            <v>61</v>
          </cell>
        </row>
        <row r="849">
          <cell r="C849" t="str">
            <v>19-MECHB62-23</v>
          </cell>
          <cell r="D849">
            <v>62</v>
          </cell>
          <cell r="E849" t="str">
            <v>PATIL MAITREIYA PRAMOD MADHURI</v>
          </cell>
          <cell r="F849" t="str">
            <v>19-MECHB62-23</v>
          </cell>
          <cell r="G849" t="str">
            <v>Male</v>
          </cell>
          <cell r="H849">
            <v>36494</v>
          </cell>
          <cell r="I849">
            <v>8419999851</v>
          </cell>
          <cell r="J849"/>
          <cell r="K849" t="str">
            <v>maitreiya1999@gmail.com</v>
          </cell>
          <cell r="L849" t="str">
            <v>1032190763@tcetmumbai.in</v>
          </cell>
          <cell r="M849" t="str">
            <v>A/701, N.G Park Build:5,Rawalpada, Dahisar East,MUMBAI,400068</v>
          </cell>
          <cell r="N849" t="str">
            <v>Service</v>
          </cell>
          <cell r="O849" t="str">
            <v>Below  5 Lacs</v>
          </cell>
          <cell r="P849" t="str">
            <v>Normal</v>
          </cell>
          <cell r="Q849" t="str">
            <v>Open</v>
          </cell>
          <cell r="R849">
            <v>2019</v>
          </cell>
          <cell r="S849" t="str">
            <v>FE</v>
          </cell>
          <cell r="T849" t="str">
            <v>JEE(Main)-2019</v>
          </cell>
          <cell r="U849" t="str">
            <v>JEE-Main</v>
          </cell>
          <cell r="V849">
            <v>360</v>
          </cell>
          <cell r="W849">
            <v>50</v>
          </cell>
          <cell r="X849" t="str">
            <v>ACAP</v>
          </cell>
          <cell r="Y849">
            <v>392</v>
          </cell>
          <cell r="Z849">
            <v>500</v>
          </cell>
          <cell r="AA849">
            <v>78.400000000000006</v>
          </cell>
          <cell r="AB849">
            <v>2015</v>
          </cell>
          <cell r="AC849" t="str">
            <v>MAHARASHTRA STATE BOARD OF SECONDARY AND HIGHER SECONDARY EDUCATION</v>
          </cell>
          <cell r="AD849" t="str">
            <v>DON BOSCO HIGH SCHOOL</v>
          </cell>
          <cell r="AE849">
            <v>1338</v>
          </cell>
          <cell r="AF849">
            <v>1700</v>
          </cell>
          <cell r="AG849">
            <v>78.709999999999994</v>
          </cell>
          <cell r="AH849">
            <v>2019</v>
          </cell>
          <cell r="AI849" t="str">
            <v>Maharashtra State Board of Technical Education</v>
          </cell>
          <cell r="AJ849" t="str">
            <v>BHAUSAHEB VARTAK POLYTECHNIC</v>
          </cell>
          <cell r="AK849">
            <v>162</v>
          </cell>
          <cell r="AL849">
            <v>22</v>
          </cell>
          <cell r="AM849">
            <v>7.3636363636363633</v>
          </cell>
          <cell r="AN849">
            <v>75</v>
          </cell>
          <cell r="AO849">
            <v>165</v>
          </cell>
          <cell r="AP849">
            <v>26</v>
          </cell>
          <cell r="AQ849">
            <v>6.3461538461538458</v>
          </cell>
          <cell r="AR849">
            <v>99</v>
          </cell>
          <cell r="AS849">
            <v>327</v>
          </cell>
          <cell r="AT849">
            <v>48</v>
          </cell>
          <cell r="AU849">
            <v>6.8125</v>
          </cell>
          <cell r="AV849">
            <v>200</v>
          </cell>
          <cell r="AW849">
            <v>25</v>
          </cell>
          <cell r="AX849">
            <v>8</v>
          </cell>
          <cell r="AY849">
            <v>85</v>
          </cell>
          <cell r="AZ849">
            <v>216</v>
          </cell>
          <cell r="BA849">
            <v>29</v>
          </cell>
          <cell r="BB849">
            <v>7.4482758620689653</v>
          </cell>
          <cell r="BC849">
            <v>80</v>
          </cell>
          <cell r="BD849">
            <v>416</v>
          </cell>
          <cell r="BE849">
            <v>54</v>
          </cell>
          <cell r="BF849">
            <v>7.7037037037037033</v>
          </cell>
          <cell r="BG849">
            <v>184</v>
          </cell>
          <cell r="BH849">
            <v>24</v>
          </cell>
          <cell r="BI849">
            <v>7.666666666666667</v>
          </cell>
          <cell r="BJ849">
            <v>82.5</v>
          </cell>
          <cell r="BK849">
            <v>186</v>
          </cell>
          <cell r="BL849">
            <v>29</v>
          </cell>
          <cell r="BM849">
            <v>6.4137931034482758</v>
          </cell>
          <cell r="BN849">
            <v>70.2</v>
          </cell>
          <cell r="BO849">
            <v>370</v>
          </cell>
          <cell r="BP849">
            <v>53</v>
          </cell>
          <cell r="BQ849">
            <v>6.9811320754716979</v>
          </cell>
          <cell r="BR849">
            <v>140</v>
          </cell>
          <cell r="BS849">
            <v>24</v>
          </cell>
          <cell r="BT849">
            <v>5.833333333333333</v>
          </cell>
          <cell r="BU849">
            <v>81.95</v>
          </cell>
          <cell r="BV849">
            <v>140</v>
          </cell>
          <cell r="BW849">
            <v>24</v>
          </cell>
          <cell r="BX849">
            <v>5.833333333333333</v>
          </cell>
          <cell r="BY849">
            <v>179</v>
          </cell>
          <cell r="BZ849">
            <v>26</v>
          </cell>
          <cell r="CA849">
            <v>6.884615384615385</v>
          </cell>
          <cell r="CB849">
            <v>1432</v>
          </cell>
          <cell r="CC849">
            <v>205</v>
          </cell>
          <cell r="CD849">
            <v>6.9853658536585366</v>
          </cell>
          <cell r="CE849">
            <v>85</v>
          </cell>
          <cell r="CF849"/>
          <cell r="CG849"/>
          <cell r="CH849"/>
          <cell r="CI849"/>
          <cell r="CJ849"/>
          <cell r="CK849"/>
          <cell r="CL849"/>
          <cell r="CM849"/>
          <cell r="CN849"/>
          <cell r="CO849"/>
          <cell r="CP849"/>
          <cell r="CQ849"/>
          <cell r="CR849"/>
          <cell r="CS849"/>
          <cell r="CT849"/>
          <cell r="CU849"/>
          <cell r="CV849"/>
          <cell r="CW849"/>
          <cell r="CX849"/>
          <cell r="CY849"/>
          <cell r="CZ849"/>
          <cell r="DA849"/>
          <cell r="DB849"/>
          <cell r="DC849"/>
          <cell r="DD849"/>
          <cell r="DE849"/>
          <cell r="DF849"/>
          <cell r="DG849"/>
          <cell r="DH849"/>
          <cell r="DI849"/>
          <cell r="DJ849">
            <v>0</v>
          </cell>
          <cell r="DK849">
            <v>0</v>
          </cell>
          <cell r="DL849">
            <v>2</v>
          </cell>
          <cell r="DM849">
            <v>0</v>
          </cell>
          <cell r="DN849">
            <v>0</v>
          </cell>
          <cell r="DO849">
            <v>0</v>
          </cell>
          <cell r="DP849">
            <v>0</v>
          </cell>
          <cell r="DQ849">
            <v>0</v>
          </cell>
          <cell r="DR849">
            <v>0</v>
          </cell>
          <cell r="DS849">
            <v>0</v>
          </cell>
          <cell r="DT849">
            <v>0</v>
          </cell>
          <cell r="DU849">
            <v>0</v>
          </cell>
          <cell r="DV849"/>
          <cell r="DW849"/>
          <cell r="DX849"/>
          <cell r="DY849"/>
          <cell r="DZ849"/>
          <cell r="EA849" t="str">
            <v>Not Given</v>
          </cell>
          <cell r="EB849" t="str">
            <v>Not Given</v>
          </cell>
          <cell r="EC849"/>
          <cell r="ED849" t="str">
            <v>CAT-3</v>
          </cell>
          <cell r="EE849"/>
          <cell r="EF849"/>
          <cell r="EG849"/>
          <cell r="EH849"/>
          <cell r="EI849"/>
          <cell r="EJ849"/>
          <cell r="EK849"/>
          <cell r="EL849"/>
          <cell r="EM849"/>
          <cell r="EN849">
            <v>3</v>
          </cell>
          <cell r="EO849">
            <v>0</v>
          </cell>
          <cell r="EP849">
            <v>5</v>
          </cell>
          <cell r="EQ849">
            <v>8</v>
          </cell>
          <cell r="ER849">
            <v>53.333333333333336</v>
          </cell>
          <cell r="ES849" t="str">
            <v>No</v>
          </cell>
          <cell r="ET849"/>
          <cell r="EU849"/>
          <cell r="EV849"/>
          <cell r="EW849"/>
          <cell r="EX849" t="str">
            <v>KOLHAPUR</v>
          </cell>
          <cell r="EY849" t="str">
            <v>AB</v>
          </cell>
          <cell r="EZ849"/>
          <cell r="FA849" t="str">
            <v>19-MECHB62-23</v>
          </cell>
          <cell r="FB849" t="str">
            <v>MECH-B</v>
          </cell>
          <cell r="FC849">
            <v>62</v>
          </cell>
        </row>
        <row r="850">
          <cell r="C850" t="str">
            <v>18-MECHB63-23</v>
          </cell>
          <cell r="D850">
            <v>63</v>
          </cell>
          <cell r="E850" t="str">
            <v>SURVE ROUNAK SANDEEP NIKITA</v>
          </cell>
          <cell r="F850" t="str">
            <v>18-MECHB63-23</v>
          </cell>
          <cell r="G850" t="str">
            <v>Male</v>
          </cell>
          <cell r="H850">
            <v>36458</v>
          </cell>
          <cell r="I850">
            <v>8169925822</v>
          </cell>
          <cell r="J850"/>
          <cell r="K850" t="str">
            <v>ronaksurve360@gmail.com</v>
          </cell>
          <cell r="L850" t="str">
            <v>1032180774@tcetmumbai.in</v>
          </cell>
          <cell r="M850" t="str">
            <v>Rane wadi , behind Bombay suburban society store , natwar nagar road No.5 , ,H.f. society , jogeshwari east , Mumbai-400060,Behind Bombay suburban society store,Mumbai,400060</v>
          </cell>
          <cell r="N850" t="str">
            <v>Service</v>
          </cell>
          <cell r="O850" t="str">
            <v>Below  5 Lacs</v>
          </cell>
          <cell r="P850" t="str">
            <v>Normal</v>
          </cell>
          <cell r="Q850" t="str">
            <v>Open</v>
          </cell>
          <cell r="R850">
            <v>2018</v>
          </cell>
          <cell r="S850" t="str">
            <v>FE</v>
          </cell>
          <cell r="T850" t="str">
            <v xml:space="preserve">JEE(Main)-2019 </v>
          </cell>
          <cell r="U850" t="str">
            <v>JEE-Main</v>
          </cell>
          <cell r="V850">
            <v>360</v>
          </cell>
          <cell r="W850">
            <v>65</v>
          </cell>
          <cell r="X850" t="str">
            <v>AGAINST CAP</v>
          </cell>
          <cell r="Y850">
            <v>351</v>
          </cell>
          <cell r="Z850">
            <v>500</v>
          </cell>
          <cell r="AA850">
            <v>70.2</v>
          </cell>
          <cell r="AB850" t="str">
            <v>2015</v>
          </cell>
          <cell r="AC850" t="str">
            <v>MAHARASHTRA STATE BOARD OF SECONDARY AND HIGHER SECONDARY EDUCATION</v>
          </cell>
          <cell r="AD850" t="str">
            <v>R.N. SHETH VIDYAMANDIR</v>
          </cell>
          <cell r="AE850">
            <v>368</v>
          </cell>
          <cell r="AF850">
            <v>650</v>
          </cell>
          <cell r="AG850">
            <v>56.62</v>
          </cell>
          <cell r="AH850" t="str">
            <v>2017</v>
          </cell>
          <cell r="AI850" t="str">
            <v>MAHARASHTRA STATE BOARD OF SECONDARY AND HIGHER SECONDARY EDUCATION</v>
          </cell>
          <cell r="AJ850" t="str">
            <v>JOGESHWARI EDUCATION SOCIETY</v>
          </cell>
          <cell r="AK850">
            <v>172.26</v>
          </cell>
          <cell r="AL850">
            <v>27</v>
          </cell>
          <cell r="AM850">
            <v>6.38</v>
          </cell>
          <cell r="AN850">
            <v>85</v>
          </cell>
          <cell r="AO850">
            <v>158</v>
          </cell>
          <cell r="AP850">
            <v>27</v>
          </cell>
          <cell r="AQ850">
            <v>5.8518518518518521</v>
          </cell>
          <cell r="AR850">
            <v>97</v>
          </cell>
          <cell r="AS850">
            <v>330.26</v>
          </cell>
          <cell r="AT850">
            <v>54</v>
          </cell>
          <cell r="AU850">
            <v>6.115925925925926</v>
          </cell>
          <cell r="AV850">
            <v>180</v>
          </cell>
          <cell r="AW850">
            <v>25</v>
          </cell>
          <cell r="AX850">
            <v>7.2</v>
          </cell>
          <cell r="AY850">
            <v>82</v>
          </cell>
          <cell r="AZ850">
            <v>195</v>
          </cell>
          <cell r="BA850">
            <v>29</v>
          </cell>
          <cell r="BB850">
            <v>6.7241379310344831</v>
          </cell>
          <cell r="BC850">
            <v>81</v>
          </cell>
          <cell r="BD850">
            <v>375</v>
          </cell>
          <cell r="BE850">
            <v>54</v>
          </cell>
          <cell r="BF850">
            <v>6.9444444444444446</v>
          </cell>
          <cell r="BG850">
            <v>171</v>
          </cell>
          <cell r="BH850">
            <v>24</v>
          </cell>
          <cell r="BI850">
            <v>7.125</v>
          </cell>
          <cell r="BJ850">
            <v>81.5</v>
          </cell>
          <cell r="BK850">
            <v>192</v>
          </cell>
          <cell r="BL850">
            <v>29</v>
          </cell>
          <cell r="BM850">
            <v>6.6206896551724137</v>
          </cell>
          <cell r="BN850">
            <v>71.599999999999994</v>
          </cell>
          <cell r="BO850">
            <v>363</v>
          </cell>
          <cell r="BP850">
            <v>53</v>
          </cell>
          <cell r="BQ850">
            <v>6.8490566037735849</v>
          </cell>
          <cell r="BR850">
            <v>175</v>
          </cell>
          <cell r="BS850">
            <v>24</v>
          </cell>
          <cell r="BT850">
            <v>7.291666666666667</v>
          </cell>
          <cell r="BU850">
            <v>83.016666666666666</v>
          </cell>
          <cell r="BV850">
            <v>175</v>
          </cell>
          <cell r="BW850">
            <v>24</v>
          </cell>
          <cell r="BX850">
            <v>7.291666666666667</v>
          </cell>
          <cell r="BY850">
            <v>182</v>
          </cell>
          <cell r="BZ850">
            <v>26</v>
          </cell>
          <cell r="CA850">
            <v>7</v>
          </cell>
          <cell r="CB850">
            <v>1425.26</v>
          </cell>
          <cell r="CC850">
            <v>211</v>
          </cell>
          <cell r="CD850">
            <v>6.7547867298578197</v>
          </cell>
          <cell r="CE850">
            <v>86</v>
          </cell>
          <cell r="CF850"/>
          <cell r="CG850"/>
          <cell r="CH850"/>
          <cell r="CI850"/>
          <cell r="CJ850"/>
          <cell r="CK850"/>
          <cell r="CL850"/>
          <cell r="CM850"/>
          <cell r="CN850"/>
          <cell r="CO850"/>
          <cell r="CP850"/>
          <cell r="CQ850"/>
          <cell r="CR850"/>
          <cell r="CS850"/>
          <cell r="CT850"/>
          <cell r="CU850"/>
          <cell r="CV850"/>
          <cell r="CW850"/>
          <cell r="CX850"/>
          <cell r="CY850"/>
          <cell r="CZ850"/>
          <cell r="DA850"/>
          <cell r="DB850"/>
          <cell r="DC850"/>
          <cell r="DD850"/>
          <cell r="DE850"/>
          <cell r="DF850"/>
          <cell r="DG850"/>
          <cell r="DH850"/>
          <cell r="DI850"/>
          <cell r="DJ850">
            <v>0</v>
          </cell>
          <cell r="DK850">
            <v>0</v>
          </cell>
          <cell r="DL850">
            <v>2</v>
          </cell>
          <cell r="DM850">
            <v>0</v>
          </cell>
          <cell r="DN850">
            <v>0</v>
          </cell>
          <cell r="DO850">
            <v>0</v>
          </cell>
          <cell r="DP850">
            <v>0</v>
          </cell>
          <cell r="DQ850">
            <v>0</v>
          </cell>
          <cell r="DR850">
            <v>0</v>
          </cell>
          <cell r="DS850">
            <v>0</v>
          </cell>
          <cell r="DT850">
            <v>0</v>
          </cell>
          <cell r="DU850">
            <v>0</v>
          </cell>
          <cell r="DV850"/>
          <cell r="DW850"/>
          <cell r="DX850"/>
          <cell r="DY850"/>
          <cell r="DZ850"/>
          <cell r="EA850" t="str">
            <v>Higher Studies</v>
          </cell>
          <cell r="EB850" t="str">
            <v>Higher Studies</v>
          </cell>
          <cell r="EC850">
            <v>45194</v>
          </cell>
          <cell r="ED850" t="str">
            <v>CAT-3</v>
          </cell>
          <cell r="EE850"/>
          <cell r="EF850"/>
          <cell r="EG850"/>
          <cell r="EH850"/>
          <cell r="EI850"/>
          <cell r="EJ850"/>
          <cell r="EK850"/>
          <cell r="EL850"/>
          <cell r="EM850"/>
          <cell r="EN850">
            <v>3</v>
          </cell>
          <cell r="EO850">
            <v>0</v>
          </cell>
          <cell r="EP850">
            <v>5</v>
          </cell>
          <cell r="EQ850">
            <v>8</v>
          </cell>
          <cell r="ER850">
            <v>53.333333333333336</v>
          </cell>
          <cell r="ES850" t="str">
            <v>No</v>
          </cell>
          <cell r="ET850"/>
          <cell r="EU850"/>
          <cell r="EV850"/>
          <cell r="EW850"/>
          <cell r="EX850" t="str">
            <v>Mumbai</v>
          </cell>
          <cell r="EY850" t="str">
            <v>AB</v>
          </cell>
          <cell r="EZ850"/>
          <cell r="FA850" t="str">
            <v>18-MECHB63-23</v>
          </cell>
          <cell r="FB850" t="str">
            <v>MECH-B</v>
          </cell>
          <cell r="FC850">
            <v>63</v>
          </cell>
        </row>
        <row r="851">
          <cell r="C851" t="str">
            <v>20-MECHB64-23</v>
          </cell>
          <cell r="D851">
            <v>64</v>
          </cell>
          <cell r="E851" t="str">
            <v>PANDEY PRASHANT GANESH RADHA</v>
          </cell>
          <cell r="F851" t="str">
            <v>20-MECHB64-23</v>
          </cell>
          <cell r="G851" t="str">
            <v>Male</v>
          </cell>
          <cell r="H851">
            <v>37435</v>
          </cell>
          <cell r="I851">
            <v>8788154684</v>
          </cell>
          <cell r="J851">
            <v>8208126215</v>
          </cell>
          <cell r="K851" t="str">
            <v>pandeyprashantganesh@gmail.com</v>
          </cell>
          <cell r="L851" t="str">
            <v>1032200726@tcetmumbai.in</v>
          </cell>
          <cell r="M851" t="str">
            <v>C/301 Shripal Tower Shriprastha Nallasopara (W), Pin-401203</v>
          </cell>
          <cell r="N851" t="str">
            <v>Service</v>
          </cell>
          <cell r="O851" t="str">
            <v>Below  5 Lacs</v>
          </cell>
          <cell r="P851" t="str">
            <v>Normal</v>
          </cell>
          <cell r="Q851" t="str">
            <v>Open</v>
          </cell>
          <cell r="R851">
            <v>2019</v>
          </cell>
          <cell r="S851" t="str">
            <v>DSE</v>
          </cell>
          <cell r="T851" t="str">
            <v>NA</v>
          </cell>
          <cell r="U851" t="str">
            <v>DSE</v>
          </cell>
          <cell r="V851" t="str">
            <v>NA</v>
          </cell>
          <cell r="W851" t="str">
            <v>NA</v>
          </cell>
          <cell r="X851" t="str">
            <v>CAP-Minority</v>
          </cell>
          <cell r="Y851">
            <v>463</v>
          </cell>
          <cell r="Z851">
            <v>500</v>
          </cell>
          <cell r="AA851">
            <v>92.600000000000009</v>
          </cell>
          <cell r="AB851">
            <v>2017</v>
          </cell>
          <cell r="AC851" t="str">
            <v>MAHARASHTRA STATE BOARD OF SECONDARY AND HIGHER SECONDARY EDUCATION</v>
          </cell>
          <cell r="AD851" t="str">
            <v>St Mary English High school</v>
          </cell>
          <cell r="AE851">
            <v>1438</v>
          </cell>
          <cell r="AF851">
            <v>1600</v>
          </cell>
          <cell r="AG851">
            <v>89.875</v>
          </cell>
          <cell r="AH851">
            <v>2020</v>
          </cell>
          <cell r="AI851" t="str">
            <v>Autonomous</v>
          </cell>
          <cell r="AJ851" t="str">
            <v>Shri Bhagubhai Mofatlal Polytechnic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 t="str">
            <v>o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225</v>
          </cell>
          <cell r="AW851">
            <v>25</v>
          </cell>
          <cell r="AX851">
            <v>9</v>
          </cell>
          <cell r="AY851">
            <v>83</v>
          </cell>
          <cell r="AZ851">
            <v>275</v>
          </cell>
          <cell r="BA851">
            <v>29</v>
          </cell>
          <cell r="BB851">
            <v>9.4827586206896548</v>
          </cell>
          <cell r="BC851">
            <v>97</v>
          </cell>
          <cell r="BD851">
            <v>500</v>
          </cell>
          <cell r="BE851">
            <v>54</v>
          </cell>
          <cell r="BF851">
            <v>9.2592592592592595</v>
          </cell>
          <cell r="BG851">
            <v>229</v>
          </cell>
          <cell r="BH851">
            <v>24</v>
          </cell>
          <cell r="BI851">
            <v>9.5416666666666661</v>
          </cell>
          <cell r="BJ851">
            <v>91</v>
          </cell>
          <cell r="BK851">
            <v>254</v>
          </cell>
          <cell r="BL851">
            <v>29</v>
          </cell>
          <cell r="BM851">
            <v>8.7586206896551726</v>
          </cell>
          <cell r="BN851">
            <v>90.333333333333329</v>
          </cell>
          <cell r="BO851">
            <v>483</v>
          </cell>
          <cell r="BP851">
            <v>53</v>
          </cell>
          <cell r="BQ851">
            <v>9.1132075471698109</v>
          </cell>
          <cell r="BR851">
            <v>225</v>
          </cell>
          <cell r="BS851">
            <v>24</v>
          </cell>
          <cell r="BT851">
            <v>9.375</v>
          </cell>
          <cell r="BU851">
            <v>87.666666666666671</v>
          </cell>
          <cell r="BV851">
            <v>225</v>
          </cell>
          <cell r="BW851">
            <v>24</v>
          </cell>
          <cell r="BX851">
            <v>9.375</v>
          </cell>
          <cell r="BY851">
            <v>246</v>
          </cell>
          <cell r="BZ851">
            <v>26</v>
          </cell>
          <cell r="CA851">
            <v>9.4615384615384617</v>
          </cell>
          <cell r="CB851">
            <v>1454</v>
          </cell>
          <cell r="CC851">
            <v>157</v>
          </cell>
          <cell r="CD851">
            <v>9.2611464968152859</v>
          </cell>
          <cell r="CE851">
            <v>91</v>
          </cell>
          <cell r="CF851"/>
          <cell r="CG851"/>
          <cell r="CH851"/>
          <cell r="CI851"/>
          <cell r="CJ851"/>
          <cell r="CK851"/>
          <cell r="CL851"/>
          <cell r="CM851"/>
          <cell r="CN851">
            <v>18</v>
          </cell>
          <cell r="CO851">
            <v>60</v>
          </cell>
          <cell r="CP851">
            <v>23</v>
          </cell>
          <cell r="CQ851">
            <v>50</v>
          </cell>
          <cell r="CR851">
            <v>23</v>
          </cell>
          <cell r="CS851">
            <v>1</v>
          </cell>
          <cell r="CT851">
            <v>96</v>
          </cell>
          <cell r="CU851">
            <v>15</v>
          </cell>
          <cell r="CV851">
            <v>1</v>
          </cell>
          <cell r="CW851">
            <v>94</v>
          </cell>
          <cell r="CX851">
            <v>376</v>
          </cell>
          <cell r="CY851">
            <v>41.777777777777779</v>
          </cell>
          <cell r="CZ851">
            <v>55.86924219910847</v>
          </cell>
          <cell r="DA851">
            <v>9</v>
          </cell>
          <cell r="DB851">
            <v>1</v>
          </cell>
          <cell r="DC851">
            <v>90</v>
          </cell>
          <cell r="DD851">
            <v>11</v>
          </cell>
          <cell r="DE851">
            <v>11</v>
          </cell>
          <cell r="DF851">
            <v>50</v>
          </cell>
          <cell r="DG851">
            <v>9</v>
          </cell>
          <cell r="DH851">
            <v>90</v>
          </cell>
          <cell r="DI851">
            <v>620</v>
          </cell>
          <cell r="DJ851">
            <v>31</v>
          </cell>
          <cell r="DK851">
            <v>2</v>
          </cell>
          <cell r="DL851">
            <v>0</v>
          </cell>
          <cell r="DM851">
            <v>100</v>
          </cell>
          <cell r="DN851">
            <v>40</v>
          </cell>
          <cell r="DO851" t="str">
            <v>100</v>
          </cell>
          <cell r="DP851">
            <v>90</v>
          </cell>
          <cell r="DQ851" t="str">
            <v>100</v>
          </cell>
          <cell r="DR851">
            <v>65</v>
          </cell>
          <cell r="DS851">
            <v>100</v>
          </cell>
          <cell r="DT851">
            <v>43</v>
          </cell>
          <cell r="DU851">
            <v>89</v>
          </cell>
          <cell r="DV851" t="str">
            <v>Oracle</v>
          </cell>
          <cell r="DW851"/>
          <cell r="DX851"/>
          <cell r="DY851" t="str">
            <v>Placed</v>
          </cell>
          <cell r="DZ851">
            <v>8.8000000000000007</v>
          </cell>
          <cell r="EA851" t="str">
            <v>Placement</v>
          </cell>
          <cell r="EB851" t="str">
            <v>Placement</v>
          </cell>
          <cell r="EC851"/>
          <cell r="ED851" t="str">
            <v>CAT-1</v>
          </cell>
          <cell r="EE851"/>
          <cell r="EF851"/>
          <cell r="EG851"/>
          <cell r="EH851"/>
          <cell r="EI851"/>
          <cell r="EJ851"/>
          <cell r="EK851"/>
          <cell r="EL851"/>
          <cell r="EM851"/>
          <cell r="EN851">
            <v>5</v>
          </cell>
          <cell r="EO851">
            <v>5</v>
          </cell>
          <cell r="EP851">
            <v>5</v>
          </cell>
          <cell r="EQ851">
            <v>15</v>
          </cell>
          <cell r="ER851">
            <v>100</v>
          </cell>
          <cell r="ES851" t="str">
            <v>Yes</v>
          </cell>
          <cell r="ET851" t="str">
            <v>https://drive.google.com/open?id=145V69l1JkNnkT_x5Abdr6zBFDRLUd376</v>
          </cell>
          <cell r="EU851" t="str">
            <v>IT + Core Companies</v>
          </cell>
          <cell r="EV851" t="str">
            <v>Yes</v>
          </cell>
          <cell r="EW851" t="str">
            <v>pay_HxhV7P6FDEth6p</v>
          </cell>
          <cell r="EX851"/>
          <cell r="EY851" t="str">
            <v>Present</v>
          </cell>
          <cell r="EZ851" t="str">
            <v>Golden Batch 1</v>
          </cell>
          <cell r="FA851" t="str">
            <v>20-MECHB64-23</v>
          </cell>
          <cell r="FB851" t="str">
            <v>MECH-B</v>
          </cell>
          <cell r="FC851">
            <v>64</v>
          </cell>
        </row>
        <row r="852">
          <cell r="C852" t="str">
            <v>20-MECHB65-23</v>
          </cell>
          <cell r="D852">
            <v>65</v>
          </cell>
          <cell r="E852" t="str">
            <v>PATEL NEERAJ KUMAR RAMBACHAN GEETA</v>
          </cell>
          <cell r="F852" t="str">
            <v>20-MECHB65-23</v>
          </cell>
          <cell r="G852" t="str">
            <v>Male</v>
          </cell>
          <cell r="H852">
            <v>36299</v>
          </cell>
          <cell r="I852">
            <v>9004803421</v>
          </cell>
          <cell r="J852"/>
          <cell r="K852" t="str">
            <v>patelneeraj909@gmail.com</v>
          </cell>
          <cell r="L852" t="str">
            <v>1032200723@tcetmumbai.in</v>
          </cell>
          <cell r="M852" t="str">
            <v>Patel Compound Appapada, Malad (East). Mumbai-400097</v>
          </cell>
          <cell r="N852" t="str">
            <v>Service</v>
          </cell>
          <cell r="O852" t="str">
            <v>Below  5 Lacs</v>
          </cell>
          <cell r="P852" t="str">
            <v>Normal</v>
          </cell>
          <cell r="Q852" t="str">
            <v>Open</v>
          </cell>
          <cell r="R852">
            <v>2019</v>
          </cell>
          <cell r="S852" t="str">
            <v>DSE</v>
          </cell>
          <cell r="T852" t="str">
            <v>NA</v>
          </cell>
          <cell r="U852" t="str">
            <v>DSE</v>
          </cell>
          <cell r="V852" t="str">
            <v>NA</v>
          </cell>
          <cell r="W852" t="str">
            <v>NA</v>
          </cell>
          <cell r="X852" t="str">
            <v>CAP-Minority</v>
          </cell>
          <cell r="Y852">
            <v>291</v>
          </cell>
          <cell r="Z852">
            <v>500</v>
          </cell>
          <cell r="AA852">
            <v>58.199999999999996</v>
          </cell>
          <cell r="AB852">
            <v>2017</v>
          </cell>
          <cell r="AC852" t="str">
            <v>MAHARASHTRA STATE BOARD OF SECONDARY AND HIGHER SECONDARY EDUCATION</v>
          </cell>
          <cell r="AD852" t="str">
            <v xml:space="preserve">A.V.M ACADEMY </v>
          </cell>
          <cell r="AE852">
            <v>1803</v>
          </cell>
          <cell r="AF852">
            <v>1950</v>
          </cell>
          <cell r="AG852">
            <v>92.461538461538467</v>
          </cell>
          <cell r="AH852">
            <v>2020</v>
          </cell>
          <cell r="AI852" t="str">
            <v>Maharashtra State Board of Technical Education</v>
          </cell>
          <cell r="AJ852" t="str">
            <v>Thakur Polytechnic</v>
          </cell>
          <cell r="AK852">
            <v>0</v>
          </cell>
          <cell r="AL852">
            <v>0</v>
          </cell>
          <cell r="AM852">
            <v>0</v>
          </cell>
          <cell r="AN852">
            <v>0</v>
          </cell>
          <cell r="AO852">
            <v>0</v>
          </cell>
          <cell r="AP852">
            <v>0</v>
          </cell>
          <cell r="AQ852" t="str">
            <v>o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218</v>
          </cell>
          <cell r="AW852">
            <v>25</v>
          </cell>
          <cell r="AX852">
            <v>8.7200000000000006</v>
          </cell>
          <cell r="AY852">
            <v>84</v>
          </cell>
          <cell r="AZ852">
            <v>257</v>
          </cell>
          <cell r="BA852">
            <v>29</v>
          </cell>
          <cell r="BB852">
            <v>8.862068965517242</v>
          </cell>
          <cell r="BC852">
            <v>88</v>
          </cell>
          <cell r="BD852">
            <v>475</v>
          </cell>
          <cell r="BE852">
            <v>54</v>
          </cell>
          <cell r="BF852">
            <v>8.7962962962962958</v>
          </cell>
          <cell r="BG852">
            <v>220</v>
          </cell>
          <cell r="BH852">
            <v>24</v>
          </cell>
          <cell r="BI852">
            <v>9.1666666666666661</v>
          </cell>
          <cell r="BJ852">
            <v>91</v>
          </cell>
          <cell r="BK852">
            <v>241</v>
          </cell>
          <cell r="BL852">
            <v>29</v>
          </cell>
          <cell r="BM852">
            <v>8.3103448275862064</v>
          </cell>
          <cell r="BN852">
            <v>87.666666666666671</v>
          </cell>
          <cell r="BO852">
            <v>461</v>
          </cell>
          <cell r="BP852">
            <v>53</v>
          </cell>
          <cell r="BQ852">
            <v>8.6981132075471699</v>
          </cell>
          <cell r="BR852">
            <v>207</v>
          </cell>
          <cell r="BS852">
            <v>24</v>
          </cell>
          <cell r="BT852">
            <v>8.625</v>
          </cell>
          <cell r="BU852">
            <v>80.333333333333329</v>
          </cell>
          <cell r="BV852">
            <v>207</v>
          </cell>
          <cell r="BW852">
            <v>24</v>
          </cell>
          <cell r="BX852">
            <v>8.625</v>
          </cell>
          <cell r="BY852">
            <v>242</v>
          </cell>
          <cell r="BZ852">
            <v>26</v>
          </cell>
          <cell r="CA852">
            <v>9.3076923076923084</v>
          </cell>
          <cell r="CB852">
            <v>1385</v>
          </cell>
          <cell r="CC852">
            <v>157</v>
          </cell>
          <cell r="CD852">
            <v>8.8216560509554132</v>
          </cell>
          <cell r="CE852">
            <v>88</v>
          </cell>
          <cell r="CF852"/>
          <cell r="CG852"/>
          <cell r="CH852"/>
          <cell r="CI852"/>
          <cell r="CJ852"/>
          <cell r="CK852"/>
          <cell r="CL852"/>
          <cell r="CM852"/>
          <cell r="CN852">
            <v>22</v>
          </cell>
          <cell r="CO852">
            <v>60</v>
          </cell>
          <cell r="CP852">
            <v>30</v>
          </cell>
          <cell r="CQ852">
            <v>50</v>
          </cell>
          <cell r="CR852">
            <v>18</v>
          </cell>
          <cell r="CS852">
            <v>6</v>
          </cell>
          <cell r="CT852">
            <v>75</v>
          </cell>
          <cell r="CU852">
            <v>2</v>
          </cell>
          <cell r="CV852">
            <v>14</v>
          </cell>
          <cell r="CW852">
            <v>13</v>
          </cell>
          <cell r="CX852">
            <v>41</v>
          </cell>
          <cell r="CY852">
            <v>10.25</v>
          </cell>
          <cell r="CZ852">
            <v>6.092124814264487</v>
          </cell>
          <cell r="DA852">
            <v>4</v>
          </cell>
          <cell r="DB852">
            <v>6</v>
          </cell>
          <cell r="DC852">
            <v>40</v>
          </cell>
          <cell r="DD852">
            <v>13</v>
          </cell>
          <cell r="DE852">
            <v>9</v>
          </cell>
          <cell r="DF852">
            <v>60</v>
          </cell>
          <cell r="DG852">
            <v>2</v>
          </cell>
          <cell r="DH852">
            <v>20</v>
          </cell>
          <cell r="DI852">
            <v>0</v>
          </cell>
          <cell r="DJ852">
            <v>0</v>
          </cell>
          <cell r="DK852">
            <v>1</v>
          </cell>
          <cell r="DL852">
            <v>1</v>
          </cell>
          <cell r="DM852">
            <v>50</v>
          </cell>
          <cell r="DN852">
            <v>0</v>
          </cell>
          <cell r="DO852" t="str">
            <v>0</v>
          </cell>
          <cell r="DP852">
            <v>0</v>
          </cell>
          <cell r="DQ852">
            <v>0</v>
          </cell>
          <cell r="DR852">
            <v>0</v>
          </cell>
          <cell r="DS852">
            <v>0</v>
          </cell>
          <cell r="DT852">
            <v>3</v>
          </cell>
          <cell r="DU852">
            <v>37</v>
          </cell>
          <cell r="DV852" t="str">
            <v>Micro Pneumatics Pvt.Ltd.</v>
          </cell>
          <cell r="DW852"/>
          <cell r="DX852"/>
          <cell r="DY852" t="str">
            <v>Placed</v>
          </cell>
          <cell r="DZ852">
            <v>3.6</v>
          </cell>
          <cell r="EA852" t="str">
            <v>Placement</v>
          </cell>
          <cell r="EB852" t="str">
            <v>Placement</v>
          </cell>
          <cell r="EC852"/>
          <cell r="ED852" t="str">
            <v>CAT-3</v>
          </cell>
          <cell r="EE852"/>
          <cell r="EF852"/>
          <cell r="EG852"/>
          <cell r="EH852"/>
          <cell r="EI852"/>
          <cell r="EJ852"/>
          <cell r="EK852"/>
          <cell r="EL852"/>
          <cell r="EM852"/>
          <cell r="EN852">
            <v>5</v>
          </cell>
          <cell r="EO852">
            <v>1</v>
          </cell>
          <cell r="EP852">
            <v>5</v>
          </cell>
          <cell r="EQ852">
            <v>11</v>
          </cell>
          <cell r="ER852">
            <v>73.333333333333329</v>
          </cell>
          <cell r="ES852" t="str">
            <v>Yes</v>
          </cell>
          <cell r="ET852" t="str">
            <v>https://drive.google.com/open?id=1MLyHLjFxfOJ2VeFpy5mTPbLqyAa2Glie</v>
          </cell>
          <cell r="EU852" t="str">
            <v>IT + Core Companies</v>
          </cell>
          <cell r="EV852" t="str">
            <v>Yes</v>
          </cell>
          <cell r="EW852" t="str">
            <v>T2109171422522388403278</v>
          </cell>
          <cell r="EX852"/>
          <cell r="EY852" t="str">
            <v>Present</v>
          </cell>
          <cell r="EZ852" t="str">
            <v>Batch 3</v>
          </cell>
          <cell r="FA852" t="str">
            <v>20-MECHB65-23</v>
          </cell>
          <cell r="FB852" t="str">
            <v>MECH-B</v>
          </cell>
          <cell r="FC852">
            <v>65</v>
          </cell>
        </row>
        <row r="853">
          <cell r="C853" t="str">
            <v>20-MECHB66-23</v>
          </cell>
          <cell r="D853">
            <v>66</v>
          </cell>
          <cell r="E853" t="str">
            <v>MAROLIA MANSI MUKESH</v>
          </cell>
          <cell r="F853" t="str">
            <v>20-MECHB66-23</v>
          </cell>
          <cell r="G853" t="str">
            <v>Female</v>
          </cell>
          <cell r="H853">
            <v>37150</v>
          </cell>
          <cell r="I853">
            <v>7021727728</v>
          </cell>
          <cell r="J853">
            <v>9764956879</v>
          </cell>
          <cell r="K853" t="str">
            <v>mansi.marolia16@gmail.com</v>
          </cell>
          <cell r="L853" t="str">
            <v>1032200719@tcetmumbai.in</v>
          </cell>
          <cell r="M853" t="str">
            <v>B-602, Swaran hans Tower, 2nd Road, Shriprashtha Pin- 401203</v>
          </cell>
          <cell r="N853" t="str">
            <v>Service</v>
          </cell>
          <cell r="O853" t="str">
            <v>10 Lacs to 20Lacs</v>
          </cell>
          <cell r="P853" t="str">
            <v>Normal</v>
          </cell>
          <cell r="Q853" t="str">
            <v>Open</v>
          </cell>
          <cell r="R853">
            <v>2019</v>
          </cell>
          <cell r="S853" t="str">
            <v>DSE</v>
          </cell>
          <cell r="T853" t="str">
            <v>NA</v>
          </cell>
          <cell r="U853" t="str">
            <v>DSE</v>
          </cell>
          <cell r="V853" t="str">
            <v>NA</v>
          </cell>
          <cell r="W853" t="str">
            <v>NA</v>
          </cell>
          <cell r="X853" t="str">
            <v>CAP-Minority</v>
          </cell>
          <cell r="Y853">
            <v>435</v>
          </cell>
          <cell r="Z853">
            <v>500</v>
          </cell>
          <cell r="AA853">
            <v>87</v>
          </cell>
          <cell r="AB853">
            <v>2017</v>
          </cell>
          <cell r="AC853" t="str">
            <v>MAHARASHTRA STATE BOARD OF SECONDARY AND HIGHER SECONDARY EDUCATION</v>
          </cell>
          <cell r="AD853" t="str">
            <v>Mother Mary's English High school</v>
          </cell>
          <cell r="AE853">
            <v>1744</v>
          </cell>
          <cell r="AF853">
            <v>1950</v>
          </cell>
          <cell r="AG853">
            <v>89.44</v>
          </cell>
          <cell r="AH853">
            <v>2020</v>
          </cell>
          <cell r="AI853" t="str">
            <v>Maharashtra State Board of Technical Education</v>
          </cell>
          <cell r="AJ853" t="str">
            <v>Thakur Polytechnic</v>
          </cell>
          <cell r="AK853">
            <v>0</v>
          </cell>
          <cell r="AL853">
            <v>0</v>
          </cell>
          <cell r="AM853">
            <v>0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214</v>
          </cell>
          <cell r="AW853">
            <v>25</v>
          </cell>
          <cell r="AX853">
            <v>8.56</v>
          </cell>
          <cell r="AY853">
            <v>79</v>
          </cell>
          <cell r="AZ853">
            <v>275</v>
          </cell>
          <cell r="BA853">
            <v>29</v>
          </cell>
          <cell r="BB853">
            <v>9.4827586206896548</v>
          </cell>
          <cell r="BC853">
            <v>94</v>
          </cell>
          <cell r="BD853">
            <v>489</v>
          </cell>
          <cell r="BE853">
            <v>54</v>
          </cell>
          <cell r="BF853">
            <v>9.0555555555555554</v>
          </cell>
          <cell r="BG853">
            <v>237</v>
          </cell>
          <cell r="BH853">
            <v>24</v>
          </cell>
          <cell r="BI853">
            <v>9.875</v>
          </cell>
          <cell r="BJ853">
            <v>97</v>
          </cell>
          <cell r="BK853">
            <v>266</v>
          </cell>
          <cell r="BL853">
            <v>29</v>
          </cell>
          <cell r="BM853">
            <v>9.1724137931034484</v>
          </cell>
          <cell r="BN853">
            <v>90</v>
          </cell>
          <cell r="BO853">
            <v>503</v>
          </cell>
          <cell r="BP853">
            <v>53</v>
          </cell>
          <cell r="BQ853">
            <v>9.4905660377358494</v>
          </cell>
          <cell r="BR853">
            <v>231</v>
          </cell>
          <cell r="BS853">
            <v>24</v>
          </cell>
          <cell r="BT853">
            <v>9.625</v>
          </cell>
          <cell r="BU853">
            <v>87.666666666666671</v>
          </cell>
          <cell r="BV853">
            <v>231</v>
          </cell>
          <cell r="BW853">
            <v>24</v>
          </cell>
          <cell r="BX853">
            <v>9.625</v>
          </cell>
          <cell r="BY853">
            <v>245</v>
          </cell>
          <cell r="BZ853">
            <v>26</v>
          </cell>
          <cell r="CA853">
            <v>9.4230769230769234</v>
          </cell>
          <cell r="CB853">
            <v>1468</v>
          </cell>
          <cell r="CC853">
            <v>157</v>
          </cell>
          <cell r="CD853">
            <v>9.3503184713375802</v>
          </cell>
          <cell r="CE853">
            <v>90</v>
          </cell>
          <cell r="CF853"/>
          <cell r="CG853"/>
          <cell r="CH853"/>
          <cell r="CI853"/>
          <cell r="CJ853"/>
          <cell r="CK853"/>
          <cell r="CL853"/>
          <cell r="CM853"/>
          <cell r="CN853">
            <v>22</v>
          </cell>
          <cell r="CO853">
            <v>60</v>
          </cell>
          <cell r="CP853">
            <v>29</v>
          </cell>
          <cell r="CQ853">
            <v>50</v>
          </cell>
          <cell r="CR853">
            <v>19</v>
          </cell>
          <cell r="CS853">
            <v>5</v>
          </cell>
          <cell r="CT853">
            <v>80</v>
          </cell>
          <cell r="CU853">
            <v>8</v>
          </cell>
          <cell r="CV853">
            <v>8</v>
          </cell>
          <cell r="CW853">
            <v>50</v>
          </cell>
          <cell r="CX853">
            <v>295</v>
          </cell>
          <cell r="CY853">
            <v>29.5</v>
          </cell>
          <cell r="CZ853">
            <v>43.833580980683507</v>
          </cell>
          <cell r="DA853">
            <v>10</v>
          </cell>
          <cell r="DB853">
            <v>0</v>
          </cell>
          <cell r="DC853">
            <v>100</v>
          </cell>
          <cell r="DD853">
            <v>17</v>
          </cell>
          <cell r="DE853">
            <v>5</v>
          </cell>
          <cell r="DF853">
            <v>78</v>
          </cell>
          <cell r="DG853">
            <v>9</v>
          </cell>
          <cell r="DH853">
            <v>90</v>
          </cell>
          <cell r="DI853">
            <v>0</v>
          </cell>
          <cell r="DJ853">
            <v>0</v>
          </cell>
          <cell r="DK853">
            <v>0</v>
          </cell>
          <cell r="DL853">
            <v>2</v>
          </cell>
          <cell r="DM853">
            <v>0</v>
          </cell>
          <cell r="DN853">
            <v>0</v>
          </cell>
          <cell r="DO853" t="str">
            <v>0</v>
          </cell>
          <cell r="DP853">
            <v>0</v>
          </cell>
          <cell r="DQ853">
            <v>0</v>
          </cell>
          <cell r="DR853">
            <v>0</v>
          </cell>
          <cell r="DS853">
            <v>0</v>
          </cell>
          <cell r="DT853">
            <v>15</v>
          </cell>
          <cell r="DU853">
            <v>57</v>
          </cell>
          <cell r="DV853"/>
          <cell r="DW853"/>
          <cell r="DX853"/>
          <cell r="DY853"/>
          <cell r="DZ853"/>
          <cell r="EA853" t="str">
            <v>Higher Studies</v>
          </cell>
          <cell r="EB853" t="str">
            <v>Higher Studies</v>
          </cell>
          <cell r="EC853">
            <v>44746</v>
          </cell>
          <cell r="ED853" t="str">
            <v>CAT-2</v>
          </cell>
          <cell r="EE853"/>
          <cell r="EF853"/>
          <cell r="EG853"/>
          <cell r="EH853"/>
          <cell r="EI853"/>
          <cell r="EJ853"/>
          <cell r="EK853"/>
          <cell r="EL853"/>
          <cell r="EM853"/>
          <cell r="EN853">
            <v>5</v>
          </cell>
          <cell r="EO853">
            <v>2</v>
          </cell>
          <cell r="EP853">
            <v>5</v>
          </cell>
          <cell r="EQ853">
            <v>12</v>
          </cell>
          <cell r="ER853">
            <v>80</v>
          </cell>
          <cell r="ES853" t="str">
            <v>Yes</v>
          </cell>
          <cell r="ET853" t="str">
            <v>https://drive.google.com/open?id=1UkA3R0pCYUy0xt2BaIyJUspFn65biGKB</v>
          </cell>
          <cell r="EU853" t="str">
            <v>IT + Core Companies</v>
          </cell>
          <cell r="EV853" t="str">
            <v>Yes</v>
          </cell>
          <cell r="EW853" t="str">
            <v>Refrence ID :- pay_HxphKqhjObWOW5</v>
          </cell>
          <cell r="EX853"/>
          <cell r="EY853" t="str">
            <v>Present</v>
          </cell>
          <cell r="EZ853" t="str">
            <v>Batch 3</v>
          </cell>
          <cell r="FA853" t="str">
            <v>20-MECHB66-23</v>
          </cell>
          <cell r="FB853" t="str">
            <v>MECH-B</v>
          </cell>
          <cell r="FC853">
            <v>66</v>
          </cell>
        </row>
        <row r="854">
          <cell r="C854" t="str">
            <v>20-MECHB67-23</v>
          </cell>
          <cell r="D854">
            <v>67</v>
          </cell>
          <cell r="E854" t="str">
            <v>SHAW ABHAY SHAMBHU</v>
          </cell>
          <cell r="F854" t="str">
            <v>20-MECHB67-23</v>
          </cell>
          <cell r="G854" t="str">
            <v>Male</v>
          </cell>
          <cell r="H854">
            <v>37276</v>
          </cell>
          <cell r="I854">
            <v>8956745388</v>
          </cell>
          <cell r="J854">
            <v>7821859594</v>
          </cell>
          <cell r="K854" t="str">
            <v>shawabhay253@gmail.com</v>
          </cell>
          <cell r="L854" t="str">
            <v>1032200718@tcetmumbai.in</v>
          </cell>
          <cell r="M854" t="str">
            <v>B-05, Omshraddha Apt, Sai Nath Nagar Tulinj Road, Nalasopara (East), Pin-401209</v>
          </cell>
          <cell r="N854" t="str">
            <v>Service</v>
          </cell>
          <cell r="O854" t="str">
            <v>Below  5 Lacs</v>
          </cell>
          <cell r="P854" t="str">
            <v>Normal</v>
          </cell>
          <cell r="Q854" t="str">
            <v>Open</v>
          </cell>
          <cell r="R854">
            <v>2019</v>
          </cell>
          <cell r="S854" t="str">
            <v>DSE</v>
          </cell>
          <cell r="T854" t="str">
            <v>NA</v>
          </cell>
          <cell r="U854" t="str">
            <v>DSE</v>
          </cell>
          <cell r="V854" t="str">
            <v>NA</v>
          </cell>
          <cell r="W854" t="str">
            <v>NA</v>
          </cell>
          <cell r="X854" t="str">
            <v>CAP-Minority</v>
          </cell>
          <cell r="Y854">
            <v>405</v>
          </cell>
          <cell r="Z854">
            <v>500</v>
          </cell>
          <cell r="AA854">
            <v>81</v>
          </cell>
          <cell r="AB854">
            <v>2018</v>
          </cell>
          <cell r="AC854" t="str">
            <v>MAHARASHTRA STATE BOARD OF SECONDARY AND HIGHER SECONDARY EDUCATION</v>
          </cell>
          <cell r="AD854" t="str">
            <v>St.willibrord high school</v>
          </cell>
          <cell r="AE854">
            <v>1828</v>
          </cell>
          <cell r="AF854">
            <v>1950</v>
          </cell>
          <cell r="AG854">
            <v>93.743589743589737</v>
          </cell>
          <cell r="AH854">
            <v>2020</v>
          </cell>
          <cell r="AI854" t="str">
            <v>Maharashtra State Board of Technical Education</v>
          </cell>
          <cell r="AJ854" t="str">
            <v>Bhausaheb Vartak Polytechnic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220</v>
          </cell>
          <cell r="AW854">
            <v>25</v>
          </cell>
          <cell r="AX854">
            <v>8.8000000000000007</v>
          </cell>
          <cell r="AY854">
            <v>78</v>
          </cell>
          <cell r="AZ854">
            <v>263</v>
          </cell>
          <cell r="BA854">
            <v>29</v>
          </cell>
          <cell r="BB854">
            <v>9.068965517241379</v>
          </cell>
          <cell r="BC854">
            <v>93</v>
          </cell>
          <cell r="BD854">
            <v>483</v>
          </cell>
          <cell r="BE854">
            <v>54</v>
          </cell>
          <cell r="BF854">
            <v>8.9444444444444446</v>
          </cell>
          <cell r="BG854">
            <v>230</v>
          </cell>
          <cell r="BH854">
            <v>24</v>
          </cell>
          <cell r="BI854">
            <v>9.5833333333333339</v>
          </cell>
          <cell r="BJ854">
            <v>95</v>
          </cell>
          <cell r="BK854">
            <v>253</v>
          </cell>
          <cell r="BL854">
            <v>29</v>
          </cell>
          <cell r="BM854">
            <v>8.7241379310344822</v>
          </cell>
          <cell r="BN854">
            <v>88.666666666666671</v>
          </cell>
          <cell r="BO854">
            <v>483</v>
          </cell>
          <cell r="BP854">
            <v>53</v>
          </cell>
          <cell r="BQ854">
            <v>9.1132075471698109</v>
          </cell>
          <cell r="BR854">
            <v>182</v>
          </cell>
          <cell r="BS854">
            <v>24</v>
          </cell>
          <cell r="BT854">
            <v>7.583333333333333</v>
          </cell>
          <cell r="BU854">
            <v>87.666666666666671</v>
          </cell>
          <cell r="BV854">
            <v>182</v>
          </cell>
          <cell r="BW854">
            <v>24</v>
          </cell>
          <cell r="BX854">
            <v>7.583333333333333</v>
          </cell>
          <cell r="BY854">
            <v>246</v>
          </cell>
          <cell r="BZ854">
            <v>26</v>
          </cell>
          <cell r="CA854">
            <v>9.4615384615384617</v>
          </cell>
          <cell r="CB854">
            <v>1394</v>
          </cell>
          <cell r="CC854">
            <v>157</v>
          </cell>
          <cell r="CD854">
            <v>8.8789808917197455</v>
          </cell>
          <cell r="CE854">
            <v>89</v>
          </cell>
          <cell r="CF854"/>
          <cell r="CG854"/>
          <cell r="CH854"/>
          <cell r="CI854"/>
          <cell r="CJ854"/>
          <cell r="CK854"/>
          <cell r="CL854"/>
          <cell r="CM854"/>
          <cell r="CN854">
            <v>16</v>
          </cell>
          <cell r="CO854">
            <v>60</v>
          </cell>
          <cell r="CP854">
            <v>35</v>
          </cell>
          <cell r="CQ854">
            <v>50</v>
          </cell>
          <cell r="CR854">
            <v>16</v>
          </cell>
          <cell r="CS854">
            <v>8</v>
          </cell>
          <cell r="CT854">
            <v>67</v>
          </cell>
          <cell r="CU854">
            <v>1</v>
          </cell>
          <cell r="CV854">
            <v>15</v>
          </cell>
          <cell r="CW854">
            <v>7</v>
          </cell>
          <cell r="CX854"/>
          <cell r="CY854"/>
          <cell r="CZ854"/>
          <cell r="DA854">
            <v>0</v>
          </cell>
          <cell r="DB854">
            <v>10</v>
          </cell>
          <cell r="DC854">
            <v>0</v>
          </cell>
          <cell r="DD854">
            <v>19</v>
          </cell>
          <cell r="DE854">
            <v>3</v>
          </cell>
          <cell r="DF854">
            <v>87</v>
          </cell>
          <cell r="DG854">
            <v>0</v>
          </cell>
          <cell r="DH854">
            <v>0</v>
          </cell>
          <cell r="DI854">
            <v>0</v>
          </cell>
          <cell r="DJ854">
            <v>0</v>
          </cell>
          <cell r="DK854">
            <v>0</v>
          </cell>
          <cell r="DL854">
            <v>2</v>
          </cell>
          <cell r="DM854">
            <v>0</v>
          </cell>
          <cell r="DN854">
            <v>90</v>
          </cell>
          <cell r="DO854" t="str">
            <v>100</v>
          </cell>
          <cell r="DP854">
            <v>100</v>
          </cell>
          <cell r="DQ854" t="str">
            <v>100</v>
          </cell>
          <cell r="DR854">
            <v>95</v>
          </cell>
          <cell r="DS854">
            <v>100</v>
          </cell>
          <cell r="DT854">
            <v>45</v>
          </cell>
          <cell r="DU854">
            <v>38</v>
          </cell>
          <cell r="DV854" t="str">
            <v>Tikona</v>
          </cell>
          <cell r="DW854"/>
          <cell r="DX854"/>
          <cell r="DY854" t="str">
            <v>Placed</v>
          </cell>
          <cell r="DZ854"/>
          <cell r="EA854" t="str">
            <v>Placement</v>
          </cell>
          <cell r="EB854" t="str">
            <v>Placement</v>
          </cell>
          <cell r="EC854"/>
          <cell r="ED854" t="str">
            <v>CAT-3</v>
          </cell>
          <cell r="EE854"/>
          <cell r="EF854"/>
          <cell r="EG854"/>
          <cell r="EH854"/>
          <cell r="EI854"/>
          <cell r="EJ854"/>
          <cell r="EK854"/>
          <cell r="EL854"/>
          <cell r="EM854"/>
          <cell r="EN854">
            <v>5</v>
          </cell>
          <cell r="EO854">
            <v>1</v>
          </cell>
          <cell r="EP854">
            <v>5</v>
          </cell>
          <cell r="EQ854">
            <v>11</v>
          </cell>
          <cell r="ER854">
            <v>73.333333333333329</v>
          </cell>
          <cell r="ES854" t="str">
            <v>Yes</v>
          </cell>
          <cell r="ET854" t="str">
            <v>https://drive.google.com/open?id=1rsAxasjAeMQ44I7SmdHpm3UKTOPDXNkd</v>
          </cell>
          <cell r="EU854" t="str">
            <v>IT + Core Companies</v>
          </cell>
          <cell r="EV854" t="str">
            <v>Yes</v>
          </cell>
          <cell r="EW854">
            <v>126084001589</v>
          </cell>
          <cell r="EX854"/>
          <cell r="EY854" t="str">
            <v>AB</v>
          </cell>
          <cell r="EZ854" t="str">
            <v>Batch 3</v>
          </cell>
          <cell r="FA854" t="str">
            <v>20-MECHB67-23</v>
          </cell>
          <cell r="FB854" t="str">
            <v>MECH-B</v>
          </cell>
          <cell r="FC854">
            <v>67</v>
          </cell>
        </row>
        <row r="855">
          <cell r="C855" t="str">
            <v>20-MECHB68-23</v>
          </cell>
          <cell r="D855">
            <v>68</v>
          </cell>
          <cell r="E855" t="str">
            <v>VERMA CHIRAG SANJAY TARUNA</v>
          </cell>
          <cell r="F855" t="str">
            <v>20-MECHB68-23</v>
          </cell>
          <cell r="G855" t="str">
            <v>Male</v>
          </cell>
          <cell r="H855">
            <v>36786</v>
          </cell>
          <cell r="I855">
            <v>9561560396</v>
          </cell>
          <cell r="J855"/>
          <cell r="K855" t="str">
            <v>chiragverma8055@gmail.com</v>
          </cell>
          <cell r="L855" t="str">
            <v>1032200721@tcetmumbai.in</v>
          </cell>
          <cell r="M855" t="str">
            <v>A-201, Sankalp Appt. Chankya Chowk, Virat Nagar, Virar (W), 401303.</v>
          </cell>
          <cell r="N855" t="str">
            <v>Service</v>
          </cell>
          <cell r="O855" t="str">
            <v>5 Lacs to  10Lacs</v>
          </cell>
          <cell r="P855" t="str">
            <v>Normal</v>
          </cell>
          <cell r="Q855" t="str">
            <v>Open</v>
          </cell>
          <cell r="R855">
            <v>2019</v>
          </cell>
          <cell r="S855" t="str">
            <v>DSE</v>
          </cell>
          <cell r="T855" t="str">
            <v>NA</v>
          </cell>
          <cell r="U855" t="str">
            <v>DSE</v>
          </cell>
          <cell r="V855" t="str">
            <v>NA</v>
          </cell>
          <cell r="W855" t="str">
            <v>NA</v>
          </cell>
          <cell r="X855" t="str">
            <v>CAP-Minority</v>
          </cell>
          <cell r="Y855">
            <v>391</v>
          </cell>
          <cell r="Z855">
            <v>500</v>
          </cell>
          <cell r="AA855">
            <v>78.2</v>
          </cell>
          <cell r="AB855">
            <v>2017</v>
          </cell>
          <cell r="AC855" t="str">
            <v>MAHARASHTRA STATE BOARD OF SECONDARY AND HIGHER SECONDARY EDUCATION</v>
          </cell>
          <cell r="AD855"/>
          <cell r="AE855">
            <v>1829</v>
          </cell>
          <cell r="AF855">
            <v>1950</v>
          </cell>
          <cell r="AG855">
            <v>93.794871794871796</v>
          </cell>
          <cell r="AH855">
            <v>2020</v>
          </cell>
          <cell r="AI855" t="str">
            <v>Maharashtra State Board of Technical Education</v>
          </cell>
          <cell r="AJ855" t="str">
            <v>Thakur Polytechnic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  <cell r="AS855">
            <v>0</v>
          </cell>
          <cell r="AT855">
            <v>0</v>
          </cell>
          <cell r="AU855">
            <v>0</v>
          </cell>
          <cell r="AV855">
            <v>220</v>
          </cell>
          <cell r="AW855">
            <v>25</v>
          </cell>
          <cell r="AX855">
            <v>8.8000000000000007</v>
          </cell>
          <cell r="AY855">
            <v>76</v>
          </cell>
          <cell r="AZ855">
            <v>269</v>
          </cell>
          <cell r="BA855">
            <v>29</v>
          </cell>
          <cell r="BB855">
            <v>9.2758620689655178</v>
          </cell>
          <cell r="BC855">
            <v>94</v>
          </cell>
          <cell r="BD855">
            <v>489</v>
          </cell>
          <cell r="BE855">
            <v>54</v>
          </cell>
          <cell r="BF855">
            <v>9.0555555555555554</v>
          </cell>
          <cell r="BG855">
            <v>219</v>
          </cell>
          <cell r="BH855">
            <v>24</v>
          </cell>
          <cell r="BI855">
            <v>9.125</v>
          </cell>
          <cell r="BJ855">
            <v>98</v>
          </cell>
          <cell r="BK855">
            <v>267</v>
          </cell>
          <cell r="BL855">
            <v>29</v>
          </cell>
          <cell r="BM855">
            <v>9.2068965517241388</v>
          </cell>
          <cell r="BN855">
            <v>89.333333333333329</v>
          </cell>
          <cell r="BO855">
            <v>486</v>
          </cell>
          <cell r="BP855">
            <v>53</v>
          </cell>
          <cell r="BQ855">
            <v>9.1698113207547163</v>
          </cell>
          <cell r="BR855">
            <v>228</v>
          </cell>
          <cell r="BS855">
            <v>24</v>
          </cell>
          <cell r="BT855">
            <v>9.5</v>
          </cell>
          <cell r="BU855">
            <v>80.333333333333329</v>
          </cell>
          <cell r="BV855">
            <v>228</v>
          </cell>
          <cell r="BW855">
            <v>24</v>
          </cell>
          <cell r="BX855">
            <v>9.5</v>
          </cell>
          <cell r="BY855">
            <v>251</v>
          </cell>
          <cell r="BZ855">
            <v>26</v>
          </cell>
          <cell r="CA855">
            <v>9.6538461538461533</v>
          </cell>
          <cell r="CB855">
            <v>1454</v>
          </cell>
          <cell r="CC855">
            <v>157</v>
          </cell>
          <cell r="CD855">
            <v>9.2611464968152859</v>
          </cell>
          <cell r="CE855">
            <v>90</v>
          </cell>
          <cell r="CF855"/>
          <cell r="CG855"/>
          <cell r="CH855"/>
          <cell r="CI855"/>
          <cell r="CJ855"/>
          <cell r="CK855"/>
          <cell r="CL855"/>
          <cell r="CM855"/>
          <cell r="CN855">
            <v>23</v>
          </cell>
          <cell r="CO855">
            <v>60</v>
          </cell>
          <cell r="CP855">
            <v>31</v>
          </cell>
          <cell r="CQ855">
            <v>50</v>
          </cell>
          <cell r="CR855">
            <v>21</v>
          </cell>
          <cell r="CS855">
            <v>3</v>
          </cell>
          <cell r="CT855">
            <v>88</v>
          </cell>
          <cell r="CU855">
            <v>6</v>
          </cell>
          <cell r="CV855">
            <v>10</v>
          </cell>
          <cell r="CW855">
            <v>38</v>
          </cell>
          <cell r="CX855">
            <v>125</v>
          </cell>
          <cell r="CY855">
            <v>20.833333333333332</v>
          </cell>
          <cell r="CZ855">
            <v>18.573551263001487</v>
          </cell>
          <cell r="DA855">
            <v>6</v>
          </cell>
          <cell r="DB855">
            <v>4</v>
          </cell>
          <cell r="DC855">
            <v>60</v>
          </cell>
          <cell r="DD855">
            <v>16</v>
          </cell>
          <cell r="DE855">
            <v>6</v>
          </cell>
          <cell r="DF855">
            <v>73</v>
          </cell>
          <cell r="DG855">
            <v>5</v>
          </cell>
          <cell r="DH855">
            <v>50</v>
          </cell>
          <cell r="DI855">
            <v>0</v>
          </cell>
          <cell r="DJ855">
            <v>0</v>
          </cell>
          <cell r="DK855">
            <v>1</v>
          </cell>
          <cell r="DL855">
            <v>1</v>
          </cell>
          <cell r="DM855">
            <v>50</v>
          </cell>
          <cell r="DN855">
            <v>70</v>
          </cell>
          <cell r="DO855" t="str">
            <v>100</v>
          </cell>
          <cell r="DP855">
            <v>90</v>
          </cell>
          <cell r="DQ855" t="str">
            <v>100</v>
          </cell>
          <cell r="DR855">
            <v>80</v>
          </cell>
          <cell r="DS855">
            <v>100</v>
          </cell>
          <cell r="DT855">
            <v>30</v>
          </cell>
          <cell r="DU855">
            <v>66</v>
          </cell>
          <cell r="DV855" t="str">
            <v>Off-Pentagoan</v>
          </cell>
          <cell r="DW855"/>
          <cell r="DX855"/>
          <cell r="DY855"/>
          <cell r="DZ855">
            <v>2.16</v>
          </cell>
          <cell r="EA855" t="str">
            <v>Placement</v>
          </cell>
          <cell r="EB855" t="str">
            <v>Placement</v>
          </cell>
          <cell r="EC855"/>
          <cell r="ED855" t="str">
            <v>CAT-3</v>
          </cell>
          <cell r="EE855"/>
          <cell r="EF855"/>
          <cell r="EG855"/>
          <cell r="EH855"/>
          <cell r="EI855"/>
          <cell r="EJ855"/>
          <cell r="EK855"/>
          <cell r="EL855"/>
          <cell r="EM855"/>
          <cell r="EN855">
            <v>5</v>
          </cell>
          <cell r="EO855">
            <v>3</v>
          </cell>
          <cell r="EP855">
            <v>5</v>
          </cell>
          <cell r="EQ855">
            <v>13</v>
          </cell>
          <cell r="ER855">
            <v>86.666666666666671</v>
          </cell>
          <cell r="ES855" t="str">
            <v>Yes</v>
          </cell>
          <cell r="ET855" t="str">
            <v>https://drive.google.com/open?id=1_BSSfy6RIoJ7Ejw4A9dAt8nEOif1KvId</v>
          </cell>
          <cell r="EU855" t="str">
            <v>IT + Core Companies</v>
          </cell>
          <cell r="EV855" t="str">
            <v>Yes</v>
          </cell>
          <cell r="EW855" t="str">
            <v>Yes</v>
          </cell>
          <cell r="EX855"/>
          <cell r="EY855" t="str">
            <v>Present</v>
          </cell>
          <cell r="EZ855" t="str">
            <v>Batch 3</v>
          </cell>
          <cell r="FA855" t="str">
            <v>20-MECHB68-23</v>
          </cell>
          <cell r="FB855" t="str">
            <v>MECH-B</v>
          </cell>
          <cell r="FC855">
            <v>68</v>
          </cell>
        </row>
        <row r="856">
          <cell r="C856" t="str">
            <v>20-MECHB69-23</v>
          </cell>
          <cell r="D856">
            <v>69</v>
          </cell>
          <cell r="E856" t="str">
            <v>SINGH YOGESH GULAB SUNITA</v>
          </cell>
          <cell r="F856" t="str">
            <v>20-MECHB69-23</v>
          </cell>
          <cell r="G856" t="str">
            <v>Male</v>
          </cell>
          <cell r="H856">
            <v>37240</v>
          </cell>
          <cell r="I856">
            <v>9029605689</v>
          </cell>
          <cell r="J856"/>
          <cell r="K856" t="str">
            <v>yogeshgsingh23@gmail.com</v>
          </cell>
          <cell r="L856" t="str">
            <v>1032201026@tcetmumbai.in</v>
          </cell>
          <cell r="M856" t="str">
            <v>9, Sultan, Mukadam Chawal, New Hall Road, Kurla (W), Mumbai-400070</v>
          </cell>
          <cell r="N856" t="str">
            <v>Any other</v>
          </cell>
          <cell r="O856" t="str">
            <v>Below  5 Lacs</v>
          </cell>
          <cell r="P856" t="str">
            <v>Normal</v>
          </cell>
          <cell r="Q856" t="str">
            <v>Open</v>
          </cell>
          <cell r="R856">
            <v>2019</v>
          </cell>
          <cell r="S856" t="str">
            <v>DSE</v>
          </cell>
          <cell r="T856" t="str">
            <v>NA</v>
          </cell>
          <cell r="U856" t="str">
            <v>DSE</v>
          </cell>
          <cell r="V856" t="str">
            <v>NA</v>
          </cell>
          <cell r="W856" t="str">
            <v>NA</v>
          </cell>
          <cell r="X856" t="str">
            <v>CAP-Minority</v>
          </cell>
          <cell r="Y856">
            <v>388</v>
          </cell>
          <cell r="Z856">
            <v>500</v>
          </cell>
          <cell r="AA856">
            <v>77.600000000000009</v>
          </cell>
          <cell r="AB856">
            <v>2017</v>
          </cell>
          <cell r="AC856" t="str">
            <v>MAHARASHTRA STATE BOARD OF SECONDARY AND HIGHER SECONDARY EDUCATION</v>
          </cell>
          <cell r="AD856" t="str">
            <v>Karthika high school</v>
          </cell>
          <cell r="AE856">
            <v>1774</v>
          </cell>
          <cell r="AF856">
            <v>1950</v>
          </cell>
          <cell r="AG856">
            <v>90.974358974358978</v>
          </cell>
          <cell r="AH856">
            <v>2020</v>
          </cell>
          <cell r="AI856" t="str">
            <v>Maharashtra State Board of Technical Education</v>
          </cell>
          <cell r="AJ856" t="str">
            <v>Thakur Polytechnic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202</v>
          </cell>
          <cell r="AW856">
            <v>25</v>
          </cell>
          <cell r="AX856">
            <v>8.08</v>
          </cell>
          <cell r="AY856">
            <v>76</v>
          </cell>
          <cell r="AZ856">
            <v>261</v>
          </cell>
          <cell r="BA856">
            <v>29</v>
          </cell>
          <cell r="BB856">
            <v>9</v>
          </cell>
          <cell r="BC856">
            <v>82</v>
          </cell>
          <cell r="BD856">
            <v>463</v>
          </cell>
          <cell r="BE856">
            <v>54</v>
          </cell>
          <cell r="BF856">
            <v>8.5740740740740744</v>
          </cell>
          <cell r="BG856">
            <v>200</v>
          </cell>
          <cell r="BH856">
            <v>24</v>
          </cell>
          <cell r="BI856">
            <v>8.3333333333333339</v>
          </cell>
          <cell r="BJ856">
            <v>94</v>
          </cell>
          <cell r="BK856">
            <v>240</v>
          </cell>
          <cell r="BL856">
            <v>29</v>
          </cell>
          <cell r="BM856">
            <v>8.2758620689655178</v>
          </cell>
          <cell r="BN856">
            <v>84</v>
          </cell>
          <cell r="BO856">
            <v>440</v>
          </cell>
          <cell r="BP856">
            <v>53</v>
          </cell>
          <cell r="BQ856">
            <v>8.3018867924528301</v>
          </cell>
          <cell r="BR856">
            <v>213</v>
          </cell>
          <cell r="BS856">
            <v>24</v>
          </cell>
          <cell r="BT856">
            <v>8.875</v>
          </cell>
          <cell r="BU856">
            <v>87.666666666666671</v>
          </cell>
          <cell r="BV856">
            <v>213</v>
          </cell>
          <cell r="BW856">
            <v>24</v>
          </cell>
          <cell r="BX856">
            <v>8.875</v>
          </cell>
          <cell r="BY856">
            <v>239</v>
          </cell>
          <cell r="BZ856">
            <v>26</v>
          </cell>
          <cell r="CA856">
            <v>9.1923076923076916</v>
          </cell>
          <cell r="CB856">
            <v>1355</v>
          </cell>
          <cell r="CC856">
            <v>157</v>
          </cell>
          <cell r="CD856">
            <v>8.630573248407643</v>
          </cell>
          <cell r="CE856">
            <v>84</v>
          </cell>
          <cell r="CF856"/>
          <cell r="CG856"/>
          <cell r="CH856"/>
          <cell r="CI856"/>
          <cell r="CJ856"/>
          <cell r="CK856"/>
          <cell r="CL856"/>
          <cell r="CM856"/>
          <cell r="CN856">
            <v>15</v>
          </cell>
          <cell r="CO856">
            <v>60</v>
          </cell>
          <cell r="CP856">
            <v>24</v>
          </cell>
          <cell r="CQ856">
            <v>50</v>
          </cell>
          <cell r="CR856">
            <v>24</v>
          </cell>
          <cell r="CS856">
            <v>0</v>
          </cell>
          <cell r="CT856">
            <v>100</v>
          </cell>
          <cell r="CU856">
            <v>5</v>
          </cell>
          <cell r="CV856">
            <v>11</v>
          </cell>
          <cell r="CW856">
            <v>32</v>
          </cell>
          <cell r="CX856">
            <v>119</v>
          </cell>
          <cell r="CY856">
            <v>13.222222222222221</v>
          </cell>
          <cell r="CZ856">
            <v>17.682020802377416</v>
          </cell>
          <cell r="DA856">
            <v>9</v>
          </cell>
          <cell r="DB856">
            <v>1</v>
          </cell>
          <cell r="DC856">
            <v>90</v>
          </cell>
          <cell r="DD856">
            <v>19</v>
          </cell>
          <cell r="DE856">
            <v>3</v>
          </cell>
          <cell r="DF856">
            <v>87</v>
          </cell>
          <cell r="DG856">
            <v>6</v>
          </cell>
          <cell r="DH856">
            <v>60</v>
          </cell>
          <cell r="DI856">
            <v>100</v>
          </cell>
          <cell r="DJ856">
            <v>5</v>
          </cell>
          <cell r="DK856">
            <v>2</v>
          </cell>
          <cell r="DL856">
            <v>0</v>
          </cell>
          <cell r="DM856">
            <v>100</v>
          </cell>
          <cell r="DN856">
            <v>60</v>
          </cell>
          <cell r="DO856" t="str">
            <v>100</v>
          </cell>
          <cell r="DP856">
            <v>80</v>
          </cell>
          <cell r="DQ856" t="str">
            <v>100</v>
          </cell>
          <cell r="DR856">
            <v>70</v>
          </cell>
          <cell r="DS856">
            <v>100</v>
          </cell>
          <cell r="DT856">
            <v>28</v>
          </cell>
          <cell r="DU856">
            <v>82</v>
          </cell>
          <cell r="DV856" t="str">
            <v>JMC Project</v>
          </cell>
          <cell r="DW856"/>
          <cell r="DX856"/>
          <cell r="DY856" t="str">
            <v>Placed</v>
          </cell>
          <cell r="DZ856">
            <v>4.5</v>
          </cell>
          <cell r="EA856" t="str">
            <v>Placement</v>
          </cell>
          <cell r="EB856" t="str">
            <v>Placement</v>
          </cell>
          <cell r="EC856"/>
          <cell r="ED856" t="str">
            <v>CAT-1</v>
          </cell>
          <cell r="EE856"/>
          <cell r="EF856"/>
          <cell r="EG856"/>
          <cell r="EH856"/>
          <cell r="EI856"/>
          <cell r="EJ856"/>
          <cell r="EK856"/>
          <cell r="EL856"/>
          <cell r="EM856"/>
          <cell r="EN856">
            <v>5</v>
          </cell>
          <cell r="EO856">
            <v>5</v>
          </cell>
          <cell r="EP856">
            <v>5</v>
          </cell>
          <cell r="EQ856">
            <v>15</v>
          </cell>
          <cell r="ER856">
            <v>100</v>
          </cell>
          <cell r="ES856" t="str">
            <v>Yes</v>
          </cell>
          <cell r="ET856" t="str">
            <v>https://drive.google.com/open?id=19KNQl55ezYOm9H6LeGgqKxVdt4MShxdZ</v>
          </cell>
          <cell r="EU856" t="str">
            <v>IT + Core Companies</v>
          </cell>
          <cell r="EV856" t="str">
            <v>Yes</v>
          </cell>
          <cell r="EW856" t="str">
            <v>YES</v>
          </cell>
          <cell r="EX856"/>
          <cell r="EY856" t="str">
            <v>Present</v>
          </cell>
          <cell r="EZ856" t="str">
            <v>Batch 4</v>
          </cell>
          <cell r="FA856" t="str">
            <v>20-MECHB69-23</v>
          </cell>
          <cell r="FB856" t="str">
            <v>MECH-B</v>
          </cell>
          <cell r="FC856">
            <v>69</v>
          </cell>
        </row>
        <row r="857">
          <cell r="C857" t="str">
            <v>17-MECHB70-23</v>
          </cell>
          <cell r="D857">
            <v>70</v>
          </cell>
          <cell r="E857" t="str">
            <v>LAMBA AKASH SUNIL ANITA</v>
          </cell>
          <cell r="F857" t="str">
            <v>17-MECHB70-23</v>
          </cell>
          <cell r="G857" t="str">
            <v>Male</v>
          </cell>
          <cell r="H857">
            <v>36487</v>
          </cell>
          <cell r="I857">
            <v>9867576665</v>
          </cell>
          <cell r="J857"/>
          <cell r="K857" t="str">
            <v>akashslamba@gmail.com</v>
          </cell>
          <cell r="L857" t="str">
            <v>1032170349@tcetmumbai.in</v>
          </cell>
          <cell r="M857" t="str">
            <v>1002/17-b mhada flats,customs colony,powai mumbai,Maharashtra,powai ,400076</v>
          </cell>
          <cell r="N857" t="str">
            <v>Service</v>
          </cell>
          <cell r="O857" t="str">
            <v>5 Lacs to  10Lacs</v>
          </cell>
          <cell r="P857" t="str">
            <v>Normal</v>
          </cell>
          <cell r="Q857" t="str">
            <v>Open</v>
          </cell>
          <cell r="R857">
            <v>2017</v>
          </cell>
          <cell r="S857" t="str">
            <v>FE</v>
          </cell>
          <cell r="T857" t="str">
            <v>MHT-CET 2019</v>
          </cell>
          <cell r="U857" t="str">
            <v>MHT-CET</v>
          </cell>
          <cell r="V857">
            <v>200</v>
          </cell>
          <cell r="W857">
            <v>68</v>
          </cell>
          <cell r="X857" t="str">
            <v>INSTITUTIONAL  SEAT</v>
          </cell>
          <cell r="Y857"/>
          <cell r="Z857"/>
          <cell r="AA857">
            <v>66.72</v>
          </cell>
          <cell r="AB857">
            <v>2015</v>
          </cell>
          <cell r="AC857" t="str">
            <v>CENTRAL BOARD OF SECONDARY EDUCATION</v>
          </cell>
          <cell r="AD857" t="str">
            <v>KV IIT POWAI</v>
          </cell>
          <cell r="AE857">
            <v>390</v>
          </cell>
          <cell r="AF857">
            <v>650</v>
          </cell>
          <cell r="AG857">
            <v>60</v>
          </cell>
          <cell r="AH857">
            <v>2017</v>
          </cell>
          <cell r="AI857" t="str">
            <v>MAHARASHTRA STATE BOARD OF SECONDARY AND HIGHER SECONDARY EDUCATION</v>
          </cell>
          <cell r="AJ857" t="str">
            <v>CHANDRABHANSHARMACOLLEGE</v>
          </cell>
          <cell r="AK857">
            <v>153.63</v>
          </cell>
          <cell r="AL857">
            <v>27</v>
          </cell>
          <cell r="AM857">
            <v>5.6899999999999995</v>
          </cell>
          <cell r="AN857">
            <v>75</v>
          </cell>
          <cell r="AO857">
            <v>142</v>
          </cell>
          <cell r="AP857">
            <v>27</v>
          </cell>
          <cell r="AQ857">
            <v>5.2592592592592595</v>
          </cell>
          <cell r="AR857">
            <v>76</v>
          </cell>
          <cell r="AS857">
            <v>295.63</v>
          </cell>
          <cell r="AT857">
            <v>54</v>
          </cell>
          <cell r="AU857">
            <v>5.4746296296296295</v>
          </cell>
          <cell r="AV857">
            <v>143</v>
          </cell>
          <cell r="AW857">
            <v>26</v>
          </cell>
          <cell r="AX857">
            <v>5.5</v>
          </cell>
          <cell r="AY857">
            <v>80</v>
          </cell>
          <cell r="AZ857">
            <v>151</v>
          </cell>
          <cell r="BA857">
            <v>26</v>
          </cell>
          <cell r="BB857">
            <v>5.8076923076923075</v>
          </cell>
          <cell r="BC857">
            <v>78</v>
          </cell>
          <cell r="BD857">
            <v>294</v>
          </cell>
          <cell r="BE857">
            <v>52</v>
          </cell>
          <cell r="BF857">
            <v>5.6538461538461542</v>
          </cell>
          <cell r="BG857">
            <v>209</v>
          </cell>
          <cell r="BH857">
            <v>24</v>
          </cell>
          <cell r="BI857">
            <v>8.7083333333333339</v>
          </cell>
          <cell r="BJ857">
            <v>80</v>
          </cell>
          <cell r="BK857">
            <v>233</v>
          </cell>
          <cell r="BL857">
            <v>29</v>
          </cell>
          <cell r="BM857">
            <v>8.0344827586206904</v>
          </cell>
          <cell r="BN857">
            <v>77.8</v>
          </cell>
          <cell r="BO857">
            <v>442</v>
          </cell>
          <cell r="BP857">
            <v>53</v>
          </cell>
          <cell r="BQ857">
            <v>8.3396226415094343</v>
          </cell>
          <cell r="BR857">
            <v>200</v>
          </cell>
          <cell r="BS857">
            <v>24</v>
          </cell>
          <cell r="BT857">
            <v>8.3333333333333339</v>
          </cell>
          <cell r="BU857">
            <v>80.333333333333329</v>
          </cell>
          <cell r="BV857">
            <v>200</v>
          </cell>
          <cell r="BW857">
            <v>24</v>
          </cell>
          <cell r="BX857">
            <v>8.3333333333333339</v>
          </cell>
          <cell r="BY857">
            <v>229</v>
          </cell>
          <cell r="BZ857">
            <v>26</v>
          </cell>
          <cell r="CA857">
            <v>8.8076923076923084</v>
          </cell>
          <cell r="CB857">
            <v>1460.63</v>
          </cell>
          <cell r="CC857">
            <v>209</v>
          </cell>
          <cell r="CD857">
            <v>6.9886602870813403</v>
          </cell>
          <cell r="CE857">
            <v>78</v>
          </cell>
          <cell r="CF857"/>
          <cell r="CG857"/>
          <cell r="CH857"/>
          <cell r="CI857"/>
          <cell r="CJ857"/>
          <cell r="CK857"/>
          <cell r="CL857"/>
          <cell r="CM857"/>
          <cell r="CN857"/>
          <cell r="CO857"/>
          <cell r="CP857"/>
          <cell r="CQ857"/>
          <cell r="CR857"/>
          <cell r="CS857"/>
          <cell r="CT857"/>
          <cell r="CU857"/>
          <cell r="CV857"/>
          <cell r="CW857"/>
          <cell r="CX857"/>
          <cell r="CY857"/>
          <cell r="CZ857"/>
          <cell r="DA857"/>
          <cell r="DB857"/>
          <cell r="DC857"/>
          <cell r="DD857"/>
          <cell r="DE857"/>
          <cell r="DF857"/>
          <cell r="DG857"/>
          <cell r="DH857"/>
          <cell r="DI857"/>
          <cell r="DJ857">
            <v>0</v>
          </cell>
          <cell r="DK857">
            <v>0</v>
          </cell>
          <cell r="DL857">
            <v>2</v>
          </cell>
          <cell r="DM857">
            <v>0</v>
          </cell>
          <cell r="DN857">
            <v>0</v>
          </cell>
          <cell r="DO857">
            <v>0</v>
          </cell>
          <cell r="DP857">
            <v>0</v>
          </cell>
          <cell r="DQ857">
            <v>0</v>
          </cell>
          <cell r="DR857">
            <v>0</v>
          </cell>
          <cell r="DS857">
            <v>0</v>
          </cell>
          <cell r="DT857">
            <v>0</v>
          </cell>
          <cell r="DU857">
            <v>0</v>
          </cell>
          <cell r="DV857" t="str">
            <v>ANJ Group(paid Fine of Rs.5000/-reciept no 5955 Dated 08/04/2024</v>
          </cell>
          <cell r="DW857"/>
          <cell r="DX857" t="str">
            <v>Consent Fill/Absent for Unplaced Meeting</v>
          </cell>
          <cell r="DY857" t="str">
            <v>Placed</v>
          </cell>
          <cell r="DZ857"/>
          <cell r="EA857" t="str">
            <v>Placement</v>
          </cell>
          <cell r="EB857" t="str">
            <v>Placement</v>
          </cell>
          <cell r="EC857">
            <v>44903</v>
          </cell>
          <cell r="ED857" t="str">
            <v>CAT-3</v>
          </cell>
          <cell r="EE857"/>
          <cell r="EF857"/>
          <cell r="EG857"/>
          <cell r="EH857"/>
          <cell r="EI857"/>
          <cell r="EJ857"/>
          <cell r="EK857"/>
          <cell r="EL857"/>
          <cell r="EM857"/>
          <cell r="EN857">
            <v>3</v>
          </cell>
          <cell r="EO857">
            <v>0</v>
          </cell>
          <cell r="EP857">
            <v>4</v>
          </cell>
          <cell r="EQ857">
            <v>7</v>
          </cell>
          <cell r="ER857">
            <v>46.666666666666664</v>
          </cell>
          <cell r="ES857" t="str">
            <v>Yes</v>
          </cell>
          <cell r="ET857" t="str">
            <v>https://drive.google.com/open?id=1dr_x4DCG9TBfwU6HlQUFxma0g6VNjfJt</v>
          </cell>
          <cell r="EU857" t="str">
            <v>IT + Core Companies</v>
          </cell>
          <cell r="EV857" t="str">
            <v>No</v>
          </cell>
          <cell r="EW857"/>
          <cell r="EX857" t="str">
            <v>haryana</v>
          </cell>
          <cell r="EY857"/>
          <cell r="EZ857"/>
          <cell r="FA857" t="str">
            <v>17-MECHB70-23</v>
          </cell>
          <cell r="FB857" t="str">
            <v>MECH-B</v>
          </cell>
          <cell r="FC857">
            <v>70</v>
          </cell>
        </row>
        <row r="858">
          <cell r="C858" t="str">
            <v>17-MECHB71-23</v>
          </cell>
          <cell r="D858">
            <v>71</v>
          </cell>
          <cell r="E858" t="str">
            <v>RAUT MANAS KISHOR KETAKI</v>
          </cell>
          <cell r="F858" t="str">
            <v>17-MECHB71-23</v>
          </cell>
          <cell r="G858" t="str">
            <v>Male</v>
          </cell>
          <cell r="H858">
            <v>36287</v>
          </cell>
          <cell r="I858">
            <v>9930506283</v>
          </cell>
          <cell r="J858"/>
          <cell r="K858" t="str">
            <v>raut.manas659@gmail.com</v>
          </cell>
          <cell r="L858" t="str">
            <v>1032170383@tcetmumbai.in</v>
          </cell>
          <cell r="M858" t="str">
            <v>7 BHAGYASHREE,CHANAKYA NAGAR,KANDIVALI(EAST),MUMBAI-400101,OPPOSITE KALPATARU TOWERS,MUMBAI,400101</v>
          </cell>
          <cell r="N858" t="str">
            <v>Self-employed</v>
          </cell>
          <cell r="O858" t="str">
            <v>10 Lacs to 20Lacs</v>
          </cell>
          <cell r="P858" t="str">
            <v>Normal</v>
          </cell>
          <cell r="Q858" t="str">
            <v>Open</v>
          </cell>
          <cell r="R858">
            <v>2017</v>
          </cell>
          <cell r="S858" t="str">
            <v>FE</v>
          </cell>
          <cell r="T858" t="str">
            <v>MHT-CET 2019</v>
          </cell>
          <cell r="U858" t="str">
            <v>MHT-CET</v>
          </cell>
          <cell r="V858">
            <v>200</v>
          </cell>
          <cell r="W858">
            <v>77</v>
          </cell>
          <cell r="X858" t="str">
            <v>INSTITUTIONAL  SEAT</v>
          </cell>
          <cell r="Y858">
            <v>552</v>
          </cell>
          <cell r="Z858">
            <v>600</v>
          </cell>
          <cell r="AA858">
            <v>92</v>
          </cell>
          <cell r="AB858">
            <v>2015</v>
          </cell>
          <cell r="AC858" t="str">
            <v>COUNCIL FOR THE INDIAN SCHOOL CERTIFICATE EXAMINATIONS</v>
          </cell>
          <cell r="AD858" t="str">
            <v>CHILDREN'S ACADEMY</v>
          </cell>
          <cell r="AE858">
            <v>392</v>
          </cell>
          <cell r="AF858">
            <v>650</v>
          </cell>
          <cell r="AG858">
            <v>60.31</v>
          </cell>
          <cell r="AH858">
            <v>2017</v>
          </cell>
          <cell r="AI858" t="str">
            <v>MAHARASHTRA STATE BOARD OF SECONDARY AND HIGHER SECONDARY EDUCATION</v>
          </cell>
          <cell r="AJ858">
            <v>0</v>
          </cell>
          <cell r="AK858">
            <v>159</v>
          </cell>
          <cell r="AL858">
            <v>27</v>
          </cell>
          <cell r="AM858">
            <v>5.8888888888888893</v>
          </cell>
          <cell r="AN858">
            <v>75</v>
          </cell>
          <cell r="AO858">
            <v>156.06</v>
          </cell>
          <cell r="AP858">
            <v>27</v>
          </cell>
          <cell r="AQ858">
            <v>5.78</v>
          </cell>
          <cell r="AR858">
            <v>75</v>
          </cell>
          <cell r="AS858">
            <v>315.06</v>
          </cell>
          <cell r="AT858">
            <v>54</v>
          </cell>
          <cell r="AU858">
            <v>5.8344444444444443</v>
          </cell>
          <cell r="AV858">
            <v>145</v>
          </cell>
          <cell r="AW858">
            <v>26</v>
          </cell>
          <cell r="AX858">
            <v>5.5769230769230766</v>
          </cell>
          <cell r="AY858">
            <v>78</v>
          </cell>
          <cell r="AZ858">
            <v>145</v>
          </cell>
          <cell r="BA858">
            <v>26</v>
          </cell>
          <cell r="BB858">
            <v>5.5769230769230766</v>
          </cell>
          <cell r="BC858">
            <v>79</v>
          </cell>
          <cell r="BD858">
            <v>290</v>
          </cell>
          <cell r="BE858">
            <v>52</v>
          </cell>
          <cell r="BF858">
            <v>5.5769230769230766</v>
          </cell>
          <cell r="BG858">
            <v>213</v>
          </cell>
          <cell r="BH858">
            <v>24</v>
          </cell>
          <cell r="BI858">
            <v>8.875</v>
          </cell>
          <cell r="BJ858">
            <v>75</v>
          </cell>
          <cell r="BK858">
            <v>231</v>
          </cell>
          <cell r="BL858">
            <v>29</v>
          </cell>
          <cell r="BM858">
            <v>7.9655172413793105</v>
          </cell>
          <cell r="BN858">
            <v>76.400000000000006</v>
          </cell>
          <cell r="BO858">
            <v>444</v>
          </cell>
          <cell r="BP858">
            <v>53</v>
          </cell>
          <cell r="BQ858">
            <v>8.3773584905660385</v>
          </cell>
          <cell r="BR858">
            <v>202</v>
          </cell>
          <cell r="BS858">
            <v>24</v>
          </cell>
          <cell r="BT858">
            <v>8.4166666666666661</v>
          </cell>
          <cell r="BU858">
            <v>76.399999999999991</v>
          </cell>
          <cell r="BV858">
            <v>202</v>
          </cell>
          <cell r="BW858">
            <v>24</v>
          </cell>
          <cell r="BX858">
            <v>8.4166666666666661</v>
          </cell>
          <cell r="BY858">
            <v>232</v>
          </cell>
          <cell r="BZ858">
            <v>26</v>
          </cell>
          <cell r="CA858">
            <v>8.9230769230769234</v>
          </cell>
          <cell r="CB858">
            <v>1483.06</v>
          </cell>
          <cell r="CC858">
            <v>209</v>
          </cell>
          <cell r="CD858">
            <v>7.0959808612440192</v>
          </cell>
          <cell r="CE858">
            <v>77</v>
          </cell>
          <cell r="CF858"/>
          <cell r="CG858"/>
          <cell r="CH858"/>
          <cell r="CI858"/>
          <cell r="CJ858"/>
          <cell r="CK858"/>
          <cell r="CL858"/>
          <cell r="CM858"/>
          <cell r="CN858"/>
          <cell r="CO858"/>
          <cell r="CP858"/>
          <cell r="CQ858"/>
          <cell r="CR858"/>
          <cell r="CS858"/>
          <cell r="CT858"/>
          <cell r="CU858"/>
          <cell r="CV858"/>
          <cell r="CW858"/>
          <cell r="CX858"/>
          <cell r="CY858"/>
          <cell r="CZ858"/>
          <cell r="DA858"/>
          <cell r="DB858"/>
          <cell r="DC858"/>
          <cell r="DD858"/>
          <cell r="DE858"/>
          <cell r="DF858"/>
          <cell r="DG858"/>
          <cell r="DH858"/>
          <cell r="DI858"/>
          <cell r="DJ858">
            <v>0</v>
          </cell>
          <cell r="DK858">
            <v>0</v>
          </cell>
          <cell r="DL858">
            <v>2</v>
          </cell>
          <cell r="DM858">
            <v>0</v>
          </cell>
          <cell r="DN858">
            <v>0</v>
          </cell>
          <cell r="DO858">
            <v>0</v>
          </cell>
          <cell r="DP858">
            <v>0</v>
          </cell>
          <cell r="DQ858">
            <v>0</v>
          </cell>
          <cell r="DR858">
            <v>0</v>
          </cell>
          <cell r="DS858">
            <v>0</v>
          </cell>
          <cell r="DT858">
            <v>0</v>
          </cell>
          <cell r="DU858">
            <v>0</v>
          </cell>
          <cell r="DV858"/>
          <cell r="DW858"/>
          <cell r="DX858"/>
          <cell r="DY858"/>
          <cell r="DZ858"/>
          <cell r="EA858" t="str">
            <v>Higher Studies</v>
          </cell>
          <cell r="EB858" t="str">
            <v>Higher Studies</v>
          </cell>
          <cell r="EC858"/>
          <cell r="ED858" t="str">
            <v>CAT-3</v>
          </cell>
          <cell r="EE858"/>
          <cell r="EF858"/>
          <cell r="EG858"/>
          <cell r="EH858"/>
          <cell r="EI858"/>
          <cell r="EJ858"/>
          <cell r="EK858"/>
          <cell r="EL858"/>
          <cell r="EM858"/>
          <cell r="EN858">
            <v>4</v>
          </cell>
          <cell r="EO858">
            <v>0</v>
          </cell>
          <cell r="EP858">
            <v>4</v>
          </cell>
          <cell r="EQ858">
            <v>8</v>
          </cell>
          <cell r="ER858">
            <v>53.333333333333336</v>
          </cell>
          <cell r="ES858" t="str">
            <v>Yes</v>
          </cell>
          <cell r="ET858" t="str">
            <v>https://drive.google.com/open?id=1kZlVlfgOxhZVuvm6DF_O8z9WXP-_nJls</v>
          </cell>
          <cell r="EU858" t="str">
            <v>NA</v>
          </cell>
          <cell r="EV858" t="str">
            <v>No</v>
          </cell>
          <cell r="EW858"/>
          <cell r="EX858" t="str">
            <v>MUMBAI</v>
          </cell>
          <cell r="EY858"/>
          <cell r="EZ858"/>
          <cell r="FA858" t="str">
            <v>17-MECHB71-23</v>
          </cell>
          <cell r="FB858" t="str">
            <v>MECH-B</v>
          </cell>
          <cell r="FC858">
            <v>71</v>
          </cell>
        </row>
        <row r="859">
          <cell r="C859" t="str">
            <v>17-MECHB72-23</v>
          </cell>
          <cell r="D859">
            <v>72</v>
          </cell>
          <cell r="E859" t="str">
            <v>SINGH SAURABH CHANDRABHAN MAMATA</v>
          </cell>
          <cell r="F859" t="str">
            <v>17-MECHB72-23</v>
          </cell>
          <cell r="G859" t="str">
            <v>Male</v>
          </cell>
          <cell r="H859">
            <v>36398</v>
          </cell>
          <cell r="I859">
            <v>9511893569</v>
          </cell>
          <cell r="J859"/>
          <cell r="K859" t="str">
            <v>saurabh893569@gmail.com</v>
          </cell>
          <cell r="L859" t="str">
            <v>1032170405@tcetmumbai.in</v>
          </cell>
          <cell r="M859" t="str">
            <v>B/103 Bldg no. 3, Laxmi Darshan, Radha Nagar, Tulinj Road, Nallasopara(E),Nallasoparaa,Nalasopara,401209</v>
          </cell>
          <cell r="N859" t="str">
            <v>Self-employed</v>
          </cell>
          <cell r="O859" t="str">
            <v>5 Lacs to  10Lacs</v>
          </cell>
          <cell r="P859" t="str">
            <v>Normal</v>
          </cell>
          <cell r="Q859" t="str">
            <v>Open</v>
          </cell>
          <cell r="R859">
            <v>2017</v>
          </cell>
          <cell r="S859" t="str">
            <v>FE</v>
          </cell>
          <cell r="T859" t="str">
            <v>MHT-CET 2019</v>
          </cell>
          <cell r="U859" t="str">
            <v>MHT-CET</v>
          </cell>
          <cell r="V859">
            <v>200</v>
          </cell>
          <cell r="W859">
            <v>100</v>
          </cell>
          <cell r="X859" t="str">
            <v>CAP-Minority</v>
          </cell>
          <cell r="Y859">
            <v>439</v>
          </cell>
          <cell r="Z859">
            <v>500</v>
          </cell>
          <cell r="AA859">
            <v>87.8</v>
          </cell>
          <cell r="AB859">
            <v>2015</v>
          </cell>
          <cell r="AC859" t="str">
            <v>MAHARASHTRA STATE BOARD OF SECONDARY AND HIGHER SECONDARY EDUCATION</v>
          </cell>
          <cell r="AD859" t="str">
            <v>K.M.P.D VIDYALAYA</v>
          </cell>
          <cell r="AE859">
            <v>450</v>
          </cell>
          <cell r="AF859">
            <v>650</v>
          </cell>
          <cell r="AG859">
            <v>69.23</v>
          </cell>
          <cell r="AH859">
            <v>2017</v>
          </cell>
          <cell r="AI859" t="str">
            <v>MAHARASHTRA STATE BOARD OF SECONDARY AND HIGHER SECONDARY EDUCATION</v>
          </cell>
          <cell r="AJ859">
            <v>0</v>
          </cell>
          <cell r="AK859">
            <v>187</v>
          </cell>
          <cell r="AL859">
            <v>27</v>
          </cell>
          <cell r="AM859">
            <v>6.9259259259259256</v>
          </cell>
          <cell r="AN859">
            <v>75</v>
          </cell>
          <cell r="AO859">
            <v>165.51</v>
          </cell>
          <cell r="AP859">
            <v>27</v>
          </cell>
          <cell r="AQ859">
            <v>6.13</v>
          </cell>
          <cell r="AR859">
            <v>76</v>
          </cell>
          <cell r="AS859">
            <v>352.51</v>
          </cell>
          <cell r="AT859">
            <v>54</v>
          </cell>
          <cell r="AU859">
            <v>6.5279629629629632</v>
          </cell>
          <cell r="AV859">
            <v>156</v>
          </cell>
          <cell r="AW859">
            <v>26</v>
          </cell>
          <cell r="AX859">
            <v>6</v>
          </cell>
          <cell r="AY859">
            <v>79</v>
          </cell>
          <cell r="AZ859">
            <v>135</v>
          </cell>
          <cell r="BA859">
            <v>26</v>
          </cell>
          <cell r="BB859">
            <v>5.1923076923076925</v>
          </cell>
          <cell r="BC859">
            <v>80</v>
          </cell>
          <cell r="BD859">
            <v>291</v>
          </cell>
          <cell r="BE859">
            <v>52</v>
          </cell>
          <cell r="BF859">
            <v>5.5961538461538458</v>
          </cell>
          <cell r="BG859">
            <v>213</v>
          </cell>
          <cell r="BH859">
            <v>24</v>
          </cell>
          <cell r="BI859">
            <v>8.875</v>
          </cell>
          <cell r="BJ859">
            <v>79</v>
          </cell>
          <cell r="BK859">
            <v>250</v>
          </cell>
          <cell r="BL859">
            <v>29</v>
          </cell>
          <cell r="BM859">
            <v>8.6206896551724146</v>
          </cell>
          <cell r="BN859">
            <v>77.8</v>
          </cell>
          <cell r="BO859">
            <v>463</v>
          </cell>
          <cell r="BP859">
            <v>53</v>
          </cell>
          <cell r="BQ859">
            <v>8.7358490566037741</v>
          </cell>
          <cell r="BR859">
            <v>215</v>
          </cell>
          <cell r="BS859">
            <v>24</v>
          </cell>
          <cell r="BT859">
            <v>8.9583333333333339</v>
          </cell>
          <cell r="BU859">
            <v>77.8</v>
          </cell>
          <cell r="BV859">
            <v>215</v>
          </cell>
          <cell r="BW859">
            <v>24</v>
          </cell>
          <cell r="BX859">
            <v>8.9583333333333339</v>
          </cell>
          <cell r="BY859">
            <v>242</v>
          </cell>
          <cell r="BZ859">
            <v>26</v>
          </cell>
          <cell r="CA859">
            <v>9.3076923076923084</v>
          </cell>
          <cell r="CB859">
            <v>1563.51</v>
          </cell>
          <cell r="CC859">
            <v>209</v>
          </cell>
          <cell r="CD859">
            <v>7.4809090909090905</v>
          </cell>
          <cell r="CE859">
            <v>78</v>
          </cell>
          <cell r="CF859"/>
          <cell r="CG859"/>
          <cell r="CH859"/>
          <cell r="CI859"/>
          <cell r="CJ859"/>
          <cell r="CK859"/>
          <cell r="CL859"/>
          <cell r="CM859"/>
          <cell r="CN859">
            <v>21</v>
          </cell>
          <cell r="CO859">
            <v>60</v>
          </cell>
          <cell r="CP859">
            <v>41</v>
          </cell>
          <cell r="CQ859">
            <v>50</v>
          </cell>
          <cell r="CR859">
            <v>21</v>
          </cell>
          <cell r="CS859">
            <v>3</v>
          </cell>
          <cell r="CT859">
            <v>88</v>
          </cell>
          <cell r="CU859">
            <v>6</v>
          </cell>
          <cell r="CV859">
            <v>10</v>
          </cell>
          <cell r="CW859">
            <v>38</v>
          </cell>
          <cell r="CX859">
            <v>43</v>
          </cell>
          <cell r="CY859">
            <v>21.5</v>
          </cell>
          <cell r="CZ859">
            <v>6.3893016344725106</v>
          </cell>
          <cell r="DA859">
            <v>2</v>
          </cell>
          <cell r="DB859">
            <v>8</v>
          </cell>
          <cell r="DC859">
            <v>20</v>
          </cell>
          <cell r="DD859">
            <v>22</v>
          </cell>
          <cell r="DE859">
            <v>0</v>
          </cell>
          <cell r="DF859">
            <v>100</v>
          </cell>
          <cell r="DG859">
            <v>0</v>
          </cell>
          <cell r="DH859">
            <v>0</v>
          </cell>
          <cell r="DI859">
            <v>0</v>
          </cell>
          <cell r="DJ859">
            <v>0</v>
          </cell>
          <cell r="DK859">
            <v>2</v>
          </cell>
          <cell r="DL859">
            <v>0</v>
          </cell>
          <cell r="DM859">
            <v>100</v>
          </cell>
          <cell r="DN859">
            <v>0</v>
          </cell>
          <cell r="DO859" t="str">
            <v>0</v>
          </cell>
          <cell r="DP859">
            <v>0</v>
          </cell>
          <cell r="DQ859">
            <v>0</v>
          </cell>
          <cell r="DR859">
            <v>0</v>
          </cell>
          <cell r="DS859">
            <v>0</v>
          </cell>
          <cell r="DT859">
            <v>3</v>
          </cell>
          <cell r="DU859">
            <v>50</v>
          </cell>
          <cell r="DV859"/>
          <cell r="DW859"/>
          <cell r="DX859" t="str">
            <v>Absent for Unplaced Meeting</v>
          </cell>
          <cell r="DY859"/>
          <cell r="DZ859"/>
          <cell r="EA859" t="str">
            <v>Higher Studies</v>
          </cell>
          <cell r="EB859" t="str">
            <v>Higher Studies</v>
          </cell>
          <cell r="EC859">
            <v>44903</v>
          </cell>
          <cell r="ED859" t="str">
            <v>CAT-3</v>
          </cell>
          <cell r="EE859"/>
          <cell r="EF859"/>
          <cell r="EG859"/>
          <cell r="EH859"/>
          <cell r="EI859"/>
          <cell r="EJ859"/>
          <cell r="EK859"/>
          <cell r="EL859"/>
          <cell r="EM859"/>
          <cell r="EN859">
            <v>4</v>
          </cell>
          <cell r="EO859">
            <v>1</v>
          </cell>
          <cell r="EP859">
            <v>4</v>
          </cell>
          <cell r="EQ859">
            <v>9</v>
          </cell>
          <cell r="ER859">
            <v>60</v>
          </cell>
          <cell r="ES859" t="str">
            <v>Yes</v>
          </cell>
          <cell r="ET859" t="str">
            <v>https://drive.google.com/open?id=1JwTtHUFV0uSsjUIi-S0RHZP3MW6RMjAd</v>
          </cell>
          <cell r="EU859" t="str">
            <v>IT + Core Companies</v>
          </cell>
          <cell r="EV859" t="str">
            <v>Yes</v>
          </cell>
          <cell r="EW859" t="str">
            <v>Transaction ID - 126015353966.             Sir/Madam, My full mame is SINGH SAURABH CHANDRABHAN MAMATA and my UID is 17-MECHB72-23.          As my name and UID is not mentioned in the above Name and UID slides, I'm writing it here as instructed by Pankaj Rawool Sir.</v>
          </cell>
          <cell r="EX859" t="str">
            <v>Nalasopara</v>
          </cell>
          <cell r="EY859"/>
          <cell r="EZ859" t="str">
            <v>Batch 3</v>
          </cell>
          <cell r="FA859" t="str">
            <v>17-MECHB72-23</v>
          </cell>
          <cell r="FB859" t="str">
            <v>MECH-B</v>
          </cell>
          <cell r="FC859">
            <v>72</v>
          </cell>
        </row>
        <row r="860">
          <cell r="C860" t="str">
            <v>19-COMPA33-23</v>
          </cell>
          <cell r="D860"/>
          <cell r="E860" t="str">
            <v>DEBESH PRADEEP SATAPATHY ARCHANA</v>
          </cell>
          <cell r="F860" t="str">
            <v>19-COMPA33-23</v>
          </cell>
          <cell r="G860" t="str">
            <v>Male</v>
          </cell>
          <cell r="H860"/>
          <cell r="I860"/>
          <cell r="J860"/>
          <cell r="K860" t="str">
            <v>iamdps44@gmail.com</v>
          </cell>
          <cell r="L860"/>
          <cell r="M860" t="str">
            <v>FLAT NO.1203, D9 SAPTHAGIRI,LOKDHARA PHASE 3, KALYAN EAST,NEAR CHAKKI NAKA,KALYAN,421306</v>
          </cell>
          <cell r="N860"/>
          <cell r="O860"/>
          <cell r="P860" t="str">
            <v>Normal</v>
          </cell>
          <cell r="Q860" t="str">
            <v>Open</v>
          </cell>
          <cell r="R860">
            <v>2019</v>
          </cell>
          <cell r="S860" t="str">
            <v>FE</v>
          </cell>
          <cell r="T860" t="str">
            <v>MHT-CET 2019</v>
          </cell>
          <cell r="U860" t="str">
            <v>MHT-CET</v>
          </cell>
          <cell r="V860">
            <v>200</v>
          </cell>
          <cell r="W860">
            <v>96.8388578</v>
          </cell>
          <cell r="X860" t="str">
            <v>GOPENS</v>
          </cell>
          <cell r="Y860">
            <v>464</v>
          </cell>
          <cell r="Z860">
            <v>500</v>
          </cell>
          <cell r="AA860">
            <v>92.8</v>
          </cell>
          <cell r="AB860">
            <v>2016</v>
          </cell>
          <cell r="AC860" t="str">
            <v>CENTRAL BOARD OF SECONDARY EDUCATION</v>
          </cell>
          <cell r="AD860" t="str">
            <v>ARYA GURUKUL</v>
          </cell>
          <cell r="AE860">
            <v>397</v>
          </cell>
          <cell r="AF860">
            <v>500</v>
          </cell>
          <cell r="AG860">
            <v>79.400000000000006</v>
          </cell>
          <cell r="AH860">
            <v>2018</v>
          </cell>
          <cell r="AI860" t="str">
            <v>CENTRAL BOARD OF SECONDARY EDUCATION</v>
          </cell>
          <cell r="AJ860" t="str">
            <v>ARYA GURUKUL</v>
          </cell>
          <cell r="AK860">
            <v>0</v>
          </cell>
          <cell r="AL860">
            <v>23</v>
          </cell>
          <cell r="AM860">
            <v>0</v>
          </cell>
          <cell r="AN860">
            <v>70</v>
          </cell>
          <cell r="AO860">
            <v>0</v>
          </cell>
          <cell r="AP860">
            <v>25</v>
          </cell>
          <cell r="AQ860">
            <v>0</v>
          </cell>
          <cell r="AR860">
            <v>75</v>
          </cell>
          <cell r="AS860">
            <v>0</v>
          </cell>
          <cell r="AT860">
            <v>48</v>
          </cell>
          <cell r="AU860">
            <v>0</v>
          </cell>
          <cell r="AV860"/>
          <cell r="AW860">
            <v>25</v>
          </cell>
          <cell r="AX860">
            <v>0</v>
          </cell>
          <cell r="AY860">
            <v>73</v>
          </cell>
          <cell r="AZ860"/>
          <cell r="BA860"/>
          <cell r="BB860" t="e">
            <v>#DIV/0!</v>
          </cell>
          <cell r="BC860">
            <v>79</v>
          </cell>
          <cell r="BD860">
            <v>0</v>
          </cell>
          <cell r="BE860">
            <v>25</v>
          </cell>
          <cell r="BF860">
            <v>0</v>
          </cell>
          <cell r="BG860"/>
          <cell r="BH860">
            <v>24</v>
          </cell>
          <cell r="BI860">
            <v>0</v>
          </cell>
          <cell r="BJ860"/>
          <cell r="BK860"/>
          <cell r="BL860"/>
          <cell r="BM860" t="e">
            <v>#DIV/0!</v>
          </cell>
          <cell r="BN860">
            <v>74.25</v>
          </cell>
          <cell r="BO860">
            <v>0</v>
          </cell>
          <cell r="BP860">
            <v>24</v>
          </cell>
          <cell r="BQ860">
            <v>0</v>
          </cell>
          <cell r="BR860"/>
          <cell r="BS860"/>
          <cell r="BT860"/>
          <cell r="BU860"/>
          <cell r="BV860">
            <v>0</v>
          </cell>
          <cell r="BW860">
            <v>0</v>
          </cell>
          <cell r="BX860" t="e">
            <v>#DIV/0!</v>
          </cell>
          <cell r="BY860"/>
          <cell r="BZ860"/>
          <cell r="CA860" t="e">
            <v>#DIV/0!</v>
          </cell>
          <cell r="CB860">
            <v>0</v>
          </cell>
          <cell r="CC860">
            <v>97</v>
          </cell>
          <cell r="CD860">
            <v>0</v>
          </cell>
          <cell r="CE860">
            <v>75</v>
          </cell>
          <cell r="CF860"/>
          <cell r="CG860"/>
          <cell r="CH860"/>
          <cell r="CI860"/>
          <cell r="CJ860"/>
          <cell r="CK860"/>
          <cell r="CL860"/>
          <cell r="CM860"/>
          <cell r="CN860"/>
          <cell r="CO860"/>
          <cell r="CP860"/>
          <cell r="CQ860"/>
          <cell r="CR860"/>
          <cell r="CS860"/>
          <cell r="CT860"/>
          <cell r="CU860"/>
          <cell r="CV860"/>
          <cell r="CW860"/>
          <cell r="CX860"/>
          <cell r="CY860"/>
          <cell r="CZ860"/>
          <cell r="DA860"/>
          <cell r="DB860"/>
          <cell r="DC860"/>
          <cell r="DD860"/>
          <cell r="DE860"/>
          <cell r="DF860"/>
          <cell r="DG860"/>
          <cell r="DH860"/>
          <cell r="DI860"/>
          <cell r="DJ860">
            <v>0</v>
          </cell>
          <cell r="DK860"/>
          <cell r="DL860"/>
          <cell r="DM860">
            <v>0</v>
          </cell>
          <cell r="DN860"/>
          <cell r="DO860"/>
          <cell r="DP860">
            <v>0</v>
          </cell>
          <cell r="DQ860">
            <v>0</v>
          </cell>
          <cell r="DR860">
            <v>0</v>
          </cell>
          <cell r="DS860">
            <v>0</v>
          </cell>
          <cell r="DT860"/>
          <cell r="DU860">
            <v>0</v>
          </cell>
          <cell r="DV860"/>
          <cell r="DW860" t="str">
            <v>drop</v>
          </cell>
          <cell r="DX860"/>
          <cell r="DY860"/>
          <cell r="DZ860"/>
          <cell r="EA860"/>
          <cell r="EB860"/>
          <cell r="EC860"/>
          <cell r="ED860" t="str">
            <v>CAT-3</v>
          </cell>
          <cell r="EE860"/>
          <cell r="EF860"/>
          <cell r="EG860"/>
          <cell r="EH860"/>
          <cell r="EI860"/>
          <cell r="EJ860"/>
          <cell r="EK860"/>
          <cell r="EL860"/>
          <cell r="EM860"/>
          <cell r="EN860">
            <v>0</v>
          </cell>
          <cell r="EO860">
            <v>0</v>
          </cell>
          <cell r="EP860">
            <v>4</v>
          </cell>
          <cell r="EQ860">
            <v>4</v>
          </cell>
          <cell r="ER860">
            <v>26.666666666666668</v>
          </cell>
          <cell r="ES860"/>
          <cell r="ET860"/>
          <cell r="EU860"/>
          <cell r="EV860"/>
          <cell r="EW860"/>
          <cell r="EX860" t="str">
            <v>BOISAR</v>
          </cell>
          <cell r="EY860"/>
          <cell r="EZ860"/>
          <cell r="FA860" t="str">
            <v>19-COMPA33-23</v>
          </cell>
          <cell r="FB860">
            <v>0</v>
          </cell>
          <cell r="FC860">
            <v>0</v>
          </cell>
        </row>
        <row r="861">
          <cell r="C861" t="str">
            <v>19-ITA22-23</v>
          </cell>
          <cell r="D861"/>
          <cell r="E861" t="str">
            <v>GORASIYA DHRUV JAGDISHBHAI NAYNABEN</v>
          </cell>
          <cell r="F861" t="str">
            <v>19-ITA22-23</v>
          </cell>
          <cell r="G861" t="str">
            <v>Male</v>
          </cell>
          <cell r="H861"/>
          <cell r="I861"/>
          <cell r="J861"/>
          <cell r="K861" t="str">
            <v>gorasiyadhruv@gmail.com</v>
          </cell>
          <cell r="L861"/>
          <cell r="M861" t="str">
            <v>23,SARITA DARSHAN SOCIETY,SURAT,SURAT,395006</v>
          </cell>
          <cell r="N861"/>
          <cell r="O861"/>
          <cell r="P861" t="str">
            <v>Normal</v>
          </cell>
          <cell r="Q861" t="str">
            <v>Open</v>
          </cell>
          <cell r="R861">
            <v>2019</v>
          </cell>
          <cell r="S861" t="str">
            <v>FE</v>
          </cell>
          <cell r="T861" t="str">
            <v>MHT-CET 2019</v>
          </cell>
          <cell r="U861" t="str">
            <v>MHT-CET</v>
          </cell>
          <cell r="V861">
            <v>200</v>
          </cell>
          <cell r="W861">
            <v>20.288160000000001</v>
          </cell>
          <cell r="X861" t="str">
            <v>IL</v>
          </cell>
          <cell r="Y861">
            <v>440</v>
          </cell>
          <cell r="Z861">
            <v>500</v>
          </cell>
          <cell r="AA861">
            <v>88</v>
          </cell>
          <cell r="AB861">
            <v>2017</v>
          </cell>
          <cell r="AC861" t="str">
            <v>MAHARASHTRA STATE BOARD OF SECONDARY AND HIGHER SECONDARY EDUCATION</v>
          </cell>
          <cell r="AD861" t="str">
            <v>SWAMI VIVEKANAND INTERNATIONAL SCHOOL</v>
          </cell>
          <cell r="AE861">
            <v>413</v>
          </cell>
          <cell r="AF861">
            <v>650</v>
          </cell>
          <cell r="AG861">
            <v>63.54</v>
          </cell>
          <cell r="AH861">
            <v>2019</v>
          </cell>
          <cell r="AI861" t="str">
            <v>MAHARASHTRA STATE BOARD OF SECONDARY AND HIGHER SECONDARY EDUCATION</v>
          </cell>
          <cell r="AJ861" t="str">
            <v>PACE JUNIOR SCIENCE COLLEGE</v>
          </cell>
          <cell r="AK861">
            <v>163</v>
          </cell>
          <cell r="AL861">
            <v>22</v>
          </cell>
          <cell r="AM861">
            <v>7.4090909090909092</v>
          </cell>
          <cell r="AN861">
            <v>75</v>
          </cell>
          <cell r="AO861">
            <v>0</v>
          </cell>
          <cell r="AP861">
            <v>26</v>
          </cell>
          <cell r="AQ861">
            <v>0</v>
          </cell>
          <cell r="AR861">
            <v>74</v>
          </cell>
          <cell r="AS861">
            <v>163</v>
          </cell>
          <cell r="AT861">
            <v>48</v>
          </cell>
          <cell r="AU861">
            <v>3.3958333333333335</v>
          </cell>
          <cell r="AV861"/>
          <cell r="AW861">
            <v>25</v>
          </cell>
          <cell r="AX861">
            <v>0</v>
          </cell>
          <cell r="AY861">
            <v>74</v>
          </cell>
          <cell r="AZ861">
            <v>0</v>
          </cell>
          <cell r="BA861"/>
          <cell r="BB861" t="e">
            <v>#DIV/0!</v>
          </cell>
          <cell r="BC861">
            <v>0</v>
          </cell>
          <cell r="BD861">
            <v>0</v>
          </cell>
          <cell r="BE861">
            <v>25</v>
          </cell>
          <cell r="BF861">
            <v>0</v>
          </cell>
          <cell r="BG861"/>
          <cell r="BH861">
            <v>24</v>
          </cell>
          <cell r="BI861">
            <v>0</v>
          </cell>
          <cell r="BJ861"/>
          <cell r="BK861"/>
          <cell r="BL861"/>
          <cell r="BM861" t="e">
            <v>#DIV/0!</v>
          </cell>
          <cell r="BN861">
            <v>37</v>
          </cell>
          <cell r="BO861">
            <v>0</v>
          </cell>
          <cell r="BP861">
            <v>24</v>
          </cell>
          <cell r="BQ861">
            <v>0</v>
          </cell>
          <cell r="BR861"/>
          <cell r="BS861"/>
          <cell r="BT861"/>
          <cell r="BU861"/>
          <cell r="BV861">
            <v>0</v>
          </cell>
          <cell r="BW861">
            <v>0</v>
          </cell>
          <cell r="BX861" t="e">
            <v>#DIV/0!</v>
          </cell>
          <cell r="BY861"/>
          <cell r="BZ861"/>
          <cell r="CA861" t="e">
            <v>#DIV/0!</v>
          </cell>
          <cell r="CB861">
            <v>163</v>
          </cell>
          <cell r="CC861">
            <v>97</v>
          </cell>
          <cell r="CD861">
            <v>1.6804123711340206</v>
          </cell>
          <cell r="CE861"/>
          <cell r="CF861"/>
          <cell r="CG861"/>
          <cell r="CH861"/>
          <cell r="CI861"/>
          <cell r="CJ861"/>
          <cell r="CK861"/>
          <cell r="CL861"/>
          <cell r="CM861"/>
          <cell r="CN861"/>
          <cell r="CO861"/>
          <cell r="CP861"/>
          <cell r="CQ861"/>
          <cell r="CR861"/>
          <cell r="CS861"/>
          <cell r="CT861"/>
          <cell r="CU861"/>
          <cell r="CV861"/>
          <cell r="CW861"/>
          <cell r="CX861"/>
          <cell r="CY861"/>
          <cell r="CZ861"/>
          <cell r="DA861"/>
          <cell r="DB861"/>
          <cell r="DC861"/>
          <cell r="DD861"/>
          <cell r="DE861"/>
          <cell r="DF861"/>
          <cell r="DG861"/>
          <cell r="DH861"/>
          <cell r="DI861"/>
          <cell r="DJ861">
            <v>0</v>
          </cell>
          <cell r="DK861"/>
          <cell r="DL861"/>
          <cell r="DM861">
            <v>0</v>
          </cell>
          <cell r="DN861"/>
          <cell r="DO861"/>
          <cell r="DP861">
            <v>0</v>
          </cell>
          <cell r="DQ861">
            <v>0</v>
          </cell>
          <cell r="DR861">
            <v>0</v>
          </cell>
          <cell r="DS861">
            <v>0</v>
          </cell>
          <cell r="DT861"/>
          <cell r="DU861">
            <v>0</v>
          </cell>
          <cell r="DV861"/>
          <cell r="DW861" t="str">
            <v>drop</v>
          </cell>
          <cell r="DX861"/>
          <cell r="DY861"/>
          <cell r="DZ861"/>
          <cell r="EA861"/>
          <cell r="EB861"/>
          <cell r="EC861"/>
          <cell r="ED861"/>
          <cell r="EE861"/>
          <cell r="EF861"/>
          <cell r="EG861"/>
          <cell r="EH861"/>
          <cell r="EI861"/>
          <cell r="EJ861"/>
          <cell r="EK861"/>
          <cell r="EL861"/>
          <cell r="EM861"/>
          <cell r="EN861">
            <v>1</v>
          </cell>
          <cell r="EO861">
            <v>0</v>
          </cell>
          <cell r="EP861">
            <v>0</v>
          </cell>
          <cell r="EQ861">
            <v>1</v>
          </cell>
          <cell r="ER861">
            <v>6.666666666666667</v>
          </cell>
          <cell r="ES861"/>
          <cell r="ET861"/>
          <cell r="EU861"/>
          <cell r="EV861"/>
          <cell r="EW861"/>
          <cell r="EX861" t="str">
            <v>RANGHOLA</v>
          </cell>
          <cell r="EY861"/>
          <cell r="EZ861"/>
          <cell r="FA861" t="str">
            <v>19-ITA22-23</v>
          </cell>
          <cell r="FB861">
            <v>0</v>
          </cell>
          <cell r="FC861">
            <v>0</v>
          </cell>
        </row>
        <row r="862">
          <cell r="C862" t="str">
            <v>19-ITA28-23</v>
          </cell>
          <cell r="D862">
            <v>28</v>
          </cell>
          <cell r="E862" t="str">
            <v>GUPTA ROHIT RAJARAM BABY</v>
          </cell>
          <cell r="F862" t="str">
            <v>19-ITA28-23</v>
          </cell>
          <cell r="G862" t="str">
            <v>Male</v>
          </cell>
          <cell r="H862">
            <v>36940</v>
          </cell>
          <cell r="I862">
            <v>9082220117</v>
          </cell>
          <cell r="J862"/>
          <cell r="K862" t="str">
            <v>rohitgupta9769@gmail.com</v>
          </cell>
          <cell r="L862"/>
          <cell r="M862" t="str">
            <v>18TH,1ST FLOOR,JANSUKH APPARTMENTS,KASTURBA ROAD,KANDIVLI WEST,UTTAR PRADESH,NEAR RAJGURU FLYOVER,MUMBAI,400067</v>
          </cell>
          <cell r="N862" t="str">
            <v>Self-employed</v>
          </cell>
          <cell r="O862" t="str">
            <v>Below  5 Lacs</v>
          </cell>
          <cell r="P862" t="str">
            <v>Normal</v>
          </cell>
          <cell r="Q862" t="str">
            <v>Open</v>
          </cell>
          <cell r="R862">
            <v>2019</v>
          </cell>
          <cell r="S862" t="str">
            <v>FE</v>
          </cell>
          <cell r="T862" t="str">
            <v>MHT-CET 2019</v>
          </cell>
          <cell r="U862" t="str">
            <v>MHT-CET</v>
          </cell>
          <cell r="V862">
            <v>200</v>
          </cell>
          <cell r="W862">
            <v>83.552283799999998</v>
          </cell>
          <cell r="X862" t="str">
            <v>MI</v>
          </cell>
          <cell r="Y862">
            <v>412</v>
          </cell>
          <cell r="Z862">
            <v>500</v>
          </cell>
          <cell r="AA862">
            <v>82.4</v>
          </cell>
          <cell r="AB862">
            <v>2017</v>
          </cell>
          <cell r="AC862" t="str">
            <v>MAHARASHTRA STATE BOARD OF SECONDARY AND HIGHER SECONDARY EDUCATION</v>
          </cell>
          <cell r="AD862" t="str">
            <v>ST JOSEPHS SCHOOL</v>
          </cell>
          <cell r="AE862">
            <v>446</v>
          </cell>
          <cell r="AF862">
            <v>650</v>
          </cell>
          <cell r="AG862">
            <v>68.62</v>
          </cell>
          <cell r="AH862">
            <v>2019</v>
          </cell>
          <cell r="AI862" t="str">
            <v>MAHARASHTRA STATE BOARD OF SECONDARY AND HIGHER SECONDARY EDUCATION</v>
          </cell>
          <cell r="AJ862" t="str">
            <v>hitendra modi Jr.College</v>
          </cell>
          <cell r="AK862">
            <v>147</v>
          </cell>
          <cell r="AL862">
            <v>22</v>
          </cell>
          <cell r="AM862">
            <v>6.6818181818181817</v>
          </cell>
          <cell r="AN862">
            <v>75</v>
          </cell>
          <cell r="AO862">
            <v>161</v>
          </cell>
          <cell r="AP862">
            <v>26</v>
          </cell>
          <cell r="AQ862">
            <v>6.1923076923076925</v>
          </cell>
          <cell r="AR862">
            <v>75</v>
          </cell>
          <cell r="AS862">
            <v>308</v>
          </cell>
          <cell r="AT862">
            <v>48</v>
          </cell>
          <cell r="AU862">
            <v>6.416666666666667</v>
          </cell>
          <cell r="AV862">
            <v>210</v>
          </cell>
          <cell r="AW862">
            <v>25</v>
          </cell>
          <cell r="AX862">
            <v>8.4</v>
          </cell>
          <cell r="AY862">
            <v>75</v>
          </cell>
          <cell r="AZ862">
            <v>257</v>
          </cell>
          <cell r="BA862">
            <v>29</v>
          </cell>
          <cell r="BB862">
            <v>8.862068965517242</v>
          </cell>
          <cell r="BC862">
            <v>88</v>
          </cell>
          <cell r="BD862">
            <v>467</v>
          </cell>
          <cell r="BE862">
            <v>54</v>
          </cell>
          <cell r="BF862">
            <v>8.6481481481481488</v>
          </cell>
          <cell r="BG862">
            <v>0</v>
          </cell>
          <cell r="BH862">
            <v>24</v>
          </cell>
          <cell r="BI862">
            <v>0</v>
          </cell>
          <cell r="BJ862">
            <v>78.25</v>
          </cell>
          <cell r="BK862"/>
          <cell r="BL862"/>
          <cell r="BM862" t="e">
            <v>#DIV/0!</v>
          </cell>
          <cell r="BN862">
            <v>75</v>
          </cell>
          <cell r="BO862">
            <v>0</v>
          </cell>
          <cell r="BP862">
            <v>24</v>
          </cell>
          <cell r="BQ862">
            <v>0</v>
          </cell>
          <cell r="BR862"/>
          <cell r="BS862"/>
          <cell r="BT862"/>
          <cell r="BU862">
            <v>77.708333333333329</v>
          </cell>
          <cell r="BV862">
            <v>0</v>
          </cell>
          <cell r="BW862">
            <v>0</v>
          </cell>
          <cell r="BX862" t="e">
            <v>#DIV/0!</v>
          </cell>
          <cell r="BY862"/>
          <cell r="BZ862"/>
          <cell r="CA862" t="e">
            <v>#DIV/0!</v>
          </cell>
          <cell r="CB862">
            <v>775</v>
          </cell>
          <cell r="CC862">
            <v>126</v>
          </cell>
          <cell r="CD862">
            <v>6.1507936507936511</v>
          </cell>
          <cell r="CE862">
            <v>79</v>
          </cell>
          <cell r="CF862"/>
          <cell r="CG862"/>
          <cell r="CH862"/>
          <cell r="CI862"/>
          <cell r="CJ862"/>
          <cell r="CK862"/>
          <cell r="CL862"/>
          <cell r="CM862"/>
          <cell r="CN862"/>
          <cell r="CO862"/>
          <cell r="CP862"/>
          <cell r="CQ862"/>
          <cell r="CR862"/>
          <cell r="CS862"/>
          <cell r="CT862"/>
          <cell r="CU862"/>
          <cell r="CV862"/>
          <cell r="CW862"/>
          <cell r="CX862"/>
          <cell r="CY862"/>
          <cell r="CZ862"/>
          <cell r="DA862"/>
          <cell r="DB862"/>
          <cell r="DC862"/>
          <cell r="DD862"/>
          <cell r="DE862"/>
          <cell r="DF862"/>
          <cell r="DG862"/>
          <cell r="DH862"/>
          <cell r="DI862"/>
          <cell r="DJ862">
            <v>0</v>
          </cell>
          <cell r="DK862">
            <v>0</v>
          </cell>
          <cell r="DL862">
            <v>2</v>
          </cell>
          <cell r="DM862">
            <v>0</v>
          </cell>
          <cell r="DN862">
            <v>0</v>
          </cell>
          <cell r="DO862">
            <v>0</v>
          </cell>
          <cell r="DP862">
            <v>0</v>
          </cell>
          <cell r="DQ862">
            <v>0</v>
          </cell>
          <cell r="DR862">
            <v>0</v>
          </cell>
          <cell r="DS862">
            <v>0</v>
          </cell>
          <cell r="DT862">
            <v>0</v>
          </cell>
          <cell r="DU862">
            <v>0</v>
          </cell>
          <cell r="DV862"/>
          <cell r="DW862" t="str">
            <v>drop</v>
          </cell>
          <cell r="DX862"/>
          <cell r="DY862"/>
          <cell r="DZ862"/>
          <cell r="EA862"/>
          <cell r="EB862"/>
          <cell r="EC862"/>
          <cell r="ED862" t="str">
            <v>CAT-3</v>
          </cell>
          <cell r="EE862"/>
          <cell r="EF862"/>
          <cell r="EG862"/>
          <cell r="EH862"/>
          <cell r="EI862"/>
          <cell r="EJ862"/>
          <cell r="EK862"/>
          <cell r="EL862"/>
          <cell r="EM862"/>
          <cell r="EN862">
            <v>3</v>
          </cell>
          <cell r="EO862">
            <v>0</v>
          </cell>
          <cell r="EP862">
            <v>4</v>
          </cell>
          <cell r="EQ862">
            <v>7</v>
          </cell>
          <cell r="ER862">
            <v>46.666666666666664</v>
          </cell>
          <cell r="ES862" t="str">
            <v>Yes</v>
          </cell>
          <cell r="ET862" t="str">
            <v>https://drive.google.com/open?id=15rXNO5j7DRC18F2JhgyiTMqXHLsDnGeS</v>
          </cell>
          <cell r="EU862" t="str">
            <v>IT + Core Companies</v>
          </cell>
          <cell r="EV862" t="str">
            <v>No</v>
          </cell>
          <cell r="EW862"/>
          <cell r="EX862" t="str">
            <v>MUMBAI</v>
          </cell>
          <cell r="EY862" t="str">
            <v>AB</v>
          </cell>
          <cell r="EZ862"/>
          <cell r="FA862" t="str">
            <v>19-ITA28-23</v>
          </cell>
          <cell r="FB862">
            <v>0</v>
          </cell>
          <cell r="FC862">
            <v>28</v>
          </cell>
        </row>
        <row r="863">
          <cell r="C863" t="str">
            <v>19-CIVILA21-23</v>
          </cell>
          <cell r="D863">
            <v>21</v>
          </cell>
          <cell r="E863" t="str">
            <v>HUSSAIN ALTAF SAJJAD HUSSAIN KHATIYA BANOO</v>
          </cell>
          <cell r="F863" t="str">
            <v>19-CIVILA21-23</v>
          </cell>
          <cell r="G863" t="str">
            <v>Male</v>
          </cell>
          <cell r="H863">
            <v>36831</v>
          </cell>
          <cell r="I863">
            <v>6005547831</v>
          </cell>
          <cell r="J863"/>
          <cell r="K863" t="str">
            <v>altafrinchan123@gmail.com</v>
          </cell>
          <cell r="L863"/>
          <cell r="M863" t="str">
            <v>53,Chechesna,Chechesna,Near hospital,Kargil,194301</v>
          </cell>
          <cell r="N863"/>
          <cell r="O863"/>
          <cell r="P863" t="str">
            <v>Normal</v>
          </cell>
          <cell r="Q863" t="str">
            <v>Open</v>
          </cell>
          <cell r="R863">
            <v>2019</v>
          </cell>
          <cell r="S863" t="str">
            <v>FE</v>
          </cell>
          <cell r="T863" t="str">
            <v>J &amp; K</v>
          </cell>
          <cell r="U863" t="str">
            <v>J&amp;K</v>
          </cell>
          <cell r="V863" t="str">
            <v>NA</v>
          </cell>
          <cell r="W863" t="str">
            <v>NA</v>
          </cell>
          <cell r="X863" t="str">
            <v>NA</v>
          </cell>
          <cell r="Y863">
            <v>349</v>
          </cell>
          <cell r="Z863">
            <v>500</v>
          </cell>
          <cell r="AA863">
            <v>69.8</v>
          </cell>
          <cell r="AB863">
            <v>2016</v>
          </cell>
          <cell r="AC863" t="str">
            <v>J and K STATE BOARD OF SCHOOL EDUCATION</v>
          </cell>
          <cell r="AD863" t="str">
            <v>SCHOLAR SCHOOL NATIPORA SRINAGAR</v>
          </cell>
          <cell r="AE863">
            <v>349</v>
          </cell>
          <cell r="AF863">
            <v>500</v>
          </cell>
          <cell r="AG863">
            <v>69.8</v>
          </cell>
          <cell r="AH863">
            <v>2019</v>
          </cell>
          <cell r="AI863" t="str">
            <v>J and K STATE BOARD OF SCHOOL EDUCATION</v>
          </cell>
          <cell r="AJ863" t="str">
            <v>LUTHRA HIGHER SECONDARY SCHOOL JAMMU</v>
          </cell>
          <cell r="AK863">
            <v>157</v>
          </cell>
          <cell r="AL863">
            <v>23</v>
          </cell>
          <cell r="AM863">
            <v>6.8260869565217392</v>
          </cell>
          <cell r="AN863">
            <v>78.660978384527866</v>
          </cell>
          <cell r="AO863">
            <v>0</v>
          </cell>
          <cell r="AP863">
            <v>25</v>
          </cell>
          <cell r="AQ863">
            <v>0</v>
          </cell>
          <cell r="AR863">
            <v>75</v>
          </cell>
          <cell r="AS863">
            <v>157</v>
          </cell>
          <cell r="AT863">
            <v>48</v>
          </cell>
          <cell r="AU863">
            <v>3.2708333333333335</v>
          </cell>
          <cell r="AV863">
            <v>48</v>
          </cell>
          <cell r="AW863">
            <v>25</v>
          </cell>
          <cell r="AX863">
            <v>1.92</v>
          </cell>
          <cell r="AY863">
            <v>98.16</v>
          </cell>
          <cell r="AZ863"/>
          <cell r="BA863">
            <v>29</v>
          </cell>
          <cell r="BB863">
            <v>0</v>
          </cell>
          <cell r="BC863">
            <v>99</v>
          </cell>
          <cell r="BD863">
            <v>48</v>
          </cell>
          <cell r="BE863">
            <v>54</v>
          </cell>
          <cell r="BF863">
            <v>0.88888888888888884</v>
          </cell>
          <cell r="BG863"/>
          <cell r="BH863">
            <v>24</v>
          </cell>
          <cell r="BI863">
            <v>0</v>
          </cell>
          <cell r="BJ863">
            <v>88.578686006825947</v>
          </cell>
          <cell r="BK863"/>
          <cell r="BL863"/>
          <cell r="BM863" t="e">
            <v>#DIV/0!</v>
          </cell>
          <cell r="BN863">
            <v>87.879932878270751</v>
          </cell>
          <cell r="BO863">
            <v>0</v>
          </cell>
          <cell r="BP863">
            <v>24</v>
          </cell>
          <cell r="BQ863">
            <v>0</v>
          </cell>
          <cell r="BR863"/>
          <cell r="BS863"/>
          <cell r="BT863"/>
          <cell r="BU863">
            <v>87.879932878270765</v>
          </cell>
          <cell r="BV863">
            <v>0</v>
          </cell>
          <cell r="BW863">
            <v>0</v>
          </cell>
          <cell r="BX863" t="e">
            <v>#DIV/0!</v>
          </cell>
          <cell r="BY863"/>
          <cell r="BZ863"/>
          <cell r="CA863" t="e">
            <v>#DIV/0!</v>
          </cell>
          <cell r="CB863">
            <v>205</v>
          </cell>
          <cell r="CC863">
            <v>126</v>
          </cell>
          <cell r="CD863">
            <v>1.626984126984127</v>
          </cell>
          <cell r="CE863">
            <v>88</v>
          </cell>
          <cell r="CF863"/>
          <cell r="CG863"/>
          <cell r="CH863"/>
          <cell r="CI863"/>
          <cell r="CJ863"/>
          <cell r="CK863"/>
          <cell r="CL863"/>
          <cell r="CM863"/>
          <cell r="CN863"/>
          <cell r="CO863"/>
          <cell r="CP863"/>
          <cell r="CQ863"/>
          <cell r="CR863"/>
          <cell r="CS863"/>
          <cell r="CT863"/>
          <cell r="CU863"/>
          <cell r="CV863"/>
          <cell r="CW863"/>
          <cell r="CX863"/>
          <cell r="CY863"/>
          <cell r="CZ863"/>
          <cell r="DA863"/>
          <cell r="DB863"/>
          <cell r="DC863"/>
          <cell r="DD863"/>
          <cell r="DE863"/>
          <cell r="DF863"/>
          <cell r="DG863"/>
          <cell r="DH863"/>
          <cell r="DI863"/>
          <cell r="DJ863">
            <v>0</v>
          </cell>
          <cell r="DK863"/>
          <cell r="DL863"/>
          <cell r="DM863">
            <v>0</v>
          </cell>
          <cell r="DN863"/>
          <cell r="DO863"/>
          <cell r="DP863">
            <v>0</v>
          </cell>
          <cell r="DQ863">
            <v>0</v>
          </cell>
          <cell r="DR863">
            <v>0</v>
          </cell>
          <cell r="DS863">
            <v>0</v>
          </cell>
          <cell r="DT863"/>
          <cell r="DU863">
            <v>0</v>
          </cell>
          <cell r="DV863"/>
          <cell r="DW863" t="str">
            <v>Admission Cancelled -Darshan Sir 03062022</v>
          </cell>
          <cell r="DX863"/>
          <cell r="DY863"/>
          <cell r="DZ863"/>
          <cell r="EA863" t="str">
            <v>Not Given</v>
          </cell>
          <cell r="EB863"/>
          <cell r="EC863"/>
          <cell r="ED863" t="str">
            <v>CAT-3</v>
          </cell>
          <cell r="EE863"/>
          <cell r="EF863"/>
          <cell r="EG863"/>
          <cell r="EH863"/>
          <cell r="EI863"/>
          <cell r="EJ863"/>
          <cell r="EK863"/>
          <cell r="EL863"/>
          <cell r="EM863"/>
          <cell r="EN863">
            <v>1</v>
          </cell>
          <cell r="EO863">
            <v>0</v>
          </cell>
          <cell r="EP863">
            <v>5</v>
          </cell>
          <cell r="EQ863">
            <v>6</v>
          </cell>
          <cell r="ER863">
            <v>40</v>
          </cell>
          <cell r="ES863" t="str">
            <v>No</v>
          </cell>
          <cell r="ET863"/>
          <cell r="EU863"/>
          <cell r="EV863"/>
          <cell r="EW863"/>
          <cell r="EX863" t="str">
            <v>Sankoo kargil</v>
          </cell>
          <cell r="EY863" t="str">
            <v>AB</v>
          </cell>
          <cell r="EZ863"/>
          <cell r="FA863" t="str">
            <v>19-CIVILA21-23</v>
          </cell>
          <cell r="FB863">
            <v>0</v>
          </cell>
          <cell r="FC863">
            <v>21</v>
          </cell>
        </row>
        <row r="864">
          <cell r="C864" t="str">
            <v>20-MECHA64-23</v>
          </cell>
          <cell r="D864">
            <v>64</v>
          </cell>
          <cell r="E864" t="str">
            <v>JADHAV SHRUTIK VINOD VINITA</v>
          </cell>
          <cell r="F864" t="str">
            <v>20-MECHA64-23</v>
          </cell>
          <cell r="G864" t="str">
            <v>Male</v>
          </cell>
          <cell r="H864"/>
          <cell r="I864"/>
          <cell r="J864"/>
          <cell r="K864" t="str">
            <v xml:space="preserve">jadhavshrutik46@gmail.com </v>
          </cell>
          <cell r="L864"/>
          <cell r="M864" t="str">
            <v>1/6, Laxmi Niwas Society, LM Road, Navagaon Dahisar West, Pin-400068</v>
          </cell>
          <cell r="N864"/>
          <cell r="O864"/>
          <cell r="P864" t="str">
            <v>Normal</v>
          </cell>
          <cell r="Q864" t="str">
            <v>Open</v>
          </cell>
          <cell r="R864">
            <v>2019</v>
          </cell>
          <cell r="S864" t="str">
            <v>DSE</v>
          </cell>
          <cell r="T864" t="str">
            <v>NA</v>
          </cell>
          <cell r="U864" t="str">
            <v>DSE</v>
          </cell>
          <cell r="V864" t="str">
            <v>NA</v>
          </cell>
          <cell r="W864" t="str">
            <v>NA</v>
          </cell>
          <cell r="X864" t="str">
            <v>CAP-Minority</v>
          </cell>
          <cell r="Y864">
            <v>411</v>
          </cell>
          <cell r="Z864">
            <v>500</v>
          </cell>
          <cell r="AA864">
            <v>82.2</v>
          </cell>
          <cell r="AB864">
            <v>2017</v>
          </cell>
          <cell r="AC864" t="str">
            <v>MAHARASHTRA STATE BOARD OF SECONDARY AND HIGHER SECONDARY EDUCATION</v>
          </cell>
          <cell r="AD864"/>
          <cell r="AE864">
            <v>1835</v>
          </cell>
          <cell r="AF864">
            <v>1950</v>
          </cell>
          <cell r="AG864">
            <v>94.1</v>
          </cell>
          <cell r="AH864">
            <v>2020</v>
          </cell>
          <cell r="AI864" t="str">
            <v>Maharashtra State Board of Technical Education</v>
          </cell>
          <cell r="AJ864" t="str">
            <v>Thakur Polytechnic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192</v>
          </cell>
          <cell r="AW864">
            <v>25</v>
          </cell>
          <cell r="AX864">
            <v>7.68</v>
          </cell>
          <cell r="AY864">
            <v>81</v>
          </cell>
          <cell r="AZ864">
            <v>0</v>
          </cell>
          <cell r="BA864">
            <v>29</v>
          </cell>
          <cell r="BB864">
            <v>0</v>
          </cell>
          <cell r="BC864">
            <v>73</v>
          </cell>
          <cell r="BD864">
            <v>192</v>
          </cell>
          <cell r="BE864">
            <v>54</v>
          </cell>
          <cell r="BF864">
            <v>3.5555555555555554</v>
          </cell>
          <cell r="BG864"/>
          <cell r="BH864">
            <v>24</v>
          </cell>
          <cell r="BI864">
            <v>0</v>
          </cell>
          <cell r="BJ864"/>
          <cell r="BK864"/>
          <cell r="BL864"/>
          <cell r="BM864" t="e">
            <v>#DIV/0!</v>
          </cell>
          <cell r="BN864"/>
          <cell r="BO864">
            <v>0</v>
          </cell>
          <cell r="BP864">
            <v>24</v>
          </cell>
          <cell r="BQ864">
            <v>0</v>
          </cell>
          <cell r="BR864"/>
          <cell r="BS864"/>
          <cell r="BT864"/>
          <cell r="BU864"/>
          <cell r="BV864">
            <v>0</v>
          </cell>
          <cell r="BW864">
            <v>0</v>
          </cell>
          <cell r="BX864" t="e">
            <v>#DIV/0!</v>
          </cell>
          <cell r="BY864"/>
          <cell r="BZ864"/>
          <cell r="CA864" t="e">
            <v>#DIV/0!</v>
          </cell>
          <cell r="CB864">
            <v>192</v>
          </cell>
          <cell r="CC864">
            <v>78</v>
          </cell>
          <cell r="CD864">
            <v>2.4615384615384617</v>
          </cell>
          <cell r="CE864">
            <v>77</v>
          </cell>
          <cell r="CF864"/>
          <cell r="CG864"/>
          <cell r="CH864"/>
          <cell r="CI864"/>
          <cell r="CJ864"/>
          <cell r="CK864"/>
          <cell r="CL864"/>
          <cell r="CM864"/>
          <cell r="CN864"/>
          <cell r="CO864"/>
          <cell r="CP864"/>
          <cell r="CQ864"/>
          <cell r="CR864"/>
          <cell r="CS864"/>
          <cell r="CT864"/>
          <cell r="CU864"/>
          <cell r="CV864"/>
          <cell r="CW864"/>
          <cell r="CX864"/>
          <cell r="CY864"/>
          <cell r="CZ864"/>
          <cell r="DA864"/>
          <cell r="DB864"/>
          <cell r="DC864"/>
          <cell r="DD864"/>
          <cell r="DE864"/>
          <cell r="DF864"/>
          <cell r="DG864"/>
          <cell r="DH864"/>
          <cell r="DI864"/>
          <cell r="DJ864">
            <v>0</v>
          </cell>
          <cell r="DK864"/>
          <cell r="DL864"/>
          <cell r="DM864">
            <v>0</v>
          </cell>
          <cell r="DN864"/>
          <cell r="DO864"/>
          <cell r="DP864">
            <v>0</v>
          </cell>
          <cell r="DQ864">
            <v>0</v>
          </cell>
          <cell r="DR864">
            <v>0</v>
          </cell>
          <cell r="DS864">
            <v>0</v>
          </cell>
          <cell r="DT864"/>
          <cell r="DU864">
            <v>0</v>
          </cell>
          <cell r="DV864"/>
          <cell r="DW864" t="str">
            <v>drop</v>
          </cell>
          <cell r="DX864"/>
          <cell r="DY864"/>
          <cell r="DZ864"/>
          <cell r="EA864"/>
          <cell r="EB864"/>
          <cell r="EC864"/>
          <cell r="ED864"/>
          <cell r="EE864"/>
          <cell r="EF864"/>
          <cell r="EG864"/>
          <cell r="EH864"/>
          <cell r="EI864"/>
          <cell r="EJ864"/>
          <cell r="EK864"/>
          <cell r="EL864"/>
          <cell r="EM864"/>
          <cell r="EN864">
            <v>1</v>
          </cell>
          <cell r="EO864">
            <v>0</v>
          </cell>
          <cell r="EP864">
            <v>4</v>
          </cell>
          <cell r="EQ864">
            <v>5</v>
          </cell>
          <cell r="ER864">
            <v>33.333333333333329</v>
          </cell>
          <cell r="ES864"/>
          <cell r="ET864"/>
          <cell r="EU864"/>
          <cell r="EV864"/>
          <cell r="EW864"/>
          <cell r="EX864"/>
          <cell r="EY864" t="str">
            <v>AB</v>
          </cell>
          <cell r="EZ864"/>
          <cell r="FA864" t="str">
            <v>20-MECHA64-23</v>
          </cell>
          <cell r="FB864">
            <v>0</v>
          </cell>
          <cell r="FC864"/>
        </row>
        <row r="865">
          <cell r="C865" t="str">
            <v>19-CIVILA27-23</v>
          </cell>
          <cell r="D865">
            <v>27</v>
          </cell>
          <cell r="E865" t="str">
            <v>JUNAID AKBAR JUNAID MOHAMMAD AKBAR ZAREEFA 33</v>
          </cell>
          <cell r="F865" t="str">
            <v>19-CIVILA27-23</v>
          </cell>
          <cell r="G865" t="str">
            <v>Male</v>
          </cell>
          <cell r="H865">
            <v>36590</v>
          </cell>
          <cell r="I865">
            <v>6006235858</v>
          </cell>
          <cell r="J865">
            <v>7889753511</v>
          </cell>
          <cell r="K865" t="str">
            <v>tesnishlone786@gmail.com</v>
          </cell>
          <cell r="L865" t="str">
            <v>1032190803@tcetmumbai.in</v>
          </cell>
          <cell r="M865" t="str">
            <v>Bakhi-aker,Handwara, kupwara, Kashmir-193221</v>
          </cell>
          <cell r="N865"/>
          <cell r="O865"/>
          <cell r="P865" t="str">
            <v>Normal</v>
          </cell>
          <cell r="Q865" t="str">
            <v>Open</v>
          </cell>
          <cell r="R865">
            <v>2019</v>
          </cell>
          <cell r="S865" t="str">
            <v>FE</v>
          </cell>
          <cell r="T865" t="str">
            <v>J &amp; K</v>
          </cell>
          <cell r="U865" t="str">
            <v>J&amp;K</v>
          </cell>
          <cell r="V865" t="str">
            <v>NA</v>
          </cell>
          <cell r="W865" t="str">
            <v>NA</v>
          </cell>
          <cell r="X865" t="str">
            <v>NA</v>
          </cell>
          <cell r="Y865">
            <v>422</v>
          </cell>
          <cell r="Z865">
            <v>500</v>
          </cell>
          <cell r="AA865">
            <v>84.4</v>
          </cell>
          <cell r="AB865">
            <v>2015</v>
          </cell>
          <cell r="AC865" t="str">
            <v>J and K STATE BOARD OF SCHOOL EDUCATION</v>
          </cell>
          <cell r="AD865" t="str">
            <v xml:space="preserve">AIIMS Handwara, </v>
          </cell>
          <cell r="AE865">
            <v>353</v>
          </cell>
          <cell r="AF865">
            <v>500</v>
          </cell>
          <cell r="AG865">
            <v>70.599999999999994</v>
          </cell>
          <cell r="AH865">
            <v>2017</v>
          </cell>
          <cell r="AI865" t="str">
            <v>J and K STATE BOARD OF SCHOOL EDUCATION</v>
          </cell>
          <cell r="AJ865" t="str">
            <v>Govt , boys High Secondary , Handwara</v>
          </cell>
          <cell r="AK865">
            <v>177</v>
          </cell>
          <cell r="AL865">
            <v>23</v>
          </cell>
          <cell r="AM865">
            <v>7.6956521739130439</v>
          </cell>
          <cell r="AN865">
            <v>75</v>
          </cell>
          <cell r="AO865">
            <v>166</v>
          </cell>
          <cell r="AP865">
            <v>25</v>
          </cell>
          <cell r="AQ865">
            <v>6.64</v>
          </cell>
          <cell r="AR865">
            <v>87</v>
          </cell>
          <cell r="AS865">
            <v>343</v>
          </cell>
          <cell r="AT865">
            <v>48</v>
          </cell>
          <cell r="AU865">
            <v>7.145833333333333</v>
          </cell>
          <cell r="AV865">
            <v>180</v>
          </cell>
          <cell r="AW865">
            <v>25</v>
          </cell>
          <cell r="AX865">
            <v>7.2</v>
          </cell>
          <cell r="AY865">
            <v>95.85</v>
          </cell>
          <cell r="AZ865">
            <v>0</v>
          </cell>
          <cell r="BA865">
            <v>29</v>
          </cell>
          <cell r="BB865">
            <v>0</v>
          </cell>
          <cell r="BC865">
            <v>99</v>
          </cell>
          <cell r="BD865">
            <v>180</v>
          </cell>
          <cell r="BE865">
            <v>54</v>
          </cell>
          <cell r="BF865">
            <v>3.3333333333333335</v>
          </cell>
          <cell r="BG865">
            <v>33</v>
          </cell>
          <cell r="BH865">
            <v>24</v>
          </cell>
          <cell r="BI865">
            <v>1.375</v>
          </cell>
          <cell r="BJ865">
            <v>85.699658703071677</v>
          </cell>
          <cell r="BK865"/>
          <cell r="BL865"/>
          <cell r="BM865" t="e">
            <v>#DIV/0!</v>
          </cell>
          <cell r="BN865">
            <v>88.509931740614348</v>
          </cell>
          <cell r="BO865">
            <v>33</v>
          </cell>
          <cell r="BP865">
            <v>24</v>
          </cell>
          <cell r="BQ865">
            <v>1.375</v>
          </cell>
          <cell r="BR865"/>
          <cell r="BS865"/>
          <cell r="BT865"/>
          <cell r="BU865">
            <v>88.509931740614334</v>
          </cell>
          <cell r="BV865">
            <v>0</v>
          </cell>
          <cell r="BW865">
            <v>0</v>
          </cell>
          <cell r="BX865" t="e">
            <v>#DIV/0!</v>
          </cell>
          <cell r="BY865"/>
          <cell r="BZ865"/>
          <cell r="CA865" t="e">
            <v>#DIV/0!</v>
          </cell>
          <cell r="CB865">
            <v>556</v>
          </cell>
          <cell r="CC865">
            <v>126</v>
          </cell>
          <cell r="CD865">
            <v>4.412698412698413</v>
          </cell>
          <cell r="CE865">
            <v>89</v>
          </cell>
          <cell r="CF865"/>
          <cell r="CG865"/>
          <cell r="CH865"/>
          <cell r="CI865"/>
          <cell r="CJ865"/>
          <cell r="CK865"/>
          <cell r="CL865"/>
          <cell r="CM865"/>
          <cell r="CN865"/>
          <cell r="CO865"/>
          <cell r="CP865"/>
          <cell r="CQ865"/>
          <cell r="CR865"/>
          <cell r="CS865"/>
          <cell r="CT865"/>
          <cell r="CU865"/>
          <cell r="CV865"/>
          <cell r="CW865"/>
          <cell r="CX865"/>
          <cell r="CY865"/>
          <cell r="CZ865"/>
          <cell r="DA865"/>
          <cell r="DB865"/>
          <cell r="DC865"/>
          <cell r="DD865"/>
          <cell r="DE865"/>
          <cell r="DF865"/>
          <cell r="DG865"/>
          <cell r="DH865"/>
          <cell r="DI865"/>
          <cell r="DJ865">
            <v>0</v>
          </cell>
          <cell r="DK865"/>
          <cell r="DL865"/>
          <cell r="DM865">
            <v>0</v>
          </cell>
          <cell r="DN865"/>
          <cell r="DO865"/>
          <cell r="DP865">
            <v>0</v>
          </cell>
          <cell r="DQ865">
            <v>0</v>
          </cell>
          <cell r="DR865">
            <v>0</v>
          </cell>
          <cell r="DS865">
            <v>0</v>
          </cell>
          <cell r="DT865"/>
          <cell r="DU865">
            <v>0</v>
          </cell>
          <cell r="DV865"/>
          <cell r="DW865" t="str">
            <v>Admission Cancelled -Darshan Sir 03062022</v>
          </cell>
          <cell r="DX865"/>
          <cell r="DY865"/>
          <cell r="DZ865"/>
          <cell r="EA865"/>
          <cell r="EB865"/>
          <cell r="EC865"/>
          <cell r="ED865" t="str">
            <v>CAT-3</v>
          </cell>
          <cell r="EE865"/>
          <cell r="EF865"/>
          <cell r="EG865"/>
          <cell r="EH865"/>
          <cell r="EI865"/>
          <cell r="EJ865"/>
          <cell r="EK865"/>
          <cell r="EL865"/>
          <cell r="EM865"/>
          <cell r="EN865">
            <v>1</v>
          </cell>
          <cell r="EO865">
            <v>0</v>
          </cell>
          <cell r="EP865">
            <v>5</v>
          </cell>
          <cell r="EQ865">
            <v>6</v>
          </cell>
          <cell r="ER865">
            <v>40</v>
          </cell>
          <cell r="ES865" t="str">
            <v>No</v>
          </cell>
          <cell r="ET865"/>
          <cell r="EU865"/>
          <cell r="EV865"/>
          <cell r="EW865"/>
          <cell r="EX865" t="str">
            <v>Bakhi-Aker</v>
          </cell>
          <cell r="EY865" t="str">
            <v>AB</v>
          </cell>
          <cell r="EZ865"/>
          <cell r="FA865" t="str">
            <v>19-CIVILA27-23</v>
          </cell>
          <cell r="FB865">
            <v>0</v>
          </cell>
          <cell r="FC865">
            <v>27</v>
          </cell>
        </row>
        <row r="866">
          <cell r="C866" t="str">
            <v>19-ITA41-23</v>
          </cell>
          <cell r="D866"/>
          <cell r="E866" t="str">
            <v>KABRA HARSH SUJIT SUJATA</v>
          </cell>
          <cell r="F866" t="str">
            <v>19-ITA41-23</v>
          </cell>
          <cell r="G866" t="str">
            <v>Male</v>
          </cell>
          <cell r="H866"/>
          <cell r="I866"/>
          <cell r="J866"/>
          <cell r="K866" t="str">
            <v>harshkabra0719@gmail.com</v>
          </cell>
          <cell r="L866"/>
          <cell r="M866" t="str">
            <v>c/o. Bansilal kabra,marwad galli, shivaji chowk,parbhani,431401</v>
          </cell>
          <cell r="N866"/>
          <cell r="O866"/>
          <cell r="P866" t="str">
            <v>Normal</v>
          </cell>
          <cell r="Q866" t="str">
            <v>Open</v>
          </cell>
          <cell r="R866">
            <v>2019</v>
          </cell>
          <cell r="S866" t="str">
            <v>FE</v>
          </cell>
          <cell r="T866" t="str">
            <v>MHT-CET 2019</v>
          </cell>
          <cell r="U866" t="str">
            <v>MHT-CET</v>
          </cell>
          <cell r="V866">
            <v>200</v>
          </cell>
          <cell r="W866">
            <v>87.105943499999995</v>
          </cell>
          <cell r="X866" t="str">
            <v>MI</v>
          </cell>
          <cell r="Y866">
            <v>461</v>
          </cell>
          <cell r="Z866">
            <v>500</v>
          </cell>
          <cell r="AA866">
            <v>92.2</v>
          </cell>
          <cell r="AB866">
            <v>2016</v>
          </cell>
          <cell r="AC866" t="str">
            <v>MAHARASHTRA STATE BOARD OF SECONDARY AND HIGHER SECONDARY EDUCATION</v>
          </cell>
          <cell r="AD866" t="str">
            <v>OASIS ENGLISH SCHOOL</v>
          </cell>
          <cell r="AE866">
            <v>419</v>
          </cell>
          <cell r="AF866">
            <v>650</v>
          </cell>
          <cell r="AG866">
            <v>64.459999999999994</v>
          </cell>
          <cell r="AH866">
            <v>2018</v>
          </cell>
          <cell r="AI866" t="str">
            <v>MAHARASHTRA STATE BOARD OF SECONDARY AND HIGHER SECONDARY EDUCATION</v>
          </cell>
          <cell r="AJ866" t="str">
            <v>MODERN COLLEGE OF ARTS SCIENCE AND COMMERCE</v>
          </cell>
          <cell r="AK866">
            <v>149</v>
          </cell>
          <cell r="AL866">
            <v>22</v>
          </cell>
          <cell r="AM866">
            <v>6.7727272727272725</v>
          </cell>
          <cell r="AN866">
            <v>74</v>
          </cell>
          <cell r="AO866">
            <v>193</v>
          </cell>
          <cell r="AP866">
            <v>26</v>
          </cell>
          <cell r="AQ866">
            <v>7.4230769230769234</v>
          </cell>
          <cell r="AR866">
            <v>75</v>
          </cell>
          <cell r="AS866">
            <v>342</v>
          </cell>
          <cell r="AT866">
            <v>48</v>
          </cell>
          <cell r="AU866">
            <v>7.125</v>
          </cell>
          <cell r="AV866"/>
          <cell r="AW866">
            <v>25</v>
          </cell>
          <cell r="AX866">
            <v>0</v>
          </cell>
          <cell r="AY866">
            <v>75</v>
          </cell>
          <cell r="AZ866">
            <v>0</v>
          </cell>
          <cell r="BA866"/>
          <cell r="BB866" t="e">
            <v>#DIV/0!</v>
          </cell>
          <cell r="BC866">
            <v>0</v>
          </cell>
          <cell r="BD866">
            <v>0</v>
          </cell>
          <cell r="BE866">
            <v>25</v>
          </cell>
          <cell r="BF866">
            <v>0</v>
          </cell>
          <cell r="BG866"/>
          <cell r="BH866">
            <v>24</v>
          </cell>
          <cell r="BI866">
            <v>0</v>
          </cell>
          <cell r="BJ866"/>
          <cell r="BK866"/>
          <cell r="BL866" t="e">
            <v>#N/A</v>
          </cell>
          <cell r="BM866" t="e">
            <v>#N/A</v>
          </cell>
          <cell r="BN866"/>
          <cell r="BO866">
            <v>0</v>
          </cell>
          <cell r="BP866" t="e">
            <v>#N/A</v>
          </cell>
          <cell r="BQ866" t="e">
            <v>#N/A</v>
          </cell>
          <cell r="BR866"/>
          <cell r="BS866"/>
          <cell r="BT866"/>
          <cell r="BU866"/>
          <cell r="BV866">
            <v>0</v>
          </cell>
          <cell r="BW866">
            <v>0</v>
          </cell>
          <cell r="BX866" t="e">
            <v>#DIV/0!</v>
          </cell>
          <cell r="BY866"/>
          <cell r="BZ866"/>
          <cell r="CA866" t="e">
            <v>#DIV/0!</v>
          </cell>
          <cell r="CB866">
            <v>342</v>
          </cell>
          <cell r="CC866" t="e">
            <v>#N/A</v>
          </cell>
          <cell r="CD866" t="e">
            <v>#N/A</v>
          </cell>
          <cell r="CE866"/>
          <cell r="CF866"/>
          <cell r="CG866"/>
          <cell r="CH866"/>
          <cell r="CI866"/>
          <cell r="CJ866"/>
          <cell r="CK866"/>
          <cell r="CL866"/>
          <cell r="CM866"/>
          <cell r="CN866"/>
          <cell r="CO866"/>
          <cell r="CP866"/>
          <cell r="CQ866"/>
          <cell r="CR866"/>
          <cell r="CS866"/>
          <cell r="CT866"/>
          <cell r="CU866"/>
          <cell r="CV866"/>
          <cell r="CW866"/>
          <cell r="CX866"/>
          <cell r="CY866"/>
          <cell r="CZ866"/>
          <cell r="DA866"/>
          <cell r="DB866"/>
          <cell r="DC866"/>
          <cell r="DD866"/>
          <cell r="DE866"/>
          <cell r="DF866"/>
          <cell r="DG866"/>
          <cell r="DH866"/>
          <cell r="DI866"/>
          <cell r="DJ866">
            <v>0</v>
          </cell>
          <cell r="DK866"/>
          <cell r="DL866"/>
          <cell r="DM866">
            <v>0</v>
          </cell>
          <cell r="DN866"/>
          <cell r="DO866"/>
          <cell r="DP866">
            <v>0</v>
          </cell>
          <cell r="DQ866">
            <v>0</v>
          </cell>
          <cell r="DR866">
            <v>0</v>
          </cell>
          <cell r="DS866">
            <v>0</v>
          </cell>
          <cell r="DT866"/>
          <cell r="DU866">
            <v>0</v>
          </cell>
          <cell r="DV866"/>
          <cell r="DW866" t="str">
            <v>drop</v>
          </cell>
          <cell r="DX866"/>
          <cell r="DY866"/>
          <cell r="DZ866"/>
          <cell r="EA866"/>
          <cell r="EB866"/>
          <cell r="EC866"/>
          <cell r="ED866"/>
          <cell r="EE866"/>
          <cell r="EF866"/>
          <cell r="EG866"/>
          <cell r="EH866"/>
          <cell r="EI866"/>
          <cell r="EJ866"/>
          <cell r="EK866"/>
          <cell r="EL866"/>
          <cell r="EM866"/>
          <cell r="EN866" t="e">
            <v>#N/A</v>
          </cell>
          <cell r="EO866">
            <v>0</v>
          </cell>
          <cell r="EP866">
            <v>0</v>
          </cell>
          <cell r="EQ866" t="e">
            <v>#N/A</v>
          </cell>
          <cell r="ER866" t="e">
            <v>#N/A</v>
          </cell>
          <cell r="ES866"/>
          <cell r="ET866"/>
          <cell r="EU866"/>
          <cell r="EV866"/>
          <cell r="EW866"/>
          <cell r="EX866" t="str">
            <v>Parbhani</v>
          </cell>
          <cell r="EY866"/>
          <cell r="EZ866"/>
          <cell r="FA866" t="str">
            <v>19-ITA41-23</v>
          </cell>
          <cell r="FB866">
            <v>0</v>
          </cell>
          <cell r="FC866">
            <v>0</v>
          </cell>
        </row>
        <row r="867">
          <cell r="C867" t="str">
            <v>19-E&amp;TCA49-23</v>
          </cell>
          <cell r="D867"/>
          <cell r="E867" t="str">
            <v>KHATIK TANISKA RAMPRASAD RADHA</v>
          </cell>
          <cell r="F867" t="str">
            <v>19-E&amp;TCA49-23</v>
          </cell>
          <cell r="G867" t="str">
            <v>Female</v>
          </cell>
          <cell r="H867">
            <v>36447</v>
          </cell>
          <cell r="I867">
            <v>7208413425</v>
          </cell>
          <cell r="J867" t="str">
            <v xml:space="preserve">7208413425 </v>
          </cell>
          <cell r="K867" t="str">
            <v xml:space="preserve">taniskakhatik14@gmail.com </v>
          </cell>
          <cell r="L867"/>
          <cell r="M867" t="str">
            <v>2/501,Sarvodhay Garden,Bhanusagar Talkies,Kalyan,421301</v>
          </cell>
          <cell r="N867" t="str">
            <v>Service</v>
          </cell>
          <cell r="O867" t="str">
            <v>Below  5 Lacs</v>
          </cell>
          <cell r="P867" t="str">
            <v>Normal</v>
          </cell>
          <cell r="Q867" t="str">
            <v>Open</v>
          </cell>
          <cell r="R867">
            <v>2019</v>
          </cell>
          <cell r="S867" t="str">
            <v>FE</v>
          </cell>
          <cell r="T867" t="str">
            <v>MHT-CET 2019</v>
          </cell>
          <cell r="U867" t="str">
            <v>MHT-CET</v>
          </cell>
          <cell r="V867">
            <v>200</v>
          </cell>
          <cell r="W867">
            <v>24.9780929</v>
          </cell>
          <cell r="X867" t="str">
            <v>MI</v>
          </cell>
          <cell r="Y867"/>
          <cell r="Z867"/>
          <cell r="AA867">
            <v>93.4</v>
          </cell>
          <cell r="AB867">
            <v>2016</v>
          </cell>
          <cell r="AC867" t="str">
            <v>CENTRAL BOARD OF SECONDARY EDUCATION</v>
          </cell>
          <cell r="AD867" t="str">
            <v>BIRLA SCHOOL KALYAN</v>
          </cell>
          <cell r="AE867">
            <v>329</v>
          </cell>
          <cell r="AF867">
            <v>500</v>
          </cell>
          <cell r="AG867">
            <v>65.8</v>
          </cell>
          <cell r="AH867">
            <v>2018</v>
          </cell>
          <cell r="AI867" t="str">
            <v>CENTRAL BOARD OF SECONDARY EDUCATION</v>
          </cell>
          <cell r="AJ867" t="str">
            <v>BK BIRLA PUBLIC SCHOOL KALYAN</v>
          </cell>
          <cell r="AK867">
            <v>144</v>
          </cell>
          <cell r="AL867">
            <v>22</v>
          </cell>
          <cell r="AM867">
            <v>6.5454545454545459</v>
          </cell>
          <cell r="AN867">
            <v>90.61</v>
          </cell>
          <cell r="AO867">
            <v>182</v>
          </cell>
          <cell r="AP867">
            <v>26</v>
          </cell>
          <cell r="AQ867">
            <v>7</v>
          </cell>
          <cell r="AR867">
            <v>94.07</v>
          </cell>
          <cell r="AS867">
            <v>326</v>
          </cell>
          <cell r="AT867">
            <v>48</v>
          </cell>
          <cell r="AU867">
            <v>6.791666666666667</v>
          </cell>
          <cell r="AV867">
            <v>178</v>
          </cell>
          <cell r="AW867">
            <v>25</v>
          </cell>
          <cell r="AX867">
            <v>7.12</v>
          </cell>
          <cell r="AY867">
            <v>75</v>
          </cell>
          <cell r="AZ867">
            <v>254</v>
          </cell>
          <cell r="BA867">
            <v>29</v>
          </cell>
          <cell r="BB867">
            <v>8.7586206896551726</v>
          </cell>
          <cell r="BC867">
            <v>90</v>
          </cell>
          <cell r="BD867">
            <v>432</v>
          </cell>
          <cell r="BE867">
            <v>54</v>
          </cell>
          <cell r="BF867">
            <v>8</v>
          </cell>
          <cell r="BG867">
            <v>0</v>
          </cell>
          <cell r="BH867">
            <v>24</v>
          </cell>
          <cell r="BI867">
            <v>0</v>
          </cell>
          <cell r="BJ867">
            <v>87.42</v>
          </cell>
          <cell r="BK867"/>
          <cell r="BL867"/>
          <cell r="BM867" t="e">
            <v>#DIV/0!</v>
          </cell>
          <cell r="BN867">
            <v>75</v>
          </cell>
          <cell r="BO867">
            <v>0</v>
          </cell>
          <cell r="BP867">
            <v>24</v>
          </cell>
          <cell r="BQ867">
            <v>0</v>
          </cell>
          <cell r="BR867"/>
          <cell r="BS867">
            <v>24</v>
          </cell>
          <cell r="BT867">
            <v>0</v>
          </cell>
          <cell r="BU867">
            <v>85.350000000000009</v>
          </cell>
          <cell r="BV867">
            <v>0</v>
          </cell>
          <cell r="BW867">
            <v>24</v>
          </cell>
          <cell r="BX867">
            <v>0</v>
          </cell>
          <cell r="BY867"/>
          <cell r="BZ867"/>
          <cell r="CA867" t="e">
            <v>#DIV/0!</v>
          </cell>
          <cell r="CB867">
            <v>758</v>
          </cell>
          <cell r="CC867">
            <v>150</v>
          </cell>
          <cell r="CD867">
            <v>5.0533333333333337</v>
          </cell>
          <cell r="CE867">
            <v>88</v>
          </cell>
          <cell r="CF867"/>
          <cell r="CG867"/>
          <cell r="CH867"/>
          <cell r="CI867"/>
          <cell r="CJ867"/>
          <cell r="CK867"/>
          <cell r="CL867"/>
          <cell r="CM867"/>
          <cell r="CN867"/>
          <cell r="CO867"/>
          <cell r="CP867"/>
          <cell r="CQ867"/>
          <cell r="CR867"/>
          <cell r="CS867"/>
          <cell r="CT867"/>
          <cell r="CU867"/>
          <cell r="CV867"/>
          <cell r="CW867"/>
          <cell r="CX867"/>
          <cell r="CY867"/>
          <cell r="CZ867"/>
          <cell r="DA867"/>
          <cell r="DB867"/>
          <cell r="DC867"/>
          <cell r="DD867"/>
          <cell r="DE867"/>
          <cell r="DF867"/>
          <cell r="DG867"/>
          <cell r="DH867"/>
          <cell r="DI867"/>
          <cell r="DJ867">
            <v>0</v>
          </cell>
          <cell r="DK867">
            <v>0</v>
          </cell>
          <cell r="DL867">
            <v>2</v>
          </cell>
          <cell r="DM867">
            <v>0</v>
          </cell>
          <cell r="DN867">
            <v>0</v>
          </cell>
          <cell r="DO867">
            <v>0</v>
          </cell>
          <cell r="DP867">
            <v>0</v>
          </cell>
          <cell r="DQ867">
            <v>0</v>
          </cell>
          <cell r="DR867">
            <v>0</v>
          </cell>
          <cell r="DS867">
            <v>0</v>
          </cell>
          <cell r="DT867">
            <v>0</v>
          </cell>
          <cell r="DU867">
            <v>0</v>
          </cell>
          <cell r="DV867"/>
          <cell r="DW867" t="str">
            <v>Eligible for TE 30/01/2023</v>
          </cell>
          <cell r="DX867"/>
          <cell r="DY867"/>
          <cell r="DZ867"/>
          <cell r="EA867"/>
          <cell r="EB867"/>
          <cell r="EC867"/>
          <cell r="ED867" t="str">
            <v>CAT-3</v>
          </cell>
          <cell r="EE867"/>
          <cell r="EF867"/>
          <cell r="EG867"/>
          <cell r="EH867"/>
          <cell r="EI867"/>
          <cell r="EJ867"/>
          <cell r="EK867"/>
          <cell r="EL867"/>
          <cell r="EM867"/>
          <cell r="EN867">
            <v>2</v>
          </cell>
          <cell r="EO867">
            <v>0</v>
          </cell>
          <cell r="EP867">
            <v>5</v>
          </cell>
          <cell r="EQ867">
            <v>7</v>
          </cell>
          <cell r="ER867">
            <v>46.666666666666664</v>
          </cell>
          <cell r="ES867" t="str">
            <v>No</v>
          </cell>
          <cell r="ET867"/>
          <cell r="EU867"/>
          <cell r="EV867"/>
          <cell r="EW867"/>
          <cell r="EX867" t="str">
            <v>Bolpur</v>
          </cell>
          <cell r="EY867" t="str">
            <v>AB</v>
          </cell>
          <cell r="EZ867"/>
          <cell r="FA867" t="str">
            <v>19-E&amp;TCA49-23</v>
          </cell>
          <cell r="FB867">
            <v>0</v>
          </cell>
          <cell r="FC867">
            <v>0</v>
          </cell>
        </row>
        <row r="868">
          <cell r="C868" t="str">
            <v>19-CIVILB42-23</v>
          </cell>
          <cell r="D868">
            <v>42</v>
          </cell>
          <cell r="E868" t="str">
            <v>KHEDEKAR SHUBHAM SHARAD SHITAL</v>
          </cell>
          <cell r="F868" t="str">
            <v>19-CIVILB42-23</v>
          </cell>
          <cell r="G868" t="str">
            <v>Male</v>
          </cell>
          <cell r="H868">
            <v>36883</v>
          </cell>
          <cell r="I868">
            <v>9867788760</v>
          </cell>
          <cell r="J868"/>
          <cell r="K868" t="str">
            <v>shubhamkhedekar.07@gmail.com</v>
          </cell>
          <cell r="L868"/>
          <cell r="M868" t="str">
            <v>27/10 dahisar railway colomy,Bharucha road,Dahisar East,Maharashtra,Mumbai,400068</v>
          </cell>
          <cell r="N868"/>
          <cell r="O868"/>
          <cell r="P868" t="str">
            <v>Normal</v>
          </cell>
          <cell r="Q868" t="str">
            <v>Open</v>
          </cell>
          <cell r="R868">
            <v>2019</v>
          </cell>
          <cell r="S868" t="str">
            <v>FE</v>
          </cell>
          <cell r="T868" t="str">
            <v>JEE(Main)-2019</v>
          </cell>
          <cell r="U868" t="str">
            <v>JEE-Main</v>
          </cell>
          <cell r="V868">
            <v>360</v>
          </cell>
          <cell r="W868">
            <v>7</v>
          </cell>
          <cell r="X868" t="str">
            <v>ACAP</v>
          </cell>
          <cell r="Y868">
            <v>380</v>
          </cell>
          <cell r="Z868">
            <v>500</v>
          </cell>
          <cell r="AA868">
            <v>76</v>
          </cell>
          <cell r="AB868">
            <v>2016</v>
          </cell>
          <cell r="AC868" t="str">
            <v>MAHARASHTRA STATE BOARD OF SECONDARY AND HIGHER SECONDARY EDUCATION</v>
          </cell>
          <cell r="AD868" t="str">
            <v>ST LOUIS HIGH SCHOOL</v>
          </cell>
          <cell r="AE868">
            <v>1044</v>
          </cell>
          <cell r="AF868">
            <v>1600</v>
          </cell>
          <cell r="AG868">
            <v>65.25</v>
          </cell>
          <cell r="AH868">
            <v>2019</v>
          </cell>
          <cell r="AI868" t="str">
            <v>Maharashtra State Board of Technical Education</v>
          </cell>
          <cell r="AJ868" t="str">
            <v>VIDYALANKAR POLYTECHNIC</v>
          </cell>
          <cell r="AK868">
            <v>71</v>
          </cell>
          <cell r="AL868">
            <v>23</v>
          </cell>
          <cell r="AM868">
            <v>3.0869565217391304</v>
          </cell>
          <cell r="AN868">
            <v>85.405162738496074</v>
          </cell>
          <cell r="AO868">
            <v>0</v>
          </cell>
          <cell r="AP868">
            <v>25</v>
          </cell>
          <cell r="AQ868">
            <v>0</v>
          </cell>
          <cell r="AR868">
            <v>75</v>
          </cell>
          <cell r="AS868">
            <v>71</v>
          </cell>
          <cell r="AT868">
            <v>48</v>
          </cell>
          <cell r="AU868">
            <v>1.4791666666666667</v>
          </cell>
          <cell r="AV868">
            <v>0</v>
          </cell>
          <cell r="AW868">
            <v>25</v>
          </cell>
          <cell r="AX868">
            <v>0</v>
          </cell>
          <cell r="AY868">
            <v>75</v>
          </cell>
          <cell r="AZ868">
            <v>0</v>
          </cell>
          <cell r="BA868">
            <v>29</v>
          </cell>
          <cell r="BB868">
            <v>0</v>
          </cell>
          <cell r="BC868">
            <v>75</v>
          </cell>
          <cell r="BD868">
            <v>0</v>
          </cell>
          <cell r="BE868">
            <v>54</v>
          </cell>
          <cell r="BF868">
            <v>0</v>
          </cell>
          <cell r="BG868">
            <v>0</v>
          </cell>
          <cell r="BH868">
            <v>24</v>
          </cell>
          <cell r="BI868">
            <v>0</v>
          </cell>
          <cell r="BJ868">
            <v>90.007491582491582</v>
          </cell>
          <cell r="BK868"/>
          <cell r="BL868"/>
          <cell r="BM868" t="e">
            <v>#DIV/0!</v>
          </cell>
          <cell r="BN868">
            <v>80.082530864197537</v>
          </cell>
          <cell r="BO868">
            <v>0</v>
          </cell>
          <cell r="BP868">
            <v>24</v>
          </cell>
          <cell r="BQ868">
            <v>0</v>
          </cell>
          <cell r="BR868"/>
          <cell r="BS868"/>
          <cell r="BT868"/>
          <cell r="BU868">
            <v>80.082530864197523</v>
          </cell>
          <cell r="BV868">
            <v>0</v>
          </cell>
          <cell r="BW868">
            <v>0</v>
          </cell>
          <cell r="BX868" t="e">
            <v>#DIV/0!</v>
          </cell>
          <cell r="BY868"/>
          <cell r="BZ868"/>
          <cell r="CA868" t="e">
            <v>#DIV/0!</v>
          </cell>
          <cell r="CB868">
            <v>71</v>
          </cell>
          <cell r="CC868">
            <v>126</v>
          </cell>
          <cell r="CD868">
            <v>0.56349206349206349</v>
          </cell>
          <cell r="CE868">
            <v>81</v>
          </cell>
          <cell r="CF868"/>
          <cell r="CG868"/>
          <cell r="CH868"/>
          <cell r="CI868"/>
          <cell r="CJ868"/>
          <cell r="CK868"/>
          <cell r="CL868"/>
          <cell r="CM868"/>
          <cell r="CN868"/>
          <cell r="CO868"/>
          <cell r="CP868"/>
          <cell r="CQ868"/>
          <cell r="CR868"/>
          <cell r="CS868"/>
          <cell r="CT868"/>
          <cell r="CU868"/>
          <cell r="CV868"/>
          <cell r="CW868"/>
          <cell r="CX868"/>
          <cell r="CY868"/>
          <cell r="CZ868"/>
          <cell r="DA868"/>
          <cell r="DB868"/>
          <cell r="DC868"/>
          <cell r="DD868"/>
          <cell r="DE868"/>
          <cell r="DF868"/>
          <cell r="DG868"/>
          <cell r="DH868"/>
          <cell r="DI868"/>
          <cell r="DJ868">
            <v>0</v>
          </cell>
          <cell r="DK868"/>
          <cell r="DL868"/>
          <cell r="DM868">
            <v>0</v>
          </cell>
          <cell r="DN868"/>
          <cell r="DO868"/>
          <cell r="DP868">
            <v>0</v>
          </cell>
          <cell r="DQ868">
            <v>0</v>
          </cell>
          <cell r="DR868">
            <v>0</v>
          </cell>
          <cell r="DS868">
            <v>0</v>
          </cell>
          <cell r="DT868"/>
          <cell r="DU868">
            <v>0</v>
          </cell>
          <cell r="DV868"/>
          <cell r="DW868" t="str">
            <v>Admission Cancelled -Darshan Sir 03062022</v>
          </cell>
          <cell r="DX868"/>
          <cell r="DY868"/>
          <cell r="DZ868"/>
          <cell r="EA868"/>
          <cell r="EB868"/>
          <cell r="EC868"/>
          <cell r="ED868" t="str">
            <v>CAT-3</v>
          </cell>
          <cell r="EE868"/>
          <cell r="EF868"/>
          <cell r="EG868"/>
          <cell r="EH868"/>
          <cell r="EI868"/>
          <cell r="EJ868"/>
          <cell r="EK868"/>
          <cell r="EL868"/>
          <cell r="EM868"/>
          <cell r="EN868">
            <v>0</v>
          </cell>
          <cell r="EO868">
            <v>0</v>
          </cell>
          <cell r="EP868">
            <v>5</v>
          </cell>
          <cell r="EQ868">
            <v>5</v>
          </cell>
          <cell r="ER868">
            <v>33.333333333333329</v>
          </cell>
          <cell r="ES868" t="str">
            <v>No</v>
          </cell>
          <cell r="ET868"/>
          <cell r="EU868"/>
          <cell r="EV868"/>
          <cell r="EW868"/>
          <cell r="EX868" t="str">
            <v>-</v>
          </cell>
          <cell r="EY868" t="str">
            <v>AB</v>
          </cell>
          <cell r="EZ868"/>
          <cell r="FA868" t="str">
            <v>19-CIVILB42-23</v>
          </cell>
          <cell r="FB868">
            <v>0</v>
          </cell>
          <cell r="FC868">
            <v>42</v>
          </cell>
        </row>
        <row r="869">
          <cell r="C869" t="str">
            <v>19-ITA54-23</v>
          </cell>
          <cell r="D869"/>
          <cell r="E869" t="str">
            <v>MAURYA ARUN LALJI PRABHAVATI</v>
          </cell>
          <cell r="F869" t="str">
            <v>19-ITA54-23</v>
          </cell>
          <cell r="G869" t="str">
            <v>Male</v>
          </cell>
          <cell r="H869"/>
          <cell r="I869"/>
          <cell r="J869"/>
          <cell r="K869" t="str">
            <v>Arunmaurya15372@gmail.com</v>
          </cell>
          <cell r="L869"/>
          <cell r="M869" t="str">
            <v>Flat no.001 hill view garden ,Suhasini pawaskar Road Vaishali nagar,Dahisar,Sheetal hotel,Mumbai,400068</v>
          </cell>
          <cell r="N869"/>
          <cell r="O869"/>
          <cell r="P869" t="str">
            <v>Normal</v>
          </cell>
          <cell r="Q869" t="str">
            <v>Open</v>
          </cell>
          <cell r="R869">
            <v>2019</v>
          </cell>
          <cell r="S869" t="str">
            <v>FE</v>
          </cell>
          <cell r="T869" t="str">
            <v>MHT-CET 2019</v>
          </cell>
          <cell r="U869" t="str">
            <v>MHT-CET</v>
          </cell>
          <cell r="V869">
            <v>200</v>
          </cell>
          <cell r="W869">
            <v>83.810099699999995</v>
          </cell>
          <cell r="X869" t="str">
            <v>MI</v>
          </cell>
          <cell r="Y869">
            <v>391</v>
          </cell>
          <cell r="Z869">
            <v>500</v>
          </cell>
          <cell r="AA869">
            <v>78.2</v>
          </cell>
          <cell r="AB869">
            <v>2017</v>
          </cell>
          <cell r="AC869" t="str">
            <v>MAHARASHTRA STATE BOARD OF SECONDARY AND HIGHER SECONDARY EDUCATION</v>
          </cell>
          <cell r="AD869" t="str">
            <v>ST THOMAS HIGH SCHOOL</v>
          </cell>
          <cell r="AE869">
            <v>397</v>
          </cell>
          <cell r="AF869">
            <v>650</v>
          </cell>
          <cell r="AG869">
            <v>61.08</v>
          </cell>
          <cell r="AH869">
            <v>2019</v>
          </cell>
          <cell r="AI869" t="str">
            <v>MAHARASHTRA STATE BOARD OF SECONDARY AND HIGHER SECONDARY EDUCATION</v>
          </cell>
          <cell r="AJ869" t="str">
            <v>SARDAR VALLABHAI PATEL JR. COLLEGE</v>
          </cell>
          <cell r="AK869">
            <v>176</v>
          </cell>
          <cell r="AL869">
            <v>22</v>
          </cell>
          <cell r="AM869">
            <v>8</v>
          </cell>
          <cell r="AN869">
            <v>75</v>
          </cell>
          <cell r="AO869">
            <v>204</v>
          </cell>
          <cell r="AP869">
            <v>26</v>
          </cell>
          <cell r="AQ869">
            <v>7.8461538461538458</v>
          </cell>
          <cell r="AR869">
            <v>76</v>
          </cell>
          <cell r="AS869">
            <v>380</v>
          </cell>
          <cell r="AT869">
            <v>48</v>
          </cell>
          <cell r="AU869">
            <v>7.916666666666667</v>
          </cell>
          <cell r="AV869"/>
          <cell r="AW869">
            <v>25</v>
          </cell>
          <cell r="AX869">
            <v>0</v>
          </cell>
          <cell r="AY869">
            <v>76</v>
          </cell>
          <cell r="AZ869">
            <v>0</v>
          </cell>
          <cell r="BA869"/>
          <cell r="BB869" t="e">
            <v>#DIV/0!</v>
          </cell>
          <cell r="BC869">
            <v>76</v>
          </cell>
          <cell r="BD869">
            <v>0</v>
          </cell>
          <cell r="BE869">
            <v>25</v>
          </cell>
          <cell r="BF869">
            <v>0</v>
          </cell>
          <cell r="BG869"/>
          <cell r="BH869">
            <v>24</v>
          </cell>
          <cell r="BI869">
            <v>0</v>
          </cell>
          <cell r="BJ869"/>
          <cell r="BK869"/>
          <cell r="BL869" t="e">
            <v>#N/A</v>
          </cell>
          <cell r="BM869" t="e">
            <v>#N/A</v>
          </cell>
          <cell r="BN869"/>
          <cell r="BO869">
            <v>0</v>
          </cell>
          <cell r="BP869" t="e">
            <v>#N/A</v>
          </cell>
          <cell r="BQ869" t="e">
            <v>#N/A</v>
          </cell>
          <cell r="BR869"/>
          <cell r="BS869"/>
          <cell r="BT869"/>
          <cell r="BU869">
            <v>75.75</v>
          </cell>
          <cell r="BV869">
            <v>0</v>
          </cell>
          <cell r="BW869">
            <v>0</v>
          </cell>
          <cell r="BX869" t="e">
            <v>#DIV/0!</v>
          </cell>
          <cell r="BY869"/>
          <cell r="BZ869"/>
          <cell r="CA869" t="e">
            <v>#DIV/0!</v>
          </cell>
          <cell r="CB869">
            <v>380</v>
          </cell>
          <cell r="CC869" t="e">
            <v>#N/A</v>
          </cell>
          <cell r="CD869" t="e">
            <v>#N/A</v>
          </cell>
          <cell r="CE869">
            <v>76</v>
          </cell>
          <cell r="CF869"/>
          <cell r="CG869"/>
          <cell r="CH869"/>
          <cell r="CI869"/>
          <cell r="CJ869"/>
          <cell r="CK869"/>
          <cell r="CL869"/>
          <cell r="CM869"/>
          <cell r="CN869"/>
          <cell r="CO869"/>
          <cell r="CP869"/>
          <cell r="CQ869"/>
          <cell r="CR869"/>
          <cell r="CS869"/>
          <cell r="CT869"/>
          <cell r="CU869"/>
          <cell r="CV869"/>
          <cell r="CW869"/>
          <cell r="CX869"/>
          <cell r="CY869"/>
          <cell r="CZ869"/>
          <cell r="DA869"/>
          <cell r="DB869"/>
          <cell r="DC869"/>
          <cell r="DD869"/>
          <cell r="DE869"/>
          <cell r="DF869"/>
          <cell r="DG869"/>
          <cell r="DH869"/>
          <cell r="DI869"/>
          <cell r="DJ869">
            <v>0</v>
          </cell>
          <cell r="DK869"/>
          <cell r="DL869"/>
          <cell r="DM869">
            <v>0</v>
          </cell>
          <cell r="DN869"/>
          <cell r="DO869"/>
          <cell r="DP869">
            <v>0</v>
          </cell>
          <cell r="DQ869">
            <v>0</v>
          </cell>
          <cell r="DR869">
            <v>0</v>
          </cell>
          <cell r="DS869">
            <v>0</v>
          </cell>
          <cell r="DT869"/>
          <cell r="DU869">
            <v>0</v>
          </cell>
          <cell r="DV869"/>
          <cell r="DW869" t="str">
            <v>drop</v>
          </cell>
          <cell r="DX869"/>
          <cell r="DY869"/>
          <cell r="DZ869"/>
          <cell r="EA869"/>
          <cell r="EB869"/>
          <cell r="EC869"/>
          <cell r="ED869"/>
          <cell r="EE869"/>
          <cell r="EF869"/>
          <cell r="EG869"/>
          <cell r="EH869"/>
          <cell r="EI869"/>
          <cell r="EJ869"/>
          <cell r="EK869"/>
          <cell r="EL869"/>
          <cell r="EM869"/>
          <cell r="EN869" t="e">
            <v>#N/A</v>
          </cell>
          <cell r="EO869">
            <v>0</v>
          </cell>
          <cell r="EP869">
            <v>4</v>
          </cell>
          <cell r="EQ869" t="e">
            <v>#N/A</v>
          </cell>
          <cell r="ER869" t="e">
            <v>#N/A</v>
          </cell>
          <cell r="ES869"/>
          <cell r="ET869"/>
          <cell r="EU869"/>
          <cell r="EV869"/>
          <cell r="EW869"/>
          <cell r="EX869" t="str">
            <v>Mumbai</v>
          </cell>
          <cell r="EY869"/>
          <cell r="EZ869"/>
          <cell r="FA869" t="str">
            <v>19-ITA54-23</v>
          </cell>
          <cell r="FB869">
            <v>0</v>
          </cell>
          <cell r="FC869">
            <v>0</v>
          </cell>
        </row>
        <row r="870">
          <cell r="C870" t="str">
            <v>17-ITA67-23</v>
          </cell>
          <cell r="D870"/>
          <cell r="E870" t="str">
            <v>MISHRA AMIT OMPRAKASH RAJKUMARI RAJKUMARI</v>
          </cell>
          <cell r="F870" t="str">
            <v>17-ITA67-23</v>
          </cell>
          <cell r="G870" t="str">
            <v>Male</v>
          </cell>
          <cell r="H870"/>
          <cell r="I870"/>
          <cell r="J870"/>
          <cell r="K870" t="str">
            <v>amit982062@gmail.com</v>
          </cell>
          <cell r="L870"/>
          <cell r="M870" t="str">
            <v>Molnapur Gajariya,Patti,Pratapgarh,Patti,Pratapgarh,230135</v>
          </cell>
          <cell r="N870"/>
          <cell r="O870"/>
          <cell r="P870" t="str">
            <v>Normal</v>
          </cell>
          <cell r="Q870" t="str">
            <v>Open</v>
          </cell>
          <cell r="R870">
            <v>2019</v>
          </cell>
          <cell r="S870" t="str">
            <v>FE</v>
          </cell>
          <cell r="T870" t="str">
            <v>MHT-CET 2019</v>
          </cell>
          <cell r="U870" t="str">
            <v>MHT-CET</v>
          </cell>
          <cell r="V870">
            <v>200</v>
          </cell>
          <cell r="W870">
            <v>91</v>
          </cell>
          <cell r="X870" t="str">
            <v>CAP-Minority</v>
          </cell>
          <cell r="Y870">
            <v>381</v>
          </cell>
          <cell r="Z870">
            <v>500</v>
          </cell>
          <cell r="AA870">
            <v>76.2</v>
          </cell>
          <cell r="AB870">
            <v>2014</v>
          </cell>
          <cell r="AC870" t="str">
            <v>MAHARASHTRA STATE BOARD OF SECONDARY AND HIGHER SECONDARY EDUCATION</v>
          </cell>
          <cell r="AD870" t="str">
            <v>PADMAVATI VENKATESH HIGH SCHOOL AND JUNIOR COLLEGE THANE</v>
          </cell>
          <cell r="AE870" t="str">
            <v>650.00</v>
          </cell>
          <cell r="AF870" t="str">
            <v>380.00</v>
          </cell>
          <cell r="AG870">
            <v>58.46</v>
          </cell>
          <cell r="AH870">
            <v>2017</v>
          </cell>
          <cell r="AI870" t="str">
            <v>MAHARASHTRA STATE BOARD OF SECONDARY AND HIGHER SECONDARY EDUCATION</v>
          </cell>
          <cell r="AJ870" t="str">
            <v>SARASWATI VIDALAYAY HIGH SCHOOL AND JUNIOR COLLEGE</v>
          </cell>
          <cell r="AK870">
            <v>120</v>
          </cell>
          <cell r="AL870">
            <v>27</v>
          </cell>
          <cell r="AM870">
            <v>4.4444444444444446</v>
          </cell>
          <cell r="AN870">
            <v>75</v>
          </cell>
          <cell r="AO870">
            <v>65</v>
          </cell>
          <cell r="AP870">
            <v>26</v>
          </cell>
          <cell r="AQ870">
            <v>2.5</v>
          </cell>
          <cell r="AR870">
            <v>75</v>
          </cell>
          <cell r="AS870">
            <v>185</v>
          </cell>
          <cell r="AT870">
            <v>53</v>
          </cell>
          <cell r="AU870">
            <v>3.4905660377358489</v>
          </cell>
          <cell r="AV870">
            <v>0</v>
          </cell>
          <cell r="AW870">
            <v>25</v>
          </cell>
          <cell r="AX870">
            <v>0</v>
          </cell>
          <cell r="AY870">
            <v>77</v>
          </cell>
          <cell r="AZ870">
            <v>0</v>
          </cell>
          <cell r="BA870"/>
          <cell r="BB870" t="e">
            <v>#DIV/0!</v>
          </cell>
          <cell r="BC870">
            <v>92</v>
          </cell>
          <cell r="BD870">
            <v>0</v>
          </cell>
          <cell r="BE870">
            <v>25</v>
          </cell>
          <cell r="BF870">
            <v>0</v>
          </cell>
          <cell r="BG870"/>
          <cell r="BH870">
            <v>24</v>
          </cell>
          <cell r="BI870">
            <v>0</v>
          </cell>
          <cell r="BJ870"/>
          <cell r="BK870"/>
          <cell r="BL870" t="e">
            <v>#N/A</v>
          </cell>
          <cell r="BM870" t="e">
            <v>#N/A</v>
          </cell>
          <cell r="BN870"/>
          <cell r="BO870">
            <v>0</v>
          </cell>
          <cell r="BP870" t="e">
            <v>#N/A</v>
          </cell>
          <cell r="BQ870" t="e">
            <v>#N/A</v>
          </cell>
          <cell r="BR870"/>
          <cell r="BS870"/>
          <cell r="BT870"/>
          <cell r="BU870">
            <v>79.75</v>
          </cell>
          <cell r="BV870">
            <v>0</v>
          </cell>
          <cell r="BW870">
            <v>0</v>
          </cell>
          <cell r="BX870" t="e">
            <v>#DIV/0!</v>
          </cell>
          <cell r="BY870"/>
          <cell r="BZ870"/>
          <cell r="CA870" t="e">
            <v>#DIV/0!</v>
          </cell>
          <cell r="CB870">
            <v>185</v>
          </cell>
          <cell r="CC870" t="e">
            <v>#N/A</v>
          </cell>
          <cell r="CD870" t="e">
            <v>#N/A</v>
          </cell>
          <cell r="CE870">
            <v>80</v>
          </cell>
          <cell r="CF870"/>
          <cell r="CG870"/>
          <cell r="CH870"/>
          <cell r="CI870"/>
          <cell r="CJ870"/>
          <cell r="CK870"/>
          <cell r="CL870"/>
          <cell r="CM870"/>
          <cell r="CN870"/>
          <cell r="CO870"/>
          <cell r="CP870"/>
          <cell r="CQ870"/>
          <cell r="CR870"/>
          <cell r="CS870"/>
          <cell r="CT870"/>
          <cell r="CU870"/>
          <cell r="CV870"/>
          <cell r="CW870"/>
          <cell r="CX870"/>
          <cell r="CY870"/>
          <cell r="CZ870"/>
          <cell r="DA870"/>
          <cell r="DB870"/>
          <cell r="DC870"/>
          <cell r="DD870"/>
          <cell r="DE870"/>
          <cell r="DF870"/>
          <cell r="DG870"/>
          <cell r="DH870"/>
          <cell r="DI870"/>
          <cell r="DJ870">
            <v>0</v>
          </cell>
          <cell r="DK870"/>
          <cell r="DL870"/>
          <cell r="DM870">
            <v>0</v>
          </cell>
          <cell r="DN870"/>
          <cell r="DO870"/>
          <cell r="DP870">
            <v>0</v>
          </cell>
          <cell r="DQ870">
            <v>0</v>
          </cell>
          <cell r="DR870">
            <v>0</v>
          </cell>
          <cell r="DS870">
            <v>0</v>
          </cell>
          <cell r="DT870"/>
          <cell r="DU870">
            <v>0</v>
          </cell>
          <cell r="DV870"/>
          <cell r="DW870" t="str">
            <v>Drop</v>
          </cell>
          <cell r="DX870"/>
          <cell r="DY870"/>
          <cell r="DZ870"/>
          <cell r="EA870"/>
          <cell r="EB870"/>
          <cell r="EC870"/>
          <cell r="ED870"/>
          <cell r="EE870"/>
          <cell r="EF870"/>
          <cell r="EG870"/>
          <cell r="EH870"/>
          <cell r="EI870"/>
          <cell r="EJ870"/>
          <cell r="EK870"/>
          <cell r="EL870"/>
          <cell r="EM870"/>
          <cell r="EN870" t="e">
            <v>#N/A</v>
          </cell>
          <cell r="EO870">
            <v>0</v>
          </cell>
          <cell r="EP870">
            <v>4</v>
          </cell>
          <cell r="EQ870" t="e">
            <v>#N/A</v>
          </cell>
          <cell r="ER870" t="e">
            <v>#N/A</v>
          </cell>
          <cell r="ES870"/>
          <cell r="ET870"/>
          <cell r="EU870"/>
          <cell r="EV870"/>
          <cell r="EW870"/>
          <cell r="EX870" t="str">
            <v>UttarPradesh</v>
          </cell>
          <cell r="EY870"/>
          <cell r="EZ870"/>
          <cell r="FA870" t="str">
            <v>17-ITA67-23</v>
          </cell>
          <cell r="FB870">
            <v>0</v>
          </cell>
          <cell r="FC870">
            <v>0</v>
          </cell>
        </row>
        <row r="871">
          <cell r="C871" t="str">
            <v>20-MECHA69-</v>
          </cell>
          <cell r="D871"/>
          <cell r="E871" t="str">
            <v>PAL RITESHKUMAR SURENDRA  MEENA</v>
          </cell>
          <cell r="F871" t="str">
            <v>20-MECHA69-</v>
          </cell>
          <cell r="G871" t="str">
            <v>Male</v>
          </cell>
          <cell r="H871"/>
          <cell r="I871"/>
          <cell r="J871"/>
          <cell r="K871" t="str">
            <v>palriteshkumar421@gmail.com</v>
          </cell>
          <cell r="L871"/>
          <cell r="M871" t="str">
            <v>A-102, Kasturi Darshan Hanuman Nagar, Bhayander (E) Pin-401105</v>
          </cell>
          <cell r="N871"/>
          <cell r="O871"/>
          <cell r="P871" t="str">
            <v>Normal</v>
          </cell>
          <cell r="Q871" t="str">
            <v>Open</v>
          </cell>
          <cell r="R871">
            <v>2019</v>
          </cell>
          <cell r="S871" t="str">
            <v>DSE</v>
          </cell>
          <cell r="T871" t="str">
            <v>NA</v>
          </cell>
          <cell r="U871" t="str">
            <v>DSE</v>
          </cell>
          <cell r="V871" t="str">
            <v>NA</v>
          </cell>
          <cell r="W871" t="str">
            <v>NA</v>
          </cell>
          <cell r="X871" t="str">
            <v>CAP-Minority</v>
          </cell>
          <cell r="Y871">
            <v>367</v>
          </cell>
          <cell r="Z871">
            <v>500</v>
          </cell>
          <cell r="AA871">
            <v>73.400000000000006</v>
          </cell>
          <cell r="AB871">
            <v>2017</v>
          </cell>
          <cell r="AC871" t="str">
            <v>MAHARASHTRA STATE BOARD OF SECONDARY AND HIGHER SECONDARY EDUCATION</v>
          </cell>
          <cell r="AD871" t="str">
            <v>St.Francis High school</v>
          </cell>
          <cell r="AE871">
            <v>1748</v>
          </cell>
          <cell r="AF871">
            <v>1950</v>
          </cell>
          <cell r="AG871">
            <v>89.641025641025635</v>
          </cell>
          <cell r="AH871">
            <v>2020</v>
          </cell>
          <cell r="AI871" t="str">
            <v>Maharashtra State Board of Technical Education</v>
          </cell>
          <cell r="AJ871" t="str">
            <v>Thakur Polytechnic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0</v>
          </cell>
          <cell r="AT871">
            <v>0</v>
          </cell>
          <cell r="AU871">
            <v>0</v>
          </cell>
          <cell r="AV871">
            <v>196</v>
          </cell>
          <cell r="AW871">
            <v>25</v>
          </cell>
          <cell r="AX871">
            <v>7.84</v>
          </cell>
          <cell r="AY871">
            <v>90</v>
          </cell>
          <cell r="AZ871">
            <v>0</v>
          </cell>
          <cell r="BA871">
            <v>29</v>
          </cell>
          <cell r="BB871">
            <v>0</v>
          </cell>
          <cell r="BC871">
            <v>91</v>
          </cell>
          <cell r="BD871">
            <v>196</v>
          </cell>
          <cell r="BE871">
            <v>54</v>
          </cell>
          <cell r="BF871">
            <v>3.6296296296296298</v>
          </cell>
          <cell r="BG871"/>
          <cell r="BH871">
            <v>24</v>
          </cell>
          <cell r="BI871">
            <v>0</v>
          </cell>
          <cell r="BJ871"/>
          <cell r="BK871"/>
          <cell r="BL871" t="e">
            <v>#N/A</v>
          </cell>
          <cell r="BM871" t="e">
            <v>#N/A</v>
          </cell>
          <cell r="BN871"/>
          <cell r="BO871">
            <v>0</v>
          </cell>
          <cell r="BP871" t="e">
            <v>#N/A</v>
          </cell>
          <cell r="BQ871" t="e">
            <v>#N/A</v>
          </cell>
          <cell r="BR871"/>
          <cell r="BS871"/>
          <cell r="BT871"/>
          <cell r="BU871"/>
          <cell r="BV871">
            <v>0</v>
          </cell>
          <cell r="BW871">
            <v>0</v>
          </cell>
          <cell r="BX871" t="e">
            <v>#DIV/0!</v>
          </cell>
          <cell r="BY871"/>
          <cell r="BZ871"/>
          <cell r="CA871" t="e">
            <v>#DIV/0!</v>
          </cell>
          <cell r="CB871">
            <v>196</v>
          </cell>
          <cell r="CC871" t="e">
            <v>#N/A</v>
          </cell>
          <cell r="CD871" t="e">
            <v>#N/A</v>
          </cell>
          <cell r="CE871">
            <v>91</v>
          </cell>
          <cell r="CF871"/>
          <cell r="CG871"/>
          <cell r="CH871"/>
          <cell r="CI871"/>
          <cell r="CJ871"/>
          <cell r="CK871"/>
          <cell r="CL871"/>
          <cell r="CM871"/>
          <cell r="CN871"/>
          <cell r="CO871"/>
          <cell r="CP871"/>
          <cell r="CQ871"/>
          <cell r="CR871"/>
          <cell r="CS871"/>
          <cell r="CT871"/>
          <cell r="CU871"/>
          <cell r="CV871"/>
          <cell r="CW871"/>
          <cell r="CX871"/>
          <cell r="CY871"/>
          <cell r="CZ871"/>
          <cell r="DA871"/>
          <cell r="DB871"/>
          <cell r="DC871"/>
          <cell r="DD871"/>
          <cell r="DE871"/>
          <cell r="DF871"/>
          <cell r="DG871"/>
          <cell r="DH871"/>
          <cell r="DI871"/>
          <cell r="DJ871">
            <v>0</v>
          </cell>
          <cell r="DK871"/>
          <cell r="DL871"/>
          <cell r="DM871">
            <v>0</v>
          </cell>
          <cell r="DN871"/>
          <cell r="DO871"/>
          <cell r="DP871">
            <v>0</v>
          </cell>
          <cell r="DQ871">
            <v>0</v>
          </cell>
          <cell r="DR871">
            <v>0</v>
          </cell>
          <cell r="DS871">
            <v>0</v>
          </cell>
          <cell r="DT871"/>
          <cell r="DU871">
            <v>0</v>
          </cell>
          <cell r="DV871"/>
          <cell r="DW871" t="str">
            <v>left the college</v>
          </cell>
          <cell r="DX871"/>
          <cell r="DY871"/>
          <cell r="DZ871"/>
          <cell r="EA871"/>
          <cell r="EB871"/>
          <cell r="EC871"/>
          <cell r="ED871"/>
          <cell r="EE871"/>
          <cell r="EF871"/>
          <cell r="EG871"/>
          <cell r="EH871"/>
          <cell r="EI871"/>
          <cell r="EJ871"/>
          <cell r="EK871"/>
          <cell r="EL871"/>
          <cell r="EM871"/>
          <cell r="EN871" t="e">
            <v>#N/A</v>
          </cell>
          <cell r="EO871">
            <v>0</v>
          </cell>
          <cell r="EP871">
            <v>5</v>
          </cell>
          <cell r="EQ871" t="e">
            <v>#N/A</v>
          </cell>
          <cell r="ER871" t="e">
            <v>#N/A</v>
          </cell>
          <cell r="ES871"/>
          <cell r="ET871"/>
          <cell r="EU871"/>
          <cell r="EV871"/>
          <cell r="EW871"/>
          <cell r="EX871"/>
          <cell r="EY871" t="str">
            <v>AB</v>
          </cell>
          <cell r="EZ871"/>
          <cell r="FA871" t="str">
            <v>20-MECHA69-</v>
          </cell>
          <cell r="FB871">
            <v>0</v>
          </cell>
          <cell r="FC871">
            <v>0</v>
          </cell>
        </row>
        <row r="872">
          <cell r="C872" t="str">
            <v>19-MECHB07-23</v>
          </cell>
          <cell r="D872"/>
          <cell r="E872" t="str">
            <v>PANDEY PRAGATI RAMESH SHEELA</v>
          </cell>
          <cell r="F872" t="str">
            <v>19-MECHB07-23</v>
          </cell>
          <cell r="G872" t="str">
            <v>Female</v>
          </cell>
          <cell r="H872"/>
          <cell r="I872"/>
          <cell r="J872"/>
          <cell r="K872" t="str">
            <v>pragatipandey360@gmail.com</v>
          </cell>
          <cell r="L872"/>
          <cell r="M872" t="str">
            <v>E/101, PAM GRUH 02, ,MANVEL PADA ROAD,VIRAR,DON BOSCO CHURCH ,VIRAR,401305</v>
          </cell>
          <cell r="N872"/>
          <cell r="O872"/>
          <cell r="P872" t="str">
            <v>Normal</v>
          </cell>
          <cell r="Q872" t="str">
            <v>Open</v>
          </cell>
          <cell r="R872">
            <v>2019</v>
          </cell>
          <cell r="S872" t="str">
            <v>FE</v>
          </cell>
          <cell r="T872" t="str">
            <v>MHT-CET 2019</v>
          </cell>
          <cell r="U872" t="str">
            <v>MHT-CET</v>
          </cell>
          <cell r="V872">
            <v>200</v>
          </cell>
          <cell r="W872">
            <v>34.792842</v>
          </cell>
          <cell r="X872" t="str">
            <v>MI</v>
          </cell>
          <cell r="Y872">
            <v>457</v>
          </cell>
          <cell r="Z872">
            <v>500</v>
          </cell>
          <cell r="AA872">
            <v>91.4</v>
          </cell>
          <cell r="AB872">
            <v>2017</v>
          </cell>
          <cell r="AC872" t="str">
            <v>MAHARASHTRA STATE BOARD OF SECONDARY AND HIGHER SECONDARY EDUCATION</v>
          </cell>
          <cell r="AD872" t="str">
            <v>NATIONAL ENGLISH HIGH SCHOOL</v>
          </cell>
          <cell r="AE872">
            <v>413</v>
          </cell>
          <cell r="AF872">
            <v>650</v>
          </cell>
          <cell r="AG872">
            <v>63.54</v>
          </cell>
          <cell r="AH872">
            <v>2019</v>
          </cell>
          <cell r="AI872" t="str">
            <v>MAHARASHTRA STATE BOARD OF SECONDARY AND HIGHER SECONDARY EDUCATION</v>
          </cell>
          <cell r="AJ872" t="str">
            <v>NIRMALA MEMORIAL FOUNDATION COLLEGE</v>
          </cell>
          <cell r="AK872">
            <v>111</v>
          </cell>
          <cell r="AL872">
            <v>22</v>
          </cell>
          <cell r="AM872">
            <v>5.0454545454545459</v>
          </cell>
          <cell r="AN872">
            <v>75</v>
          </cell>
          <cell r="AO872">
            <v>0</v>
          </cell>
          <cell r="AP872">
            <v>26</v>
          </cell>
          <cell r="AQ872">
            <v>0</v>
          </cell>
          <cell r="AR872">
            <v>74</v>
          </cell>
          <cell r="AS872">
            <v>111</v>
          </cell>
          <cell r="AT872">
            <v>48</v>
          </cell>
          <cell r="AU872">
            <v>2.3125</v>
          </cell>
          <cell r="AV872">
            <v>0</v>
          </cell>
          <cell r="AW872">
            <v>25</v>
          </cell>
          <cell r="AX872">
            <v>0</v>
          </cell>
          <cell r="AY872">
            <v>76</v>
          </cell>
          <cell r="AZ872"/>
          <cell r="BA872">
            <v>29</v>
          </cell>
          <cell r="BB872">
            <v>0</v>
          </cell>
          <cell r="BC872">
            <v>0</v>
          </cell>
          <cell r="BD872">
            <v>0</v>
          </cell>
          <cell r="BE872">
            <v>54</v>
          </cell>
          <cell r="BF872">
            <v>0</v>
          </cell>
          <cell r="BG872"/>
          <cell r="BH872">
            <v>24</v>
          </cell>
          <cell r="BI872">
            <v>0</v>
          </cell>
          <cell r="BJ872"/>
          <cell r="BK872"/>
          <cell r="BL872" t="e">
            <v>#N/A</v>
          </cell>
          <cell r="BM872" t="e">
            <v>#N/A</v>
          </cell>
          <cell r="BN872"/>
          <cell r="BO872">
            <v>0</v>
          </cell>
          <cell r="BP872" t="e">
            <v>#N/A</v>
          </cell>
          <cell r="BQ872" t="e">
            <v>#N/A</v>
          </cell>
          <cell r="BR872"/>
          <cell r="BS872"/>
          <cell r="BT872"/>
          <cell r="BU872"/>
          <cell r="BV872">
            <v>0</v>
          </cell>
          <cell r="BW872">
            <v>0</v>
          </cell>
          <cell r="BX872" t="e">
            <v>#DIV/0!</v>
          </cell>
          <cell r="BY872"/>
          <cell r="BZ872"/>
          <cell r="CA872" t="e">
            <v>#DIV/0!</v>
          </cell>
          <cell r="CB872">
            <v>111</v>
          </cell>
          <cell r="CC872" t="e">
            <v>#N/A</v>
          </cell>
          <cell r="CD872" t="e">
            <v>#N/A</v>
          </cell>
          <cell r="CE872"/>
          <cell r="CF872"/>
          <cell r="CG872"/>
          <cell r="CH872"/>
          <cell r="CI872"/>
          <cell r="CJ872"/>
          <cell r="CK872"/>
          <cell r="CL872"/>
          <cell r="CM872"/>
          <cell r="CN872"/>
          <cell r="CO872"/>
          <cell r="CP872"/>
          <cell r="CQ872"/>
          <cell r="CR872"/>
          <cell r="CS872"/>
          <cell r="CT872"/>
          <cell r="CU872"/>
          <cell r="CV872"/>
          <cell r="CW872"/>
          <cell r="CX872"/>
          <cell r="CY872"/>
          <cell r="CZ872"/>
          <cell r="DA872"/>
          <cell r="DB872"/>
          <cell r="DC872"/>
          <cell r="DD872"/>
          <cell r="DE872"/>
          <cell r="DF872"/>
          <cell r="DG872"/>
          <cell r="DH872"/>
          <cell r="DI872"/>
          <cell r="DJ872">
            <v>0</v>
          </cell>
          <cell r="DK872"/>
          <cell r="DL872"/>
          <cell r="DM872">
            <v>0</v>
          </cell>
          <cell r="DN872"/>
          <cell r="DO872"/>
          <cell r="DP872">
            <v>0</v>
          </cell>
          <cell r="DQ872">
            <v>0</v>
          </cell>
          <cell r="DR872">
            <v>0</v>
          </cell>
          <cell r="DS872">
            <v>0</v>
          </cell>
          <cell r="DT872"/>
          <cell r="DU872">
            <v>0</v>
          </cell>
          <cell r="DV872"/>
          <cell r="DW872" t="str">
            <v>Drop</v>
          </cell>
          <cell r="DX872"/>
          <cell r="DY872"/>
          <cell r="DZ872"/>
          <cell r="EA872"/>
          <cell r="EB872"/>
          <cell r="EC872"/>
          <cell r="ED872"/>
          <cell r="EE872"/>
          <cell r="EF872"/>
          <cell r="EG872"/>
          <cell r="EH872"/>
          <cell r="EI872"/>
          <cell r="EJ872"/>
          <cell r="EK872"/>
          <cell r="EL872"/>
          <cell r="EM872"/>
          <cell r="EN872" t="e">
            <v>#N/A</v>
          </cell>
          <cell r="EO872">
            <v>0</v>
          </cell>
          <cell r="EP872">
            <v>0</v>
          </cell>
          <cell r="EQ872" t="e">
            <v>#N/A</v>
          </cell>
          <cell r="ER872" t="e">
            <v>#N/A</v>
          </cell>
          <cell r="ES872"/>
          <cell r="ET872"/>
          <cell r="EU872"/>
          <cell r="EV872"/>
          <cell r="EW872"/>
          <cell r="EX872" t="str">
            <v>MUMBAI</v>
          </cell>
          <cell r="EY872"/>
          <cell r="EZ872"/>
          <cell r="FA872" t="str">
            <v>19-MECHB07-23</v>
          </cell>
          <cell r="FB872">
            <v>0</v>
          </cell>
          <cell r="FC872">
            <v>0</v>
          </cell>
        </row>
        <row r="873">
          <cell r="C873" t="str">
            <v>17-ITB64-23</v>
          </cell>
          <cell r="D873"/>
          <cell r="E873" t="str">
            <v>PATEL HITARTH MANOJ ALPA</v>
          </cell>
          <cell r="F873" t="str">
            <v>17-ITB64-23</v>
          </cell>
          <cell r="G873" t="str">
            <v>Male</v>
          </cell>
          <cell r="H873"/>
          <cell r="I873"/>
          <cell r="J873"/>
          <cell r="K873" t="str">
            <v>patelhitarth88@gmail.com</v>
          </cell>
          <cell r="L873"/>
          <cell r="M873" t="str">
            <v>c/701,parwana tower,shri ram nagar,near sai baba mandir borivali west,Sai Baba Mandir,Mumbai,400092</v>
          </cell>
          <cell r="N873"/>
          <cell r="O873"/>
          <cell r="P873" t="str">
            <v>Normal</v>
          </cell>
          <cell r="Q873" t="str">
            <v>Open</v>
          </cell>
          <cell r="R873">
            <v>2019</v>
          </cell>
          <cell r="S873" t="str">
            <v>FE</v>
          </cell>
          <cell r="T873" t="str">
            <v>MHT-CET 2019</v>
          </cell>
          <cell r="U873" t="str">
            <v>MHT-CET</v>
          </cell>
          <cell r="V873">
            <v>200</v>
          </cell>
          <cell r="W873">
            <v>71</v>
          </cell>
          <cell r="X873" t="str">
            <v>AGAINST CAP</v>
          </cell>
          <cell r="Y873">
            <v>450</v>
          </cell>
          <cell r="Z873">
            <v>500</v>
          </cell>
          <cell r="AA873">
            <v>90</v>
          </cell>
          <cell r="AB873">
            <v>2015</v>
          </cell>
          <cell r="AC873" t="str">
            <v>MAHARASHTRA STATE BOARD OF SECONDARY AND HIGHER SECONDARY EDUCATION</v>
          </cell>
          <cell r="AD873" t="str">
            <v>OUR LADY OF REMEDY HIGH SCHOOL</v>
          </cell>
          <cell r="AE873">
            <v>650</v>
          </cell>
          <cell r="AF873">
            <v>432</v>
          </cell>
          <cell r="AG873">
            <v>66.459999999999994</v>
          </cell>
          <cell r="AH873">
            <v>2017</v>
          </cell>
          <cell r="AI873" t="str">
            <v>MAHARASHTRA STATE BOARD OF SECONDARY AND HIGHER SECONDARY EDUCATION</v>
          </cell>
          <cell r="AJ873" t="str">
            <v>SHRI TIKAM</v>
          </cell>
          <cell r="AK873">
            <v>0</v>
          </cell>
          <cell r="AL873">
            <v>22</v>
          </cell>
          <cell r="AM873">
            <v>0</v>
          </cell>
          <cell r="AN873">
            <v>75</v>
          </cell>
          <cell r="AO873">
            <v>138.06</v>
          </cell>
          <cell r="AP873">
            <v>26</v>
          </cell>
          <cell r="AQ873">
            <v>5.3100000000000005</v>
          </cell>
          <cell r="AR873">
            <v>75</v>
          </cell>
          <cell r="AS873">
            <v>138.06</v>
          </cell>
          <cell r="AT873">
            <v>48</v>
          </cell>
          <cell r="AU873">
            <v>2.8762500000000002</v>
          </cell>
          <cell r="AV873"/>
          <cell r="AW873">
            <v>25</v>
          </cell>
          <cell r="AX873">
            <v>0</v>
          </cell>
          <cell r="AY873">
            <v>75</v>
          </cell>
          <cell r="AZ873">
            <v>0</v>
          </cell>
          <cell r="BA873"/>
          <cell r="BB873" t="e">
            <v>#DIV/0!</v>
          </cell>
          <cell r="BC873">
            <v>0</v>
          </cell>
          <cell r="BD873">
            <v>0</v>
          </cell>
          <cell r="BE873">
            <v>25</v>
          </cell>
          <cell r="BF873">
            <v>0</v>
          </cell>
          <cell r="BG873"/>
          <cell r="BH873">
            <v>24</v>
          </cell>
          <cell r="BI873">
            <v>0</v>
          </cell>
          <cell r="BJ873"/>
          <cell r="BK873"/>
          <cell r="BL873" t="e">
            <v>#N/A</v>
          </cell>
          <cell r="BM873" t="e">
            <v>#N/A</v>
          </cell>
          <cell r="BN873"/>
          <cell r="BO873">
            <v>0</v>
          </cell>
          <cell r="BP873" t="e">
            <v>#N/A</v>
          </cell>
          <cell r="BQ873" t="e">
            <v>#N/A</v>
          </cell>
          <cell r="BR873"/>
          <cell r="BS873"/>
          <cell r="BT873"/>
          <cell r="BU873"/>
          <cell r="BV873">
            <v>0</v>
          </cell>
          <cell r="BW873">
            <v>0</v>
          </cell>
          <cell r="BX873" t="e">
            <v>#DIV/0!</v>
          </cell>
          <cell r="BY873"/>
          <cell r="BZ873"/>
          <cell r="CA873" t="e">
            <v>#DIV/0!</v>
          </cell>
          <cell r="CB873">
            <v>138.06</v>
          </cell>
          <cell r="CC873" t="e">
            <v>#N/A</v>
          </cell>
          <cell r="CD873" t="e">
            <v>#N/A</v>
          </cell>
          <cell r="CE873"/>
          <cell r="CF873"/>
          <cell r="CG873"/>
          <cell r="CH873"/>
          <cell r="CI873"/>
          <cell r="CJ873"/>
          <cell r="CK873"/>
          <cell r="CL873"/>
          <cell r="CM873"/>
          <cell r="CN873"/>
          <cell r="CO873"/>
          <cell r="CP873"/>
          <cell r="CQ873"/>
          <cell r="CR873"/>
          <cell r="CS873"/>
          <cell r="CT873"/>
          <cell r="CU873"/>
          <cell r="CV873"/>
          <cell r="CW873"/>
          <cell r="CX873"/>
          <cell r="CY873"/>
          <cell r="CZ873"/>
          <cell r="DA873"/>
          <cell r="DB873"/>
          <cell r="DC873"/>
          <cell r="DD873"/>
          <cell r="DE873"/>
          <cell r="DF873"/>
          <cell r="DG873"/>
          <cell r="DH873"/>
          <cell r="DI873"/>
          <cell r="DJ873">
            <v>0</v>
          </cell>
          <cell r="DK873"/>
          <cell r="DL873"/>
          <cell r="DM873">
            <v>0</v>
          </cell>
          <cell r="DN873"/>
          <cell r="DO873"/>
          <cell r="DP873">
            <v>0</v>
          </cell>
          <cell r="DQ873">
            <v>0</v>
          </cell>
          <cell r="DR873">
            <v>0</v>
          </cell>
          <cell r="DS873">
            <v>0</v>
          </cell>
          <cell r="DT873"/>
          <cell r="DU873">
            <v>0</v>
          </cell>
          <cell r="DV873"/>
          <cell r="DW873" t="str">
            <v>drop</v>
          </cell>
          <cell r="DX873"/>
          <cell r="DY873"/>
          <cell r="DZ873"/>
          <cell r="EA873"/>
          <cell r="EB873"/>
          <cell r="EC873"/>
          <cell r="ED873"/>
          <cell r="EE873"/>
          <cell r="EF873"/>
          <cell r="EG873"/>
          <cell r="EH873"/>
          <cell r="EI873"/>
          <cell r="EJ873"/>
          <cell r="EK873"/>
          <cell r="EL873"/>
          <cell r="EM873"/>
          <cell r="EN873" t="e">
            <v>#N/A</v>
          </cell>
          <cell r="EO873">
            <v>0</v>
          </cell>
          <cell r="EP873">
            <v>0</v>
          </cell>
          <cell r="EQ873" t="e">
            <v>#N/A</v>
          </cell>
          <cell r="ER873" t="e">
            <v>#N/A</v>
          </cell>
          <cell r="ES873"/>
          <cell r="ET873"/>
          <cell r="EU873"/>
          <cell r="EV873"/>
          <cell r="EW873"/>
          <cell r="EX873" t="str">
            <v>Vapi</v>
          </cell>
          <cell r="EY873"/>
          <cell r="EZ873"/>
          <cell r="FA873" t="str">
            <v>17-ITB64-23</v>
          </cell>
          <cell r="FB873">
            <v>0</v>
          </cell>
          <cell r="FC873">
            <v>0</v>
          </cell>
        </row>
        <row r="874">
          <cell r="C874" t="str">
            <v>19-CIVILB03-23</v>
          </cell>
          <cell r="D874"/>
          <cell r="E874" t="str">
            <v xml:space="preserve">PATEL SHRISHTI SHIBENDRA KIRAN </v>
          </cell>
          <cell r="F874" t="str">
            <v>19-CIVILB03-23</v>
          </cell>
          <cell r="G874" t="str">
            <v>Female</v>
          </cell>
          <cell r="H874"/>
          <cell r="I874"/>
          <cell r="J874"/>
          <cell r="K874" t="str">
            <v>royalcivil2003@rediffmail.com</v>
          </cell>
          <cell r="L874"/>
          <cell r="M874" t="str">
            <v>2D/103, SUNCITY PHASE II,THAKUR VILLAGE,KANDIVALI EAST,KANDIVALI,400101</v>
          </cell>
          <cell r="N874"/>
          <cell r="O874"/>
          <cell r="P874" t="str">
            <v>Normal</v>
          </cell>
          <cell r="Q874" t="str">
            <v>Open</v>
          </cell>
          <cell r="R874">
            <v>2019</v>
          </cell>
          <cell r="S874" t="str">
            <v>FE</v>
          </cell>
          <cell r="T874" t="str">
            <v xml:space="preserve">JEE(Main)-2019 </v>
          </cell>
          <cell r="U874" t="str">
            <v>JEE-Main</v>
          </cell>
          <cell r="V874">
            <v>360</v>
          </cell>
          <cell r="W874">
            <v>57.853441400000001</v>
          </cell>
          <cell r="X874" t="str">
            <v>IL</v>
          </cell>
          <cell r="Y874" t="str">
            <v>A1</v>
          </cell>
          <cell r="Z874">
            <v>8.6</v>
          </cell>
          <cell r="AA874">
            <v>86</v>
          </cell>
          <cell r="AB874">
            <v>2017</v>
          </cell>
          <cell r="AC874" t="str">
            <v>CENTRAL BOARD OF SECONDARY EDUCATION</v>
          </cell>
          <cell r="AD874" t="str">
            <v>DELHI PUBLIC SCHOOL</v>
          </cell>
          <cell r="AE874">
            <v>323</v>
          </cell>
          <cell r="AF874">
            <v>500</v>
          </cell>
          <cell r="AG874">
            <v>64.599999999999994</v>
          </cell>
          <cell r="AH874">
            <v>2019</v>
          </cell>
          <cell r="AI874" t="str">
            <v>CENTRAL BOARD OF SECONDARY EDUCATION</v>
          </cell>
          <cell r="AJ874" t="str">
            <v>DELHI PUBLIC SCHOOL</v>
          </cell>
          <cell r="AK874">
            <v>0</v>
          </cell>
          <cell r="AL874">
            <v>23</v>
          </cell>
          <cell r="AM874">
            <v>0</v>
          </cell>
          <cell r="AN874">
            <v>0</v>
          </cell>
          <cell r="AO874">
            <v>0</v>
          </cell>
          <cell r="AP874">
            <v>25</v>
          </cell>
          <cell r="AQ874">
            <v>0</v>
          </cell>
          <cell r="AR874">
            <v>0</v>
          </cell>
          <cell r="AS874">
            <v>0</v>
          </cell>
          <cell r="AT874">
            <v>48</v>
          </cell>
          <cell r="AU874">
            <v>0</v>
          </cell>
          <cell r="AV874"/>
          <cell r="AW874">
            <v>25</v>
          </cell>
          <cell r="AX874">
            <v>0</v>
          </cell>
          <cell r="AY874">
            <v>0</v>
          </cell>
          <cell r="AZ874">
            <v>0</v>
          </cell>
          <cell r="BA874">
            <v>29</v>
          </cell>
          <cell r="BB874">
            <v>0</v>
          </cell>
          <cell r="BC874">
            <v>0</v>
          </cell>
          <cell r="BD874">
            <v>0</v>
          </cell>
          <cell r="BE874">
            <v>54</v>
          </cell>
          <cell r="BF874">
            <v>0</v>
          </cell>
          <cell r="BG874"/>
          <cell r="BH874">
            <v>24</v>
          </cell>
          <cell r="BI874">
            <v>0</v>
          </cell>
          <cell r="BJ874"/>
          <cell r="BK874"/>
          <cell r="BL874" t="e">
            <v>#N/A</v>
          </cell>
          <cell r="BM874" t="e">
            <v>#N/A</v>
          </cell>
          <cell r="BN874"/>
          <cell r="BO874">
            <v>0</v>
          </cell>
          <cell r="BP874" t="e">
            <v>#N/A</v>
          </cell>
          <cell r="BQ874" t="e">
            <v>#N/A</v>
          </cell>
          <cell r="BR874"/>
          <cell r="BS874"/>
          <cell r="BT874"/>
          <cell r="BU874"/>
          <cell r="BV874">
            <v>0</v>
          </cell>
          <cell r="BW874">
            <v>0</v>
          </cell>
          <cell r="BX874" t="e">
            <v>#DIV/0!</v>
          </cell>
          <cell r="BY874"/>
          <cell r="BZ874"/>
          <cell r="CA874" t="e">
            <v>#DIV/0!</v>
          </cell>
          <cell r="CB874">
            <v>0</v>
          </cell>
          <cell r="CC874" t="e">
            <v>#N/A</v>
          </cell>
          <cell r="CD874" t="e">
            <v>#N/A</v>
          </cell>
          <cell r="CE874"/>
          <cell r="CF874"/>
          <cell r="CG874"/>
          <cell r="CH874"/>
          <cell r="CI874"/>
          <cell r="CJ874"/>
          <cell r="CK874"/>
          <cell r="CL874"/>
          <cell r="CM874"/>
          <cell r="CN874"/>
          <cell r="CO874"/>
          <cell r="CP874"/>
          <cell r="CQ874"/>
          <cell r="CR874"/>
          <cell r="CS874"/>
          <cell r="CT874"/>
          <cell r="CU874"/>
          <cell r="CV874"/>
          <cell r="CW874"/>
          <cell r="CX874"/>
          <cell r="CY874"/>
          <cell r="CZ874"/>
          <cell r="DA874"/>
          <cell r="DB874"/>
          <cell r="DC874"/>
          <cell r="DD874"/>
          <cell r="DE874"/>
          <cell r="DF874"/>
          <cell r="DG874"/>
          <cell r="DH874"/>
          <cell r="DI874"/>
          <cell r="DJ874">
            <v>0</v>
          </cell>
          <cell r="DK874"/>
          <cell r="DL874"/>
          <cell r="DM874">
            <v>0</v>
          </cell>
          <cell r="DN874"/>
          <cell r="DO874"/>
          <cell r="DP874">
            <v>0</v>
          </cell>
          <cell r="DQ874">
            <v>0</v>
          </cell>
          <cell r="DR874">
            <v>0</v>
          </cell>
          <cell r="DS874">
            <v>0</v>
          </cell>
          <cell r="DT874"/>
          <cell r="DU874">
            <v>0</v>
          </cell>
          <cell r="DV874"/>
          <cell r="DW874" t="str">
            <v>drop</v>
          </cell>
          <cell r="DX874"/>
          <cell r="DY874"/>
          <cell r="DZ874"/>
          <cell r="EA874"/>
          <cell r="EB874"/>
          <cell r="EC874"/>
          <cell r="ED874"/>
          <cell r="EE874"/>
          <cell r="EF874"/>
          <cell r="EG874"/>
          <cell r="EH874"/>
          <cell r="EI874"/>
          <cell r="EJ874"/>
          <cell r="EK874"/>
          <cell r="EL874"/>
          <cell r="EM874"/>
          <cell r="EN874" t="e">
            <v>#N/A</v>
          </cell>
          <cell r="EO874">
            <v>0</v>
          </cell>
          <cell r="EP874">
            <v>0</v>
          </cell>
          <cell r="EQ874" t="e">
            <v>#N/A</v>
          </cell>
          <cell r="ER874" t="e">
            <v>#N/A</v>
          </cell>
          <cell r="ES874"/>
          <cell r="ET874"/>
          <cell r="EU874"/>
          <cell r="EV874"/>
          <cell r="EW874"/>
          <cell r="EX874" t="str">
            <v>JABALPUR</v>
          </cell>
          <cell r="EY874"/>
          <cell r="EZ874"/>
          <cell r="FA874" t="str">
            <v>19-CIVILB03-23</v>
          </cell>
          <cell r="FB874">
            <v>0</v>
          </cell>
          <cell r="FC874">
            <v>0</v>
          </cell>
        </row>
        <row r="875">
          <cell r="C875" t="str">
            <v>19-CIVILB07-23</v>
          </cell>
          <cell r="D875"/>
          <cell r="E875" t="str">
            <v>PATIL ABHISHEK NARESH NAMITA</v>
          </cell>
          <cell r="F875" t="str">
            <v>19-CIVILB07-23</v>
          </cell>
          <cell r="G875" t="str">
            <v>Male</v>
          </cell>
          <cell r="H875"/>
          <cell r="I875"/>
          <cell r="J875"/>
          <cell r="K875" t="str">
            <v>mjadhav@coca-cola.in</v>
          </cell>
          <cell r="L875"/>
          <cell r="M875" t="str">
            <v>bilawali,chinchghar bilawali road,bilawali,bilawali,421312</v>
          </cell>
          <cell r="N875"/>
          <cell r="O875"/>
          <cell r="P875" t="str">
            <v>Normal</v>
          </cell>
          <cell r="Q875" t="str">
            <v>Open</v>
          </cell>
          <cell r="R875">
            <v>2019</v>
          </cell>
          <cell r="S875" t="str">
            <v>FE</v>
          </cell>
          <cell r="T875" t="str">
            <v>MHT-CET 2019</v>
          </cell>
          <cell r="U875" t="str">
            <v>MHT-CET</v>
          </cell>
          <cell r="V875">
            <v>200</v>
          </cell>
          <cell r="W875">
            <v>77.432051700000002</v>
          </cell>
          <cell r="X875" t="str">
            <v>MI-MH</v>
          </cell>
          <cell r="Y875">
            <v>361</v>
          </cell>
          <cell r="Z875">
            <v>500</v>
          </cell>
          <cell r="AA875">
            <v>72.2</v>
          </cell>
          <cell r="AB875">
            <v>2017</v>
          </cell>
          <cell r="AC875" t="str">
            <v>MAHARASHTRA STATE BOARD OF SECONDARY AND HIGHER SECONDARY EDUCATION</v>
          </cell>
          <cell r="AD875" t="str">
            <v>NATIONAL ENGLISH SCHOOL KUDUS</v>
          </cell>
          <cell r="AE875">
            <v>349</v>
          </cell>
          <cell r="AF875">
            <v>650</v>
          </cell>
          <cell r="AG875">
            <v>53.69</v>
          </cell>
          <cell r="AH875">
            <v>2019</v>
          </cell>
          <cell r="AI875" t="str">
            <v>MAHARASHTRA STATE BOARD OF SECONDARY AND HIGHER SECONDARY EDUCATION</v>
          </cell>
          <cell r="AJ875" t="str">
            <v>A L C JR COLLEGE VADA</v>
          </cell>
          <cell r="AK875">
            <v>0</v>
          </cell>
          <cell r="AL875">
            <v>23</v>
          </cell>
          <cell r="AM875">
            <v>0</v>
          </cell>
          <cell r="AN875">
            <v>0</v>
          </cell>
          <cell r="AO875">
            <v>0</v>
          </cell>
          <cell r="AP875">
            <v>25</v>
          </cell>
          <cell r="AQ875">
            <v>0</v>
          </cell>
          <cell r="AR875">
            <v>0</v>
          </cell>
          <cell r="AS875">
            <v>0</v>
          </cell>
          <cell r="AT875">
            <v>48</v>
          </cell>
          <cell r="AU875">
            <v>0</v>
          </cell>
          <cell r="AV875"/>
          <cell r="AW875">
            <v>25</v>
          </cell>
          <cell r="AX875">
            <v>0</v>
          </cell>
          <cell r="AY875">
            <v>0</v>
          </cell>
          <cell r="AZ875">
            <v>0</v>
          </cell>
          <cell r="BA875">
            <v>29</v>
          </cell>
          <cell r="BB875">
            <v>0</v>
          </cell>
          <cell r="BC875">
            <v>0</v>
          </cell>
          <cell r="BD875">
            <v>0</v>
          </cell>
          <cell r="BE875">
            <v>54</v>
          </cell>
          <cell r="BF875">
            <v>0</v>
          </cell>
          <cell r="BG875"/>
          <cell r="BH875">
            <v>24</v>
          </cell>
          <cell r="BI875">
            <v>0</v>
          </cell>
          <cell r="BJ875"/>
          <cell r="BK875"/>
          <cell r="BL875" t="e">
            <v>#N/A</v>
          </cell>
          <cell r="BM875" t="e">
            <v>#N/A</v>
          </cell>
          <cell r="BN875"/>
          <cell r="BO875">
            <v>0</v>
          </cell>
          <cell r="BP875" t="e">
            <v>#N/A</v>
          </cell>
          <cell r="BQ875" t="e">
            <v>#N/A</v>
          </cell>
          <cell r="BR875"/>
          <cell r="BS875"/>
          <cell r="BT875"/>
          <cell r="BU875"/>
          <cell r="BV875">
            <v>0</v>
          </cell>
          <cell r="BW875">
            <v>0</v>
          </cell>
          <cell r="BX875" t="e">
            <v>#DIV/0!</v>
          </cell>
          <cell r="BY875"/>
          <cell r="BZ875"/>
          <cell r="CA875" t="e">
            <v>#DIV/0!</v>
          </cell>
          <cell r="CB875">
            <v>0</v>
          </cell>
          <cell r="CC875" t="e">
            <v>#N/A</v>
          </cell>
          <cell r="CD875" t="e">
            <v>#N/A</v>
          </cell>
          <cell r="CE875"/>
          <cell r="CF875"/>
          <cell r="CG875"/>
          <cell r="CH875"/>
          <cell r="CI875"/>
          <cell r="CJ875"/>
          <cell r="CK875"/>
          <cell r="CL875"/>
          <cell r="CM875"/>
          <cell r="CN875"/>
          <cell r="CO875"/>
          <cell r="CP875"/>
          <cell r="CQ875"/>
          <cell r="CR875"/>
          <cell r="CS875"/>
          <cell r="CT875"/>
          <cell r="CU875"/>
          <cell r="CV875"/>
          <cell r="CW875"/>
          <cell r="CX875"/>
          <cell r="CY875"/>
          <cell r="CZ875"/>
          <cell r="DA875"/>
          <cell r="DB875"/>
          <cell r="DC875"/>
          <cell r="DD875"/>
          <cell r="DE875"/>
          <cell r="DF875"/>
          <cell r="DG875"/>
          <cell r="DH875"/>
          <cell r="DI875"/>
          <cell r="DJ875">
            <v>0</v>
          </cell>
          <cell r="DK875"/>
          <cell r="DL875"/>
          <cell r="DM875">
            <v>0</v>
          </cell>
          <cell r="DN875"/>
          <cell r="DO875"/>
          <cell r="DP875">
            <v>0</v>
          </cell>
          <cell r="DQ875">
            <v>0</v>
          </cell>
          <cell r="DR875">
            <v>0</v>
          </cell>
          <cell r="DS875">
            <v>0</v>
          </cell>
          <cell r="DT875"/>
          <cell r="DU875">
            <v>0</v>
          </cell>
          <cell r="DV875"/>
          <cell r="DW875" t="str">
            <v>drop</v>
          </cell>
          <cell r="DX875"/>
          <cell r="DY875"/>
          <cell r="DZ875"/>
          <cell r="EA875"/>
          <cell r="EB875"/>
          <cell r="EC875"/>
          <cell r="ED875"/>
          <cell r="EE875"/>
          <cell r="EF875"/>
          <cell r="EG875"/>
          <cell r="EH875"/>
          <cell r="EI875"/>
          <cell r="EJ875"/>
          <cell r="EK875"/>
          <cell r="EL875"/>
          <cell r="EM875"/>
          <cell r="EN875" t="e">
            <v>#N/A</v>
          </cell>
          <cell r="EO875">
            <v>0</v>
          </cell>
          <cell r="EP875">
            <v>0</v>
          </cell>
          <cell r="EQ875" t="e">
            <v>#N/A</v>
          </cell>
          <cell r="ER875" t="e">
            <v>#N/A</v>
          </cell>
          <cell r="ES875"/>
          <cell r="ET875"/>
          <cell r="EU875"/>
          <cell r="EV875"/>
          <cell r="EW875"/>
          <cell r="EX875" t="str">
            <v>bilawali</v>
          </cell>
          <cell r="EY875"/>
          <cell r="EZ875"/>
          <cell r="FA875" t="str">
            <v>19-CIVILB07-23</v>
          </cell>
          <cell r="FB875">
            <v>0</v>
          </cell>
          <cell r="FC875">
            <v>0</v>
          </cell>
        </row>
        <row r="876">
          <cell r="C876" t="str">
            <v>19-ELEX33-</v>
          </cell>
          <cell r="D876">
            <v>33</v>
          </cell>
          <cell r="E876" t="str">
            <v>POOJARY PRITHVI RAVI SUKANYA</v>
          </cell>
          <cell r="F876" t="str">
            <v>19-ELEX33-</v>
          </cell>
          <cell r="G876" t="str">
            <v>Male</v>
          </cell>
          <cell r="H876"/>
          <cell r="I876"/>
          <cell r="J876"/>
          <cell r="K876" t="str">
            <v>prithvipoojary12345@gmail.com</v>
          </cell>
          <cell r="L876"/>
          <cell r="M876" t="str">
            <v>b-004, sadhana -2, dhuri complex,om nagar,  ambadi road,vasai,vasai,401202</v>
          </cell>
          <cell r="N876"/>
          <cell r="O876"/>
          <cell r="P876" t="str">
            <v>Normal</v>
          </cell>
          <cell r="Q876" t="str">
            <v>Open</v>
          </cell>
          <cell r="R876">
            <v>2019</v>
          </cell>
          <cell r="S876" t="str">
            <v>FE</v>
          </cell>
          <cell r="T876" t="str">
            <v>MHT-CET 2019</v>
          </cell>
          <cell r="U876" t="str">
            <v>MHT-CET</v>
          </cell>
          <cell r="V876">
            <v>200</v>
          </cell>
          <cell r="W876">
            <v>56</v>
          </cell>
          <cell r="X876" t="str">
            <v>CAP</v>
          </cell>
          <cell r="Y876">
            <v>329</v>
          </cell>
          <cell r="Z876">
            <v>500</v>
          </cell>
          <cell r="AA876">
            <v>65.8</v>
          </cell>
          <cell r="AB876">
            <v>2017</v>
          </cell>
          <cell r="AC876" t="str">
            <v>MAHARASHTRA STATE BOARD OF SECONDARY AND HIGHER SECONDARY EDUCATION</v>
          </cell>
          <cell r="AD876" t="str">
            <v>ST ANNES CONVENT SCHOOL</v>
          </cell>
          <cell r="AE876">
            <v>473</v>
          </cell>
          <cell r="AF876">
            <v>650</v>
          </cell>
          <cell r="AG876">
            <v>72.77</v>
          </cell>
          <cell r="AH876">
            <v>2019</v>
          </cell>
          <cell r="AI876" t="str">
            <v>MAHARASHTRA STATE BOARD OF SECONDARY AND HIGHER SECONDARY EDUCATION</v>
          </cell>
          <cell r="AJ876" t="str">
            <v>B.K.S JUNIOR COLLEGE</v>
          </cell>
          <cell r="AK876">
            <v>63</v>
          </cell>
          <cell r="AL876">
            <v>23</v>
          </cell>
          <cell r="AM876">
            <v>2.7391304347826089</v>
          </cell>
          <cell r="AN876">
            <v>75</v>
          </cell>
          <cell r="AO876">
            <v>136</v>
          </cell>
          <cell r="AP876">
            <v>25</v>
          </cell>
          <cell r="AQ876">
            <v>5.44</v>
          </cell>
          <cell r="AR876">
            <v>93</v>
          </cell>
          <cell r="AS876">
            <v>199</v>
          </cell>
          <cell r="AT876">
            <v>48</v>
          </cell>
          <cell r="AU876">
            <v>4.145833333333333</v>
          </cell>
          <cell r="AV876">
            <v>204</v>
          </cell>
          <cell r="AW876">
            <v>25</v>
          </cell>
          <cell r="AX876">
            <v>8.16</v>
          </cell>
          <cell r="AY876">
            <v>0</v>
          </cell>
          <cell r="AZ876">
            <v>232</v>
          </cell>
          <cell r="BA876">
            <v>29</v>
          </cell>
          <cell r="BB876">
            <v>8</v>
          </cell>
          <cell r="BC876">
            <v>92</v>
          </cell>
          <cell r="BD876">
            <v>436</v>
          </cell>
          <cell r="BE876">
            <v>54</v>
          </cell>
          <cell r="BF876">
            <v>8.0740740740740744</v>
          </cell>
          <cell r="BG876">
            <v>0</v>
          </cell>
          <cell r="BH876">
            <v>24</v>
          </cell>
          <cell r="BI876">
            <v>0</v>
          </cell>
          <cell r="BJ876"/>
          <cell r="BK876"/>
          <cell r="BL876" t="e">
            <v>#N/A</v>
          </cell>
          <cell r="BM876" t="e">
            <v>#N/A</v>
          </cell>
          <cell r="BN876"/>
          <cell r="BO876">
            <v>0</v>
          </cell>
          <cell r="BP876" t="e">
            <v>#N/A</v>
          </cell>
          <cell r="BQ876" t="e">
            <v>#N/A</v>
          </cell>
          <cell r="BR876"/>
          <cell r="BS876"/>
          <cell r="BT876"/>
          <cell r="BU876"/>
          <cell r="BV876">
            <v>0</v>
          </cell>
          <cell r="BW876">
            <v>0</v>
          </cell>
          <cell r="BX876" t="e">
            <v>#DIV/0!</v>
          </cell>
          <cell r="BY876"/>
          <cell r="BZ876"/>
          <cell r="CA876" t="e">
            <v>#DIV/0!</v>
          </cell>
          <cell r="CB876">
            <v>635</v>
          </cell>
          <cell r="CC876" t="e">
            <v>#N/A</v>
          </cell>
          <cell r="CD876" t="e">
            <v>#N/A</v>
          </cell>
          <cell r="CE876"/>
          <cell r="CF876"/>
          <cell r="CG876"/>
          <cell r="CH876"/>
          <cell r="CI876"/>
          <cell r="CJ876"/>
          <cell r="CK876"/>
          <cell r="CL876"/>
          <cell r="CM876"/>
          <cell r="CN876"/>
          <cell r="CO876"/>
          <cell r="CP876"/>
          <cell r="CQ876"/>
          <cell r="CR876"/>
          <cell r="CS876"/>
          <cell r="CT876"/>
          <cell r="CU876"/>
          <cell r="CV876"/>
          <cell r="CW876"/>
          <cell r="CX876"/>
          <cell r="CY876"/>
          <cell r="CZ876"/>
          <cell r="DA876"/>
          <cell r="DB876"/>
          <cell r="DC876"/>
          <cell r="DD876"/>
          <cell r="DE876"/>
          <cell r="DF876"/>
          <cell r="DG876"/>
          <cell r="DH876"/>
          <cell r="DI876"/>
          <cell r="DJ876">
            <v>0</v>
          </cell>
          <cell r="DK876"/>
          <cell r="DL876"/>
          <cell r="DM876">
            <v>0</v>
          </cell>
          <cell r="DN876"/>
          <cell r="DO876"/>
          <cell r="DP876">
            <v>0</v>
          </cell>
          <cell r="DQ876">
            <v>0</v>
          </cell>
          <cell r="DR876">
            <v>0</v>
          </cell>
          <cell r="DS876">
            <v>0</v>
          </cell>
          <cell r="DT876"/>
          <cell r="DU876">
            <v>0</v>
          </cell>
          <cell r="DV876"/>
          <cell r="DW876" t="str">
            <v>Drop</v>
          </cell>
          <cell r="DX876"/>
          <cell r="DY876"/>
          <cell r="DZ876"/>
          <cell r="EA876"/>
          <cell r="EB876"/>
          <cell r="EC876"/>
          <cell r="ED876"/>
          <cell r="EE876"/>
          <cell r="EF876"/>
          <cell r="EG876"/>
          <cell r="EH876"/>
          <cell r="EI876"/>
          <cell r="EJ876"/>
          <cell r="EK876"/>
          <cell r="EL876"/>
          <cell r="EM876"/>
          <cell r="EN876" t="e">
            <v>#N/A</v>
          </cell>
          <cell r="EO876">
            <v>0</v>
          </cell>
          <cell r="EP876">
            <v>0</v>
          </cell>
          <cell r="EQ876" t="e">
            <v>#N/A</v>
          </cell>
          <cell r="ER876" t="e">
            <v>#N/A</v>
          </cell>
          <cell r="ES876"/>
          <cell r="ET876"/>
          <cell r="EU876"/>
          <cell r="EV876"/>
          <cell r="EW876"/>
          <cell r="EX876" t="str">
            <v>dombivali</v>
          </cell>
          <cell r="EY876" t="str">
            <v>AB</v>
          </cell>
          <cell r="EZ876"/>
          <cell r="FA876" t="str">
            <v>19-ELEX33-</v>
          </cell>
          <cell r="FB876">
            <v>0</v>
          </cell>
          <cell r="FC876">
            <v>33</v>
          </cell>
        </row>
        <row r="877">
          <cell r="C877" t="str">
            <v>17-ELEX63</v>
          </cell>
          <cell r="D877">
            <v>63</v>
          </cell>
          <cell r="E877" t="str">
            <v>SHARMA AKUL JITENDRA ARTI</v>
          </cell>
          <cell r="F877" t="str">
            <v>17-ELEX63</v>
          </cell>
          <cell r="G877" t="str">
            <v>Male</v>
          </cell>
          <cell r="H877"/>
          <cell r="I877"/>
          <cell r="J877"/>
          <cell r="K877" t="str">
            <v>sharmaakul.sharma1@gmail.com</v>
          </cell>
          <cell r="L877"/>
          <cell r="M877" t="str">
            <v>3/B,703 Residence, Plazent Park, Mira Road Pin 401107</v>
          </cell>
          <cell r="N877"/>
          <cell r="O877"/>
          <cell r="P877" t="str">
            <v>Normal</v>
          </cell>
          <cell r="Q877" t="str">
            <v>Open</v>
          </cell>
          <cell r="R877">
            <v>2017</v>
          </cell>
          <cell r="S877" t="str">
            <v>FE</v>
          </cell>
          <cell r="T877" t="str">
            <v>MHT-CET 2019</v>
          </cell>
          <cell r="U877" t="str">
            <v>MHT-CET</v>
          </cell>
          <cell r="V877">
            <v>200</v>
          </cell>
          <cell r="W877">
            <v>78</v>
          </cell>
          <cell r="X877" t="str">
            <v>MI</v>
          </cell>
          <cell r="Y877">
            <v>521</v>
          </cell>
          <cell r="Z877">
            <v>600</v>
          </cell>
          <cell r="AA877">
            <v>86.833333333333329</v>
          </cell>
          <cell r="AB877">
            <v>2015</v>
          </cell>
          <cell r="AC877" t="str">
            <v>Indian Certificate of Secondary Education</v>
          </cell>
          <cell r="AD877" t="str">
            <v>R.B.K SCHOOL</v>
          </cell>
          <cell r="AE877">
            <v>376</v>
          </cell>
          <cell r="AF877">
            <v>650</v>
          </cell>
          <cell r="AG877">
            <v>57.85</v>
          </cell>
          <cell r="AH877">
            <v>2017</v>
          </cell>
          <cell r="AI877" t="str">
            <v>MAHARASHTRA STATE BOARD OF SECONDARY AND HIGHER SECONDARY EDUCATION</v>
          </cell>
          <cell r="AJ877" t="str">
            <v>THAKUR JUNIOR COLLEGE</v>
          </cell>
          <cell r="AK877">
            <v>141.5</v>
          </cell>
          <cell r="AL877">
            <v>27</v>
          </cell>
          <cell r="AM877">
            <v>5.2407407407407405</v>
          </cell>
          <cell r="AN877">
            <v>75</v>
          </cell>
          <cell r="AO877">
            <v>126.5</v>
          </cell>
          <cell r="AP877">
            <v>27</v>
          </cell>
          <cell r="AQ877">
            <v>4.6851851851851851</v>
          </cell>
          <cell r="AR877">
            <v>100</v>
          </cell>
          <cell r="AS877">
            <v>268</v>
          </cell>
          <cell r="AT877">
            <v>54</v>
          </cell>
          <cell r="AU877">
            <v>4.9629629629629628</v>
          </cell>
          <cell r="AV877">
            <v>106</v>
          </cell>
          <cell r="AW877">
            <v>26</v>
          </cell>
          <cell r="AX877">
            <v>4.0769230769230766</v>
          </cell>
          <cell r="AY877">
            <v>0</v>
          </cell>
          <cell r="AZ877">
            <v>83</v>
          </cell>
          <cell r="BA877">
            <v>29</v>
          </cell>
          <cell r="BB877">
            <v>2.8620689655172415</v>
          </cell>
          <cell r="BC877">
            <v>75</v>
          </cell>
          <cell r="BD877">
            <v>189</v>
          </cell>
          <cell r="BE877">
            <v>55</v>
          </cell>
          <cell r="BF877">
            <v>3.4363636363636365</v>
          </cell>
          <cell r="BG877">
            <v>0</v>
          </cell>
          <cell r="BH877">
            <v>24</v>
          </cell>
          <cell r="BI877">
            <v>0</v>
          </cell>
          <cell r="BJ877"/>
          <cell r="BK877"/>
          <cell r="BL877" t="e">
            <v>#N/A</v>
          </cell>
          <cell r="BM877" t="e">
            <v>#N/A</v>
          </cell>
          <cell r="BN877"/>
          <cell r="BO877">
            <v>0</v>
          </cell>
          <cell r="BP877" t="e">
            <v>#N/A</v>
          </cell>
          <cell r="BQ877" t="e">
            <v>#N/A</v>
          </cell>
          <cell r="BR877"/>
          <cell r="BS877"/>
          <cell r="BT877"/>
          <cell r="BU877"/>
          <cell r="BV877">
            <v>0</v>
          </cell>
          <cell r="BW877">
            <v>0</v>
          </cell>
          <cell r="BX877" t="e">
            <v>#DIV/0!</v>
          </cell>
          <cell r="BY877"/>
          <cell r="BZ877"/>
          <cell r="CA877" t="e">
            <v>#DIV/0!</v>
          </cell>
          <cell r="CB877">
            <v>457</v>
          </cell>
          <cell r="CC877" t="e">
            <v>#N/A</v>
          </cell>
          <cell r="CD877" t="e">
            <v>#N/A</v>
          </cell>
          <cell r="CE877"/>
          <cell r="CF877"/>
          <cell r="CG877"/>
          <cell r="CH877"/>
          <cell r="CI877"/>
          <cell r="CJ877"/>
          <cell r="CK877"/>
          <cell r="CL877"/>
          <cell r="CM877"/>
          <cell r="CN877"/>
          <cell r="CO877"/>
          <cell r="CP877"/>
          <cell r="CQ877"/>
          <cell r="CR877"/>
          <cell r="CS877"/>
          <cell r="CT877"/>
          <cell r="CU877"/>
          <cell r="CV877"/>
          <cell r="CW877"/>
          <cell r="CX877"/>
          <cell r="CY877"/>
          <cell r="CZ877"/>
          <cell r="DA877"/>
          <cell r="DB877"/>
          <cell r="DC877"/>
          <cell r="DD877"/>
          <cell r="DE877"/>
          <cell r="DF877"/>
          <cell r="DG877"/>
          <cell r="DH877"/>
          <cell r="DI877"/>
          <cell r="DJ877">
            <v>0</v>
          </cell>
          <cell r="DK877"/>
          <cell r="DL877"/>
          <cell r="DM877">
            <v>0</v>
          </cell>
          <cell r="DN877"/>
          <cell r="DO877"/>
          <cell r="DP877">
            <v>0</v>
          </cell>
          <cell r="DQ877">
            <v>0</v>
          </cell>
          <cell r="DR877">
            <v>0</v>
          </cell>
          <cell r="DS877">
            <v>0</v>
          </cell>
          <cell r="DT877"/>
          <cell r="DU877">
            <v>0</v>
          </cell>
          <cell r="DV877"/>
          <cell r="DW877" t="str">
            <v>Drop</v>
          </cell>
          <cell r="DX877"/>
          <cell r="DY877"/>
          <cell r="DZ877"/>
          <cell r="EA877"/>
          <cell r="EB877"/>
          <cell r="EC877"/>
          <cell r="ED877"/>
          <cell r="EE877"/>
          <cell r="EF877"/>
          <cell r="EG877"/>
          <cell r="EH877"/>
          <cell r="EI877"/>
          <cell r="EJ877"/>
          <cell r="EK877"/>
          <cell r="EL877"/>
          <cell r="EM877"/>
          <cell r="EN877" t="e">
            <v>#N/A</v>
          </cell>
          <cell r="EO877">
            <v>0</v>
          </cell>
          <cell r="EP877">
            <v>0</v>
          </cell>
          <cell r="EQ877" t="e">
            <v>#N/A</v>
          </cell>
          <cell r="ER877" t="e">
            <v>#N/A</v>
          </cell>
          <cell r="ES877"/>
          <cell r="ET877"/>
          <cell r="EU877"/>
          <cell r="EV877"/>
          <cell r="EW877"/>
          <cell r="EX877" t="str">
            <v>Mumbai</v>
          </cell>
          <cell r="EY877" t="str">
            <v>AB</v>
          </cell>
          <cell r="EZ877"/>
          <cell r="FA877" t="str">
            <v>17-ELEX63</v>
          </cell>
          <cell r="FB877">
            <v>0</v>
          </cell>
          <cell r="FC877">
            <v>63</v>
          </cell>
        </row>
        <row r="878">
          <cell r="C878"/>
          <cell r="D878"/>
          <cell r="E878" t="str">
            <v>SHARMA ASHISH AWADHESHKUMAR REETADEVI</v>
          </cell>
          <cell r="F878"/>
          <cell r="G878" t="str">
            <v>Male</v>
          </cell>
          <cell r="H878"/>
          <cell r="I878"/>
          <cell r="J878"/>
          <cell r="K878" t="str">
            <v>sharmaashish1872000@gmail.com</v>
          </cell>
          <cell r="L878"/>
          <cell r="M878" t="str">
            <v>ROOM NO. 403, BLDG. NO. 4,GOMATA JANTA SRA COLONY,G. K. MARG,RAHEJA ATLANTIS,MUMBAI,400013</v>
          </cell>
          <cell r="N878"/>
          <cell r="O878"/>
          <cell r="P878" t="str">
            <v>Normal</v>
          </cell>
          <cell r="Q878" t="str">
            <v>Open</v>
          </cell>
          <cell r="R878">
            <v>2019</v>
          </cell>
          <cell r="S878" t="str">
            <v>FE</v>
          </cell>
          <cell r="T878" t="str">
            <v xml:space="preserve">JEE(Main)-2019 </v>
          </cell>
          <cell r="U878" t="str">
            <v>JEE-Main</v>
          </cell>
          <cell r="V878">
            <v>360</v>
          </cell>
          <cell r="W878">
            <v>100</v>
          </cell>
          <cell r="X878" t="str">
            <v>CAP</v>
          </cell>
          <cell r="Y878">
            <v>448</v>
          </cell>
          <cell r="Z878">
            <v>500</v>
          </cell>
          <cell r="AA878">
            <v>89.6</v>
          </cell>
          <cell r="AB878" t="str">
            <v>2016</v>
          </cell>
          <cell r="AC878" t="str">
            <v>MAHARASHTRA STATE BOARD OF SECONDARY AND HIGHER SECONDARY EDUCATION</v>
          </cell>
          <cell r="AD878" t="str">
            <v>DR. BABASAHEB AMBEDKAR MUN SECONDARY SCHOOL WORLI MUMBAI</v>
          </cell>
          <cell r="AE878">
            <v>527</v>
          </cell>
          <cell r="AF878">
            <v>650</v>
          </cell>
          <cell r="AG878">
            <v>81.08</v>
          </cell>
          <cell r="AH878" t="str">
            <v>2018</v>
          </cell>
          <cell r="AI878" t="str">
            <v>MAHARASHTRA STATE BOARD OF SECONDARY AND HIGHER SECONDARY EDUCATION</v>
          </cell>
          <cell r="AJ878" t="str">
            <v>BHAVANI SHANKAR ROAD JUNIOR COLLEGE OF SCIENCE</v>
          </cell>
          <cell r="AK878">
            <v>0</v>
          </cell>
          <cell r="AL878">
            <v>22</v>
          </cell>
          <cell r="AM878">
            <v>0</v>
          </cell>
          <cell r="AN878">
            <v>0</v>
          </cell>
          <cell r="AO878">
            <v>0</v>
          </cell>
          <cell r="AP878">
            <v>26</v>
          </cell>
          <cell r="AQ878">
            <v>0</v>
          </cell>
          <cell r="AR878">
            <v>0</v>
          </cell>
          <cell r="AS878">
            <v>0</v>
          </cell>
          <cell r="AT878">
            <v>48</v>
          </cell>
          <cell r="AU878">
            <v>0</v>
          </cell>
          <cell r="AV878">
            <v>196</v>
          </cell>
          <cell r="AW878">
            <v>25</v>
          </cell>
          <cell r="AX878">
            <v>7.84</v>
          </cell>
          <cell r="AY878">
            <v>0</v>
          </cell>
          <cell r="AZ878"/>
          <cell r="BA878"/>
          <cell r="BB878" t="e">
            <v>#DIV/0!</v>
          </cell>
          <cell r="BC878">
            <v>84</v>
          </cell>
          <cell r="BD878">
            <v>196</v>
          </cell>
          <cell r="BE878">
            <v>25</v>
          </cell>
          <cell r="BF878">
            <v>7.84</v>
          </cell>
          <cell r="BG878"/>
          <cell r="BH878">
            <v>24</v>
          </cell>
          <cell r="BI878">
            <v>0</v>
          </cell>
          <cell r="BJ878"/>
          <cell r="BK878" t="e">
            <v>#N/A</v>
          </cell>
          <cell r="BL878"/>
          <cell r="BM878" t="e">
            <v>#N/A</v>
          </cell>
          <cell r="BN878"/>
          <cell r="BO878" t="e">
            <v>#N/A</v>
          </cell>
          <cell r="BP878">
            <v>24</v>
          </cell>
          <cell r="BQ878" t="e">
            <v>#N/A</v>
          </cell>
          <cell r="BR878"/>
          <cell r="BS878"/>
          <cell r="BT878"/>
          <cell r="BU878"/>
          <cell r="BV878">
            <v>0</v>
          </cell>
          <cell r="BW878">
            <v>0</v>
          </cell>
          <cell r="BX878" t="e">
            <v>#DIV/0!</v>
          </cell>
          <cell r="BY878"/>
          <cell r="BZ878"/>
          <cell r="CA878" t="e">
            <v>#DIV/0!</v>
          </cell>
          <cell r="CB878" t="e">
            <v>#N/A</v>
          </cell>
          <cell r="CC878">
            <v>97</v>
          </cell>
          <cell r="CD878" t="e">
            <v>#N/A</v>
          </cell>
          <cell r="CE878"/>
          <cell r="CF878"/>
          <cell r="CG878"/>
          <cell r="CH878"/>
          <cell r="CI878"/>
          <cell r="CJ878"/>
          <cell r="CK878"/>
          <cell r="CL878"/>
          <cell r="CM878"/>
          <cell r="CN878"/>
          <cell r="CO878"/>
          <cell r="CP878"/>
          <cell r="CQ878"/>
          <cell r="CR878"/>
          <cell r="CS878"/>
          <cell r="CT878"/>
          <cell r="CU878"/>
          <cell r="CV878"/>
          <cell r="CW878"/>
          <cell r="CX878"/>
          <cell r="CY878"/>
          <cell r="CZ878"/>
          <cell r="DA878"/>
          <cell r="DB878"/>
          <cell r="DC878"/>
          <cell r="DD878"/>
          <cell r="DE878"/>
          <cell r="DF878"/>
          <cell r="DG878"/>
          <cell r="DH878"/>
          <cell r="DI878"/>
          <cell r="DJ878">
            <v>0</v>
          </cell>
          <cell r="DK878"/>
          <cell r="DL878"/>
          <cell r="DM878">
            <v>0</v>
          </cell>
          <cell r="DN878"/>
          <cell r="DO878"/>
          <cell r="DP878">
            <v>0</v>
          </cell>
          <cell r="DQ878">
            <v>0</v>
          </cell>
          <cell r="DR878">
            <v>0</v>
          </cell>
          <cell r="DS878">
            <v>0</v>
          </cell>
          <cell r="DT878"/>
          <cell r="DU878">
            <v>0</v>
          </cell>
          <cell r="DV878"/>
          <cell r="DW878" t="str">
            <v>KT(Taken drop due to Financial problem</v>
          </cell>
          <cell r="DX878"/>
          <cell r="DY878"/>
          <cell r="DZ878"/>
          <cell r="EA878"/>
          <cell r="EB878"/>
          <cell r="EC878"/>
          <cell r="ED878"/>
          <cell r="EE878"/>
          <cell r="EF878"/>
          <cell r="EG878"/>
          <cell r="EH878"/>
          <cell r="EI878"/>
          <cell r="EJ878"/>
          <cell r="EK878"/>
          <cell r="EL878"/>
          <cell r="EM878"/>
          <cell r="EN878" t="e">
            <v>#N/A</v>
          </cell>
          <cell r="EO878">
            <v>0</v>
          </cell>
          <cell r="EP878">
            <v>0</v>
          </cell>
          <cell r="EQ878" t="e">
            <v>#N/A</v>
          </cell>
          <cell r="ER878" t="e">
            <v>#N/A</v>
          </cell>
          <cell r="ES878"/>
          <cell r="ET878"/>
          <cell r="EU878"/>
          <cell r="EV878"/>
          <cell r="EW878"/>
          <cell r="EX878" t="str">
            <v>MUMBAI</v>
          </cell>
          <cell r="EY878"/>
          <cell r="EZ878"/>
          <cell r="FA878">
            <v>0</v>
          </cell>
          <cell r="FB878">
            <v>0</v>
          </cell>
          <cell r="FC878">
            <v>0</v>
          </cell>
        </row>
        <row r="879">
          <cell r="C879" t="str">
            <v>19-MECHB30</v>
          </cell>
          <cell r="D879"/>
          <cell r="E879" t="str">
            <v>SIDDIQUE IMTIYAZAHMED FIROZ SALMA</v>
          </cell>
          <cell r="F879" t="str">
            <v>19-MECHB30</v>
          </cell>
          <cell r="G879" t="str">
            <v>Male</v>
          </cell>
          <cell r="H879"/>
          <cell r="I879"/>
          <cell r="J879"/>
          <cell r="K879" t="str">
            <v>imtiyazsiddique3k@gmail.com</v>
          </cell>
          <cell r="L879" t="str">
            <v>1032190482@tcetmumbai.in</v>
          </cell>
          <cell r="M879" t="str">
            <v>HOUSE NUMBER 34,R S MARG,MALAD,MOHAMMADIYA MASJID,MUMBAI,400097</v>
          </cell>
          <cell r="N879"/>
          <cell r="O879"/>
          <cell r="P879" t="str">
            <v>Normal</v>
          </cell>
          <cell r="Q879" t="str">
            <v>Open</v>
          </cell>
          <cell r="R879">
            <v>2019</v>
          </cell>
          <cell r="S879" t="str">
            <v>FE</v>
          </cell>
          <cell r="T879" t="str">
            <v>MHT-CET 2019</v>
          </cell>
          <cell r="U879" t="str">
            <v>MHT-CET</v>
          </cell>
          <cell r="V879">
            <v>200</v>
          </cell>
          <cell r="W879">
            <v>25.977853899999999</v>
          </cell>
          <cell r="X879" t="str">
            <v>MI</v>
          </cell>
          <cell r="Y879">
            <v>410</v>
          </cell>
          <cell r="Z879">
            <v>500</v>
          </cell>
          <cell r="AA879">
            <v>82</v>
          </cell>
          <cell r="AB879">
            <v>2017</v>
          </cell>
          <cell r="AC879" t="str">
            <v>MAHARASHTRA STATE BOARD OF SECONDARY AND HIGHER SECONDARY EDUCATION</v>
          </cell>
          <cell r="AD879" t="str">
            <v>DIVINE CHILD HIGH SCHOOL</v>
          </cell>
          <cell r="AE879">
            <v>496</v>
          </cell>
          <cell r="AF879">
            <v>650</v>
          </cell>
          <cell r="AG879">
            <v>76.31</v>
          </cell>
          <cell r="AH879">
            <v>2019</v>
          </cell>
          <cell r="AI879" t="str">
            <v>MAHARASHTRA STATE BOARD OF SECONDARY AND HIGHER SECONDARY EDUCATION</v>
          </cell>
          <cell r="AJ879" t="str">
            <v>NIRMALA MEMORIAL FOUNDATION COLLEGE OF COMMERCE AND SCIENCE</v>
          </cell>
          <cell r="AK879">
            <v>188</v>
          </cell>
          <cell r="AL879">
            <v>22</v>
          </cell>
          <cell r="AM879">
            <v>8.545454545454545</v>
          </cell>
          <cell r="AN879">
            <v>75</v>
          </cell>
          <cell r="AO879">
            <v>216</v>
          </cell>
          <cell r="AP879">
            <v>26</v>
          </cell>
          <cell r="AQ879">
            <v>8.3076923076923084</v>
          </cell>
          <cell r="AR879">
            <v>97</v>
          </cell>
          <cell r="AS879">
            <v>404</v>
          </cell>
          <cell r="AT879">
            <v>48</v>
          </cell>
          <cell r="AU879">
            <v>8.4166666666666661</v>
          </cell>
          <cell r="AV879">
            <v>224</v>
          </cell>
          <cell r="AW879">
            <v>25</v>
          </cell>
          <cell r="AX879">
            <v>8.9600000000000009</v>
          </cell>
          <cell r="AY879">
            <v>0</v>
          </cell>
          <cell r="AZ879">
            <v>270</v>
          </cell>
          <cell r="BA879">
            <v>29</v>
          </cell>
          <cell r="BB879">
            <v>9.3103448275862064</v>
          </cell>
          <cell r="BC879">
            <v>97</v>
          </cell>
          <cell r="BD879">
            <v>494</v>
          </cell>
          <cell r="BE879">
            <v>54</v>
          </cell>
          <cell r="BF879">
            <v>9.1481481481481488</v>
          </cell>
          <cell r="BG879">
            <v>218</v>
          </cell>
          <cell r="BH879">
            <v>24</v>
          </cell>
          <cell r="BI879">
            <v>9.0833333333333339</v>
          </cell>
          <cell r="BJ879"/>
          <cell r="BK879">
            <v>230</v>
          </cell>
          <cell r="BL879" t="e">
            <v>#N/A</v>
          </cell>
          <cell r="BM879" t="e">
            <v>#N/A</v>
          </cell>
          <cell r="BN879"/>
          <cell r="BO879">
            <v>448</v>
          </cell>
          <cell r="BP879" t="e">
            <v>#N/A</v>
          </cell>
          <cell r="BQ879" t="e">
            <v>#N/A</v>
          </cell>
          <cell r="BR879"/>
          <cell r="BS879"/>
          <cell r="BT879"/>
          <cell r="BU879"/>
          <cell r="BV879">
            <v>0</v>
          </cell>
          <cell r="BW879">
            <v>0</v>
          </cell>
          <cell r="BX879" t="e">
            <v>#DIV/0!</v>
          </cell>
          <cell r="BY879"/>
          <cell r="BZ879"/>
          <cell r="CA879" t="e">
            <v>#DIV/0!</v>
          </cell>
          <cell r="CB879">
            <v>1346</v>
          </cell>
          <cell r="CC879" t="e">
            <v>#N/A</v>
          </cell>
          <cell r="CD879" t="e">
            <v>#N/A</v>
          </cell>
          <cell r="CE879"/>
          <cell r="CF879"/>
          <cell r="CG879"/>
          <cell r="CH879"/>
          <cell r="CI879"/>
          <cell r="CJ879"/>
          <cell r="CK879"/>
          <cell r="CL879"/>
          <cell r="CM879"/>
          <cell r="CN879"/>
          <cell r="CO879"/>
          <cell r="CP879"/>
          <cell r="CQ879"/>
          <cell r="CR879"/>
          <cell r="CS879"/>
          <cell r="CT879"/>
          <cell r="CU879"/>
          <cell r="CV879"/>
          <cell r="CW879"/>
          <cell r="CX879"/>
          <cell r="CY879"/>
          <cell r="CZ879"/>
          <cell r="DA879"/>
          <cell r="DB879"/>
          <cell r="DC879"/>
          <cell r="DD879"/>
          <cell r="DE879"/>
          <cell r="DF879"/>
          <cell r="DG879"/>
          <cell r="DH879"/>
          <cell r="DI879"/>
          <cell r="DJ879">
            <v>0</v>
          </cell>
          <cell r="DK879"/>
          <cell r="DL879"/>
          <cell r="DM879">
            <v>0</v>
          </cell>
          <cell r="DN879"/>
          <cell r="DO879"/>
          <cell r="DP879">
            <v>0</v>
          </cell>
          <cell r="DQ879">
            <v>0</v>
          </cell>
          <cell r="DR879">
            <v>0</v>
          </cell>
          <cell r="DS879">
            <v>0</v>
          </cell>
          <cell r="DT879"/>
          <cell r="DU879">
            <v>0</v>
          </cell>
          <cell r="DV879"/>
          <cell r="DW879" t="str">
            <v>left the college</v>
          </cell>
          <cell r="DX879"/>
          <cell r="DY879"/>
          <cell r="DZ879"/>
          <cell r="EA879"/>
          <cell r="EB879"/>
          <cell r="EC879"/>
          <cell r="ED879"/>
          <cell r="EE879"/>
          <cell r="EF879"/>
          <cell r="EG879"/>
          <cell r="EH879"/>
          <cell r="EI879"/>
          <cell r="EJ879"/>
          <cell r="EK879"/>
          <cell r="EL879"/>
          <cell r="EM879"/>
          <cell r="EN879" t="e">
            <v>#N/A</v>
          </cell>
          <cell r="EO879">
            <v>0</v>
          </cell>
          <cell r="EP879">
            <v>0</v>
          </cell>
          <cell r="EQ879" t="e">
            <v>#N/A</v>
          </cell>
          <cell r="ER879" t="e">
            <v>#N/A</v>
          </cell>
          <cell r="ES879"/>
          <cell r="ET879"/>
          <cell r="EU879"/>
          <cell r="EV879"/>
          <cell r="EW879"/>
          <cell r="EX879" t="str">
            <v>MUMBAI</v>
          </cell>
          <cell r="EY879" t="str">
            <v>Present</v>
          </cell>
          <cell r="EZ879"/>
          <cell r="FA879" t="str">
            <v>19-MECHB30</v>
          </cell>
          <cell r="FB879">
            <v>0</v>
          </cell>
          <cell r="FC879">
            <v>0</v>
          </cell>
        </row>
        <row r="880">
          <cell r="C880" t="str">
            <v>19-MECHB31-23</v>
          </cell>
          <cell r="D880"/>
          <cell r="E880" t="str">
            <v>SIDDIQUE ZULFIKAR CHANDKHAN NISHA</v>
          </cell>
          <cell r="F880" t="str">
            <v>19-MECHB31-23</v>
          </cell>
          <cell r="G880" t="str">
            <v>Male</v>
          </cell>
          <cell r="H880"/>
          <cell r="I880"/>
          <cell r="J880"/>
          <cell r="K880" t="str">
            <v>techworld962@gmail.com</v>
          </cell>
          <cell r="L880"/>
          <cell r="M880" t="str">
            <v>302 hera bhavan manickpur ,vasai est mumbai,vasai,kt theatre,mumbai,401202</v>
          </cell>
          <cell r="N880"/>
          <cell r="O880"/>
          <cell r="P880" t="str">
            <v>Normal</v>
          </cell>
          <cell r="Q880" t="str">
            <v>Open</v>
          </cell>
          <cell r="R880">
            <v>2019</v>
          </cell>
          <cell r="S880" t="str">
            <v>FE</v>
          </cell>
          <cell r="T880" t="str">
            <v>MHT-CET 2019</v>
          </cell>
          <cell r="U880" t="str">
            <v>MHT-CET</v>
          </cell>
          <cell r="V880">
            <v>200</v>
          </cell>
          <cell r="W880">
            <v>81.548054399999998</v>
          </cell>
          <cell r="X880" t="str">
            <v>MI</v>
          </cell>
          <cell r="Y880">
            <v>330</v>
          </cell>
          <cell r="Z880">
            <v>550</v>
          </cell>
          <cell r="AA880">
            <v>60</v>
          </cell>
          <cell r="AB880">
            <v>2010</v>
          </cell>
          <cell r="AC880" t="str">
            <v>MAHARASHTRA STATE BOARD OF SECONDARY AND HIGHER SECONDARY EDUCATION</v>
          </cell>
          <cell r="AD880" t="str">
            <v>MAHATASHTRA ENGLISH HIGH SCHOOL</v>
          </cell>
          <cell r="AE880">
            <v>410</v>
          </cell>
          <cell r="AF880">
            <v>650</v>
          </cell>
          <cell r="AG880">
            <v>63.08</v>
          </cell>
          <cell r="AH880">
            <v>2018</v>
          </cell>
          <cell r="AI880" t="str">
            <v>MAHARASHTRA STATE BOARD OF SECONDARY AND HIGHER SECONDARY EDUCATION</v>
          </cell>
          <cell r="AJ880" t="str">
            <v>R.P.VAGH JUNIOR COLLEGE</v>
          </cell>
          <cell r="AK880">
            <v>179</v>
          </cell>
          <cell r="AL880">
            <v>22</v>
          </cell>
          <cell r="AM880">
            <v>8.1363636363636367</v>
          </cell>
          <cell r="AN880">
            <v>0</v>
          </cell>
          <cell r="AO880">
            <v>179</v>
          </cell>
          <cell r="AP880">
            <v>26</v>
          </cell>
          <cell r="AQ880">
            <v>6.884615384615385</v>
          </cell>
          <cell r="AR880">
            <v>0</v>
          </cell>
          <cell r="AS880">
            <v>358</v>
          </cell>
          <cell r="AT880">
            <v>48</v>
          </cell>
          <cell r="AU880">
            <v>7.458333333333333</v>
          </cell>
          <cell r="AV880">
            <v>0</v>
          </cell>
          <cell r="AW880">
            <v>25</v>
          </cell>
          <cell r="AX880">
            <v>0</v>
          </cell>
          <cell r="AY880">
            <v>0</v>
          </cell>
          <cell r="AZ880"/>
          <cell r="BA880">
            <v>29</v>
          </cell>
          <cell r="BB880">
            <v>0</v>
          </cell>
          <cell r="BC880">
            <v>0</v>
          </cell>
          <cell r="BD880">
            <v>0</v>
          </cell>
          <cell r="BE880">
            <v>54</v>
          </cell>
          <cell r="BF880">
            <v>0</v>
          </cell>
          <cell r="BG880"/>
          <cell r="BH880">
            <v>24</v>
          </cell>
          <cell r="BI880">
            <v>0</v>
          </cell>
          <cell r="BJ880"/>
          <cell r="BK880"/>
          <cell r="BL880" t="e">
            <v>#N/A</v>
          </cell>
          <cell r="BM880" t="e">
            <v>#N/A</v>
          </cell>
          <cell r="BN880"/>
          <cell r="BO880">
            <v>0</v>
          </cell>
          <cell r="BP880" t="e">
            <v>#N/A</v>
          </cell>
          <cell r="BQ880" t="e">
            <v>#N/A</v>
          </cell>
          <cell r="BR880"/>
          <cell r="BS880"/>
          <cell r="BT880"/>
          <cell r="BU880"/>
          <cell r="BV880">
            <v>0</v>
          </cell>
          <cell r="BW880">
            <v>0</v>
          </cell>
          <cell r="BX880" t="e">
            <v>#DIV/0!</v>
          </cell>
          <cell r="BY880"/>
          <cell r="BZ880"/>
          <cell r="CA880" t="e">
            <v>#DIV/0!</v>
          </cell>
          <cell r="CB880">
            <v>358</v>
          </cell>
          <cell r="CC880" t="e">
            <v>#N/A</v>
          </cell>
          <cell r="CD880" t="e">
            <v>#N/A</v>
          </cell>
          <cell r="CE880"/>
          <cell r="CF880"/>
          <cell r="CG880"/>
          <cell r="CH880"/>
          <cell r="CI880"/>
          <cell r="CJ880"/>
          <cell r="CK880"/>
          <cell r="CL880"/>
          <cell r="CM880"/>
          <cell r="CN880"/>
          <cell r="CO880"/>
          <cell r="CP880"/>
          <cell r="CQ880"/>
          <cell r="CR880"/>
          <cell r="CS880"/>
          <cell r="CT880"/>
          <cell r="CU880"/>
          <cell r="CV880"/>
          <cell r="CW880"/>
          <cell r="CX880"/>
          <cell r="CY880"/>
          <cell r="CZ880"/>
          <cell r="DA880"/>
          <cell r="DB880"/>
          <cell r="DC880"/>
          <cell r="DD880"/>
          <cell r="DE880"/>
          <cell r="DF880"/>
          <cell r="DG880"/>
          <cell r="DH880"/>
          <cell r="DI880"/>
          <cell r="DJ880">
            <v>0</v>
          </cell>
          <cell r="DK880"/>
          <cell r="DL880"/>
          <cell r="DM880">
            <v>0</v>
          </cell>
          <cell r="DN880"/>
          <cell r="DO880"/>
          <cell r="DP880">
            <v>0</v>
          </cell>
          <cell r="DQ880">
            <v>0</v>
          </cell>
          <cell r="DR880">
            <v>0</v>
          </cell>
          <cell r="DS880">
            <v>0</v>
          </cell>
          <cell r="DT880"/>
          <cell r="DU880">
            <v>0</v>
          </cell>
          <cell r="DV880"/>
          <cell r="DW880" t="str">
            <v>Drop</v>
          </cell>
          <cell r="DX880"/>
          <cell r="DY880"/>
          <cell r="DZ880"/>
          <cell r="EA880"/>
          <cell r="EB880"/>
          <cell r="EC880"/>
          <cell r="ED880"/>
          <cell r="EE880"/>
          <cell r="EF880"/>
          <cell r="EG880"/>
          <cell r="EH880"/>
          <cell r="EI880"/>
          <cell r="EJ880"/>
          <cell r="EK880"/>
          <cell r="EL880"/>
          <cell r="EM880"/>
          <cell r="EN880" t="e">
            <v>#N/A</v>
          </cell>
          <cell r="EO880">
            <v>0</v>
          </cell>
          <cell r="EP880">
            <v>0</v>
          </cell>
          <cell r="EQ880" t="e">
            <v>#N/A</v>
          </cell>
          <cell r="ER880" t="e">
            <v>#N/A</v>
          </cell>
          <cell r="ES880"/>
          <cell r="ET880"/>
          <cell r="EU880"/>
          <cell r="EV880"/>
          <cell r="EW880"/>
          <cell r="EX880" t="str">
            <v>kanpur auryya up</v>
          </cell>
          <cell r="EY880"/>
          <cell r="EZ880"/>
          <cell r="FA880" t="str">
            <v>19-MECHB31-23</v>
          </cell>
          <cell r="FB880">
            <v>0</v>
          </cell>
          <cell r="FC880">
            <v>0</v>
          </cell>
        </row>
        <row r="881">
          <cell r="C881" t="str">
            <v>19-ELEX63-23</v>
          </cell>
          <cell r="D881">
            <v>63</v>
          </cell>
          <cell r="E881" t="str">
            <v>SINGH HARSHPAL AMRITPAL PARAMJEET KAUR</v>
          </cell>
          <cell r="F881" t="str">
            <v>19-ELEX63-23</v>
          </cell>
          <cell r="G881" t="str">
            <v>Male</v>
          </cell>
          <cell r="H881"/>
          <cell r="I881"/>
          <cell r="J881"/>
          <cell r="K881" t="str">
            <v>harshpal2026@gmail.com</v>
          </cell>
          <cell r="L881"/>
          <cell r="M881" t="str">
            <v>B-34,SWASTIK BUILDING,SRISHTI COMPLEX,MIRA ROAD(E).,Mumbai,401107</v>
          </cell>
          <cell r="N881"/>
          <cell r="O881"/>
          <cell r="P881" t="str">
            <v>Normal</v>
          </cell>
          <cell r="Q881" t="str">
            <v>Open</v>
          </cell>
          <cell r="R881">
            <v>2019</v>
          </cell>
          <cell r="S881" t="str">
            <v>FE</v>
          </cell>
          <cell r="T881" t="str">
            <v>MHT-CET 2019</v>
          </cell>
          <cell r="U881" t="str">
            <v>MHT-CET</v>
          </cell>
          <cell r="V881">
            <v>200</v>
          </cell>
          <cell r="W881">
            <v>22.1417553</v>
          </cell>
          <cell r="X881" t="str">
            <v>AMIN</v>
          </cell>
          <cell r="Y881">
            <v>500</v>
          </cell>
          <cell r="Z881">
            <v>600</v>
          </cell>
          <cell r="AA881">
            <v>83.33</v>
          </cell>
          <cell r="AB881">
            <v>2017</v>
          </cell>
          <cell r="AC881" t="str">
            <v>COUNCIL FOR THE INDIAN SCHOOL CERTIFICATE EXAMINATIONS</v>
          </cell>
          <cell r="AD881" t="str">
            <v>N.L.DALMIA HIGH SCHOOL</v>
          </cell>
          <cell r="AE881">
            <v>447</v>
          </cell>
          <cell r="AF881">
            <v>650</v>
          </cell>
          <cell r="AG881">
            <v>68.77</v>
          </cell>
          <cell r="AH881">
            <v>2019</v>
          </cell>
          <cell r="AI881" t="str">
            <v>MAHARASHTRA STATE BOARD OF SECONDARY AND HIGHER SECONDARY EDUCATION</v>
          </cell>
          <cell r="AJ881" t="str">
            <v>PACE JUNIOR SCIENCE COLLEGE</v>
          </cell>
          <cell r="AK881">
            <v>183</v>
          </cell>
          <cell r="AL881">
            <v>23</v>
          </cell>
          <cell r="AM881">
            <v>7.9565217391304346</v>
          </cell>
          <cell r="AN881">
            <v>0</v>
          </cell>
          <cell r="AO881">
            <v>216</v>
          </cell>
          <cell r="AP881">
            <v>25</v>
          </cell>
          <cell r="AQ881">
            <v>8.64</v>
          </cell>
          <cell r="AR881">
            <v>0</v>
          </cell>
          <cell r="AS881">
            <v>399</v>
          </cell>
          <cell r="AT881">
            <v>48</v>
          </cell>
          <cell r="AU881">
            <v>8.3125</v>
          </cell>
          <cell r="AV881">
            <v>0</v>
          </cell>
          <cell r="AW881">
            <v>25</v>
          </cell>
          <cell r="AX881">
            <v>0</v>
          </cell>
          <cell r="AY881">
            <v>0</v>
          </cell>
          <cell r="AZ881"/>
          <cell r="BA881">
            <v>29</v>
          </cell>
          <cell r="BB881">
            <v>0</v>
          </cell>
          <cell r="BC881">
            <v>75</v>
          </cell>
          <cell r="BD881">
            <v>0</v>
          </cell>
          <cell r="BE881">
            <v>54</v>
          </cell>
          <cell r="BF881">
            <v>0</v>
          </cell>
          <cell r="BG881"/>
          <cell r="BH881">
            <v>24</v>
          </cell>
          <cell r="BI881">
            <v>0</v>
          </cell>
          <cell r="BJ881"/>
          <cell r="BK881"/>
          <cell r="BL881" t="e">
            <v>#N/A</v>
          </cell>
          <cell r="BM881" t="e">
            <v>#N/A</v>
          </cell>
          <cell r="BN881"/>
          <cell r="BO881">
            <v>0</v>
          </cell>
          <cell r="BP881" t="e">
            <v>#N/A</v>
          </cell>
          <cell r="BQ881" t="e">
            <v>#N/A</v>
          </cell>
          <cell r="BR881"/>
          <cell r="BS881"/>
          <cell r="BT881"/>
          <cell r="BU881"/>
          <cell r="BV881">
            <v>0</v>
          </cell>
          <cell r="BW881">
            <v>0</v>
          </cell>
          <cell r="BX881" t="e">
            <v>#DIV/0!</v>
          </cell>
          <cell r="BY881"/>
          <cell r="BZ881"/>
          <cell r="CA881" t="e">
            <v>#DIV/0!</v>
          </cell>
          <cell r="CB881">
            <v>399</v>
          </cell>
          <cell r="CC881" t="e">
            <v>#N/A</v>
          </cell>
          <cell r="CD881" t="e">
            <v>#N/A</v>
          </cell>
          <cell r="CE881"/>
          <cell r="CF881"/>
          <cell r="CG881"/>
          <cell r="CH881"/>
          <cell r="CI881"/>
          <cell r="CJ881"/>
          <cell r="CK881"/>
          <cell r="CL881"/>
          <cell r="CM881"/>
          <cell r="CN881"/>
          <cell r="CO881"/>
          <cell r="CP881"/>
          <cell r="CQ881"/>
          <cell r="CR881"/>
          <cell r="CS881"/>
          <cell r="CT881"/>
          <cell r="CU881"/>
          <cell r="CV881"/>
          <cell r="CW881"/>
          <cell r="CX881"/>
          <cell r="CY881"/>
          <cell r="CZ881"/>
          <cell r="DA881"/>
          <cell r="DB881"/>
          <cell r="DC881"/>
          <cell r="DD881"/>
          <cell r="DE881"/>
          <cell r="DF881"/>
          <cell r="DG881"/>
          <cell r="DH881"/>
          <cell r="DI881"/>
          <cell r="DJ881">
            <v>0</v>
          </cell>
          <cell r="DK881"/>
          <cell r="DL881"/>
          <cell r="DM881">
            <v>0</v>
          </cell>
          <cell r="DN881"/>
          <cell r="DO881"/>
          <cell r="DP881">
            <v>0</v>
          </cell>
          <cell r="DQ881">
            <v>0</v>
          </cell>
          <cell r="DR881">
            <v>0</v>
          </cell>
          <cell r="DS881">
            <v>0</v>
          </cell>
          <cell r="DT881"/>
          <cell r="DU881">
            <v>0</v>
          </cell>
          <cell r="DV881"/>
          <cell r="DW881" t="str">
            <v>Shifted to CMPN</v>
          </cell>
          <cell r="DX881"/>
          <cell r="DY881"/>
          <cell r="DZ881"/>
          <cell r="EA881"/>
          <cell r="EB881"/>
          <cell r="EC881"/>
          <cell r="ED881"/>
          <cell r="EE881"/>
          <cell r="EF881"/>
          <cell r="EG881"/>
          <cell r="EH881"/>
          <cell r="EI881"/>
          <cell r="EJ881"/>
          <cell r="EK881"/>
          <cell r="EL881"/>
          <cell r="EM881"/>
          <cell r="EN881" t="e">
            <v>#N/A</v>
          </cell>
          <cell r="EO881">
            <v>0</v>
          </cell>
          <cell r="EP881">
            <v>0</v>
          </cell>
          <cell r="EQ881" t="e">
            <v>#N/A</v>
          </cell>
          <cell r="ER881" t="e">
            <v>#N/A</v>
          </cell>
          <cell r="ES881"/>
          <cell r="ET881"/>
          <cell r="EU881"/>
          <cell r="EV881"/>
          <cell r="EW881"/>
          <cell r="EX881" t="str">
            <v>Mumbai</v>
          </cell>
          <cell r="EY881"/>
          <cell r="EZ881"/>
          <cell r="FA881" t="str">
            <v>19-ELEX63-23</v>
          </cell>
          <cell r="FB881">
            <v>0</v>
          </cell>
          <cell r="FC881">
            <v>63</v>
          </cell>
        </row>
        <row r="882">
          <cell r="C882" t="str">
            <v>19-MECHA46-23</v>
          </cell>
          <cell r="D882"/>
          <cell r="E882" t="str">
            <v>THAKKAR DHRUV HEMANDRA KINNARI</v>
          </cell>
          <cell r="F882" t="str">
            <v>19-MECHA46-23</v>
          </cell>
          <cell r="G882" t="str">
            <v>Male</v>
          </cell>
          <cell r="H882"/>
          <cell r="I882"/>
          <cell r="J882"/>
          <cell r="K882" t="str">
            <v>dhruvthakkar575@gmail.com</v>
          </cell>
          <cell r="L882"/>
          <cell r="M882" t="str">
            <v>G/3 NEELAMBUJ KAMAL APARTMENT,SHANKAR LANE KANDIVALI WEST, ,MUMBAI,400067</v>
          </cell>
          <cell r="N882"/>
          <cell r="O882"/>
          <cell r="P882" t="str">
            <v>Normal</v>
          </cell>
          <cell r="Q882" t="str">
            <v>Open</v>
          </cell>
          <cell r="R882">
            <v>2019</v>
          </cell>
          <cell r="S882" t="str">
            <v>FE</v>
          </cell>
          <cell r="T882" t="str">
            <v xml:space="preserve">JEE(Main)-2019 </v>
          </cell>
          <cell r="U882" t="str">
            <v>JEE-Main</v>
          </cell>
          <cell r="V882">
            <v>360</v>
          </cell>
          <cell r="W882">
            <v>6</v>
          </cell>
          <cell r="X882" t="str">
            <v>AMIN</v>
          </cell>
          <cell r="Y882">
            <v>433</v>
          </cell>
          <cell r="Z882">
            <v>500</v>
          </cell>
          <cell r="AA882">
            <v>86.6</v>
          </cell>
          <cell r="AB882">
            <v>2016</v>
          </cell>
          <cell r="AC882" t="str">
            <v>MAHARASHTRA STATE BOARD OF SECONDARY AND HIGHER SECONDARY EDUCATION</v>
          </cell>
          <cell r="AD882" t="str">
            <v>MKES ENGLISH HIGH SCHOOL</v>
          </cell>
          <cell r="AE882">
            <v>1394</v>
          </cell>
          <cell r="AF882">
            <v>1600</v>
          </cell>
          <cell r="AG882">
            <v>87.13</v>
          </cell>
          <cell r="AH882">
            <v>2019</v>
          </cell>
          <cell r="AI882" t="str">
            <v>Autonomous</v>
          </cell>
          <cell r="AJ882" t="str">
            <v>SHRI BHAGUBHAI MAFATLAL POLYTECHNIC</v>
          </cell>
          <cell r="AK882">
            <v>0</v>
          </cell>
          <cell r="AL882">
            <v>22</v>
          </cell>
          <cell r="AM882">
            <v>0</v>
          </cell>
          <cell r="AN882">
            <v>0</v>
          </cell>
          <cell r="AO882">
            <v>0</v>
          </cell>
          <cell r="AP882">
            <v>26</v>
          </cell>
          <cell r="AQ882">
            <v>0</v>
          </cell>
          <cell r="AR882">
            <v>0</v>
          </cell>
          <cell r="AS882">
            <v>0</v>
          </cell>
          <cell r="AT882">
            <v>48</v>
          </cell>
          <cell r="AU882">
            <v>0</v>
          </cell>
          <cell r="AV882">
            <v>0</v>
          </cell>
          <cell r="AW882">
            <v>25</v>
          </cell>
          <cell r="AX882">
            <v>0</v>
          </cell>
          <cell r="AY882">
            <v>0</v>
          </cell>
          <cell r="AZ882"/>
          <cell r="BA882">
            <v>29</v>
          </cell>
          <cell r="BB882">
            <v>0</v>
          </cell>
          <cell r="BC882">
            <v>0</v>
          </cell>
          <cell r="BD882">
            <v>0</v>
          </cell>
          <cell r="BE882">
            <v>54</v>
          </cell>
          <cell r="BF882">
            <v>0</v>
          </cell>
          <cell r="BG882"/>
          <cell r="BH882">
            <v>24</v>
          </cell>
          <cell r="BI882">
            <v>0</v>
          </cell>
          <cell r="BJ882"/>
          <cell r="BK882"/>
          <cell r="BL882" t="e">
            <v>#N/A</v>
          </cell>
          <cell r="BM882" t="e">
            <v>#N/A</v>
          </cell>
          <cell r="BN882"/>
          <cell r="BO882">
            <v>0</v>
          </cell>
          <cell r="BP882" t="e">
            <v>#N/A</v>
          </cell>
          <cell r="BQ882" t="e">
            <v>#N/A</v>
          </cell>
          <cell r="BR882"/>
          <cell r="BS882"/>
          <cell r="BT882"/>
          <cell r="BU882"/>
          <cell r="BV882">
            <v>0</v>
          </cell>
          <cell r="BW882">
            <v>0</v>
          </cell>
          <cell r="BX882" t="e">
            <v>#DIV/0!</v>
          </cell>
          <cell r="BY882"/>
          <cell r="BZ882"/>
          <cell r="CA882" t="e">
            <v>#DIV/0!</v>
          </cell>
          <cell r="CB882">
            <v>0</v>
          </cell>
          <cell r="CC882" t="e">
            <v>#N/A</v>
          </cell>
          <cell r="CD882" t="e">
            <v>#N/A</v>
          </cell>
          <cell r="CE882"/>
          <cell r="CF882"/>
          <cell r="CG882"/>
          <cell r="CH882"/>
          <cell r="CI882"/>
          <cell r="CJ882"/>
          <cell r="CK882"/>
          <cell r="CL882"/>
          <cell r="CM882"/>
          <cell r="CN882"/>
          <cell r="CO882"/>
          <cell r="CP882"/>
          <cell r="CQ882"/>
          <cell r="CR882"/>
          <cell r="CS882"/>
          <cell r="CT882"/>
          <cell r="CU882"/>
          <cell r="CV882"/>
          <cell r="CW882"/>
          <cell r="CX882"/>
          <cell r="CY882"/>
          <cell r="CZ882"/>
          <cell r="DA882"/>
          <cell r="DB882"/>
          <cell r="DC882"/>
          <cell r="DD882"/>
          <cell r="DE882"/>
          <cell r="DF882"/>
          <cell r="DG882"/>
          <cell r="DH882"/>
          <cell r="DI882"/>
          <cell r="DJ882">
            <v>0</v>
          </cell>
          <cell r="DK882"/>
          <cell r="DL882"/>
          <cell r="DM882">
            <v>0</v>
          </cell>
          <cell r="DN882"/>
          <cell r="DO882"/>
          <cell r="DP882">
            <v>0</v>
          </cell>
          <cell r="DQ882">
            <v>0</v>
          </cell>
          <cell r="DR882">
            <v>0</v>
          </cell>
          <cell r="DS882">
            <v>0</v>
          </cell>
          <cell r="DT882"/>
          <cell r="DU882">
            <v>0</v>
          </cell>
          <cell r="DV882"/>
          <cell r="DW882" t="str">
            <v>drop</v>
          </cell>
          <cell r="DX882"/>
          <cell r="DY882"/>
          <cell r="DZ882"/>
          <cell r="EA882"/>
          <cell r="EB882"/>
          <cell r="EC882"/>
          <cell r="ED882"/>
          <cell r="EE882"/>
          <cell r="EF882"/>
          <cell r="EG882"/>
          <cell r="EH882"/>
          <cell r="EI882"/>
          <cell r="EJ882"/>
          <cell r="EK882"/>
          <cell r="EL882"/>
          <cell r="EM882"/>
          <cell r="EN882" t="e">
            <v>#N/A</v>
          </cell>
          <cell r="EO882">
            <v>0</v>
          </cell>
          <cell r="EP882">
            <v>0</v>
          </cell>
          <cell r="EQ882" t="e">
            <v>#N/A</v>
          </cell>
          <cell r="ER882" t="e">
            <v>#N/A</v>
          </cell>
          <cell r="ES882"/>
          <cell r="ET882"/>
          <cell r="EU882"/>
          <cell r="EV882"/>
          <cell r="EW882"/>
          <cell r="EX882" t="str">
            <v>MUMBAI</v>
          </cell>
          <cell r="EY882"/>
          <cell r="EZ882"/>
          <cell r="FA882" t="str">
            <v>19-MECHA46-23</v>
          </cell>
          <cell r="FB882">
            <v>0</v>
          </cell>
          <cell r="FC882">
            <v>0</v>
          </cell>
        </row>
        <row r="883">
          <cell r="C883" t="str">
            <v>19-COMPC36-23</v>
          </cell>
          <cell r="D883"/>
          <cell r="E883" t="str">
            <v>THANEKAR PURVESH SSANJAY RAJASHREE</v>
          </cell>
          <cell r="F883" t="str">
            <v>19-COMPC36-23</v>
          </cell>
          <cell r="G883" t="str">
            <v>Male</v>
          </cell>
          <cell r="H883"/>
          <cell r="I883"/>
          <cell r="J883"/>
          <cell r="K883" t="str">
            <v>thanekarpurvesh@gmail.com</v>
          </cell>
          <cell r="L883"/>
          <cell r="M883" t="str">
            <v>Divya villa,Patil nagar, manjarli,Badlapur(W),Near patil mangal karyalai,Badlapur,421503</v>
          </cell>
          <cell r="N883"/>
          <cell r="O883"/>
          <cell r="P883" t="str">
            <v>Normal</v>
          </cell>
          <cell r="Q883" t="str">
            <v>Open</v>
          </cell>
          <cell r="R883">
            <v>2019</v>
          </cell>
          <cell r="S883" t="str">
            <v>FE</v>
          </cell>
          <cell r="T883" t="str">
            <v>MHT-CET 2019</v>
          </cell>
          <cell r="U883" t="str">
            <v>MHT-CET</v>
          </cell>
          <cell r="V883">
            <v>200</v>
          </cell>
          <cell r="W883">
            <v>26.044118399999999</v>
          </cell>
          <cell r="X883" t="str">
            <v>IL</v>
          </cell>
          <cell r="Y883">
            <v>566</v>
          </cell>
          <cell r="Z883">
            <v>700</v>
          </cell>
          <cell r="AA883">
            <v>80.86</v>
          </cell>
          <cell r="AB883">
            <v>2017</v>
          </cell>
          <cell r="AC883" t="str">
            <v>University of Cambridge for Secondary Education</v>
          </cell>
          <cell r="AD883" t="str">
            <v>SANJAY GHODAWAT INTERNATIONAL SCHOOL</v>
          </cell>
          <cell r="AE883">
            <v>405</v>
          </cell>
          <cell r="AF883">
            <v>650</v>
          </cell>
          <cell r="AG883">
            <v>62.31</v>
          </cell>
          <cell r="AH883">
            <v>2019</v>
          </cell>
          <cell r="AI883" t="str">
            <v>MAHARASHTRA STATE BOARD OF SECONDARY AND HIGHER SECONDARY EDUCATION</v>
          </cell>
          <cell r="AJ883" t="str">
            <v>HILLSPRING INTERNATIONAL JR. COLLEGE</v>
          </cell>
          <cell r="AK883">
            <v>0</v>
          </cell>
          <cell r="AL883">
            <v>23</v>
          </cell>
          <cell r="AM883">
            <v>0</v>
          </cell>
          <cell r="AN883">
            <v>0</v>
          </cell>
          <cell r="AO883">
            <v>0</v>
          </cell>
          <cell r="AP883">
            <v>25</v>
          </cell>
          <cell r="AQ883">
            <v>0</v>
          </cell>
          <cell r="AR883">
            <v>0</v>
          </cell>
          <cell r="AS883">
            <v>0</v>
          </cell>
          <cell r="AT883">
            <v>48</v>
          </cell>
          <cell r="AU883">
            <v>0</v>
          </cell>
          <cell r="AV883"/>
          <cell r="AW883">
            <v>25</v>
          </cell>
          <cell r="AX883">
            <v>0</v>
          </cell>
          <cell r="AY883">
            <v>0</v>
          </cell>
          <cell r="AZ883"/>
          <cell r="BA883"/>
          <cell r="BB883" t="e">
            <v>#DIV/0!</v>
          </cell>
          <cell r="BC883">
            <v>0</v>
          </cell>
          <cell r="BD883">
            <v>0</v>
          </cell>
          <cell r="BE883">
            <v>25</v>
          </cell>
          <cell r="BF883">
            <v>0</v>
          </cell>
          <cell r="BG883"/>
          <cell r="BH883">
            <v>24</v>
          </cell>
          <cell r="BI883">
            <v>0</v>
          </cell>
          <cell r="BJ883"/>
          <cell r="BK883"/>
          <cell r="BL883" t="e">
            <v>#N/A</v>
          </cell>
          <cell r="BM883" t="e">
            <v>#N/A</v>
          </cell>
          <cell r="BN883"/>
          <cell r="BO883">
            <v>0</v>
          </cell>
          <cell r="BP883" t="e">
            <v>#N/A</v>
          </cell>
          <cell r="BQ883" t="e">
            <v>#N/A</v>
          </cell>
          <cell r="BR883"/>
          <cell r="BS883"/>
          <cell r="BT883"/>
          <cell r="BU883"/>
          <cell r="BV883">
            <v>0</v>
          </cell>
          <cell r="BW883">
            <v>0</v>
          </cell>
          <cell r="BX883" t="e">
            <v>#DIV/0!</v>
          </cell>
          <cell r="BY883"/>
          <cell r="BZ883"/>
          <cell r="CA883" t="e">
            <v>#DIV/0!</v>
          </cell>
          <cell r="CB883">
            <v>0</v>
          </cell>
          <cell r="CC883" t="e">
            <v>#N/A</v>
          </cell>
          <cell r="CD883" t="e">
            <v>#N/A</v>
          </cell>
          <cell r="CE883"/>
          <cell r="CF883"/>
          <cell r="CG883"/>
          <cell r="CH883"/>
          <cell r="CI883"/>
          <cell r="CJ883"/>
          <cell r="CK883"/>
          <cell r="CL883"/>
          <cell r="CM883"/>
          <cell r="CN883"/>
          <cell r="CO883"/>
          <cell r="CP883"/>
          <cell r="CQ883"/>
          <cell r="CR883"/>
          <cell r="CS883"/>
          <cell r="CT883"/>
          <cell r="CU883"/>
          <cell r="CV883"/>
          <cell r="CW883"/>
          <cell r="CX883"/>
          <cell r="CY883"/>
          <cell r="CZ883"/>
          <cell r="DA883"/>
          <cell r="DB883"/>
          <cell r="DC883"/>
          <cell r="DD883"/>
          <cell r="DE883"/>
          <cell r="DF883"/>
          <cell r="DG883"/>
          <cell r="DH883"/>
          <cell r="DI883"/>
          <cell r="DJ883">
            <v>0</v>
          </cell>
          <cell r="DK883"/>
          <cell r="DL883"/>
          <cell r="DM883">
            <v>0</v>
          </cell>
          <cell r="DN883"/>
          <cell r="DO883"/>
          <cell r="DP883">
            <v>0</v>
          </cell>
          <cell r="DQ883">
            <v>0</v>
          </cell>
          <cell r="DR883">
            <v>0</v>
          </cell>
          <cell r="DS883">
            <v>0</v>
          </cell>
          <cell r="DT883"/>
          <cell r="DU883">
            <v>0</v>
          </cell>
          <cell r="DV883"/>
          <cell r="DW883" t="str">
            <v>drop</v>
          </cell>
          <cell r="DX883"/>
          <cell r="DY883"/>
          <cell r="DZ883"/>
          <cell r="EA883"/>
          <cell r="EB883"/>
          <cell r="EC883"/>
          <cell r="ED883"/>
          <cell r="EE883"/>
          <cell r="EF883"/>
          <cell r="EG883"/>
          <cell r="EH883"/>
          <cell r="EI883"/>
          <cell r="EJ883"/>
          <cell r="EK883"/>
          <cell r="EL883"/>
          <cell r="EM883"/>
          <cell r="EN883" t="e">
            <v>#N/A</v>
          </cell>
          <cell r="EO883">
            <v>0</v>
          </cell>
          <cell r="EP883">
            <v>0</v>
          </cell>
          <cell r="EQ883" t="e">
            <v>#N/A</v>
          </cell>
          <cell r="ER883" t="e">
            <v>#N/A</v>
          </cell>
          <cell r="ES883"/>
          <cell r="ET883"/>
          <cell r="EU883"/>
          <cell r="EV883"/>
          <cell r="EW883"/>
          <cell r="EX883" t="str">
            <v>Badlapur</v>
          </cell>
          <cell r="EY883"/>
          <cell r="EZ883"/>
          <cell r="FA883" t="str">
            <v>19-COMPC36-23</v>
          </cell>
          <cell r="FB883">
            <v>0</v>
          </cell>
          <cell r="FC883">
            <v>0</v>
          </cell>
        </row>
        <row r="884">
          <cell r="C884" t="str">
            <v>20-CIVILB-23</v>
          </cell>
          <cell r="D884"/>
          <cell r="E884" t="str">
            <v>UPADHYAY ANCHAL ANIL KUMAR</v>
          </cell>
          <cell r="F884" t="str">
            <v>20-CIVILB-23</v>
          </cell>
          <cell r="G884" t="str">
            <v>Male</v>
          </cell>
          <cell r="H884"/>
          <cell r="I884"/>
          <cell r="J884"/>
          <cell r="K884" t="str">
            <v>usadadiyapriyank@gmail.com</v>
          </cell>
          <cell r="L884"/>
          <cell r="M884" t="str">
            <v>1, GB Desai Chawl, Santosh Nagar, Rawal Pada, Dahisar East, Mumbai 400068</v>
          </cell>
          <cell r="N884"/>
          <cell r="O884"/>
          <cell r="P884" t="str">
            <v>Normal</v>
          </cell>
          <cell r="Q884" t="str">
            <v>Open</v>
          </cell>
          <cell r="R884">
            <v>2019</v>
          </cell>
          <cell r="S884" t="str">
            <v>DSE</v>
          </cell>
          <cell r="T884" t="str">
            <v>NA</v>
          </cell>
          <cell r="U884" t="str">
            <v>DSE</v>
          </cell>
          <cell r="V884" t="str">
            <v>NA</v>
          </cell>
          <cell r="W884" t="str">
            <v>NA</v>
          </cell>
          <cell r="X884" t="str">
            <v>CAP-Minority</v>
          </cell>
          <cell r="Y884">
            <v>434</v>
          </cell>
          <cell r="Z884">
            <v>500</v>
          </cell>
          <cell r="AA884">
            <v>86.8</v>
          </cell>
          <cell r="AB884">
            <v>2017</v>
          </cell>
          <cell r="AC884" t="str">
            <v>MAHARASHTRA STATE BOARD OF SECONDARY AND HIGHER SECONDARY EDUCATION</v>
          </cell>
          <cell r="AD884"/>
          <cell r="AE884">
            <v>1410</v>
          </cell>
          <cell r="AF884">
            <v>1500</v>
          </cell>
          <cell r="AG884">
            <v>94</v>
          </cell>
          <cell r="AH884">
            <v>2020</v>
          </cell>
          <cell r="AI884" t="str">
            <v>Autonomous</v>
          </cell>
          <cell r="AJ884" t="str">
            <v>Shri Bhagubhai Mofatlal Polytechnic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/>
          <cell r="AW884">
            <v>25</v>
          </cell>
          <cell r="AX884">
            <v>0</v>
          </cell>
          <cell r="AY884">
            <v>0</v>
          </cell>
          <cell r="AZ884">
            <v>0</v>
          </cell>
          <cell r="BA884">
            <v>29</v>
          </cell>
          <cell r="BB884">
            <v>0</v>
          </cell>
          <cell r="BC884">
            <v>0</v>
          </cell>
          <cell r="BD884">
            <v>0</v>
          </cell>
          <cell r="BE884">
            <v>54</v>
          </cell>
          <cell r="BF884">
            <v>0</v>
          </cell>
          <cell r="BG884"/>
          <cell r="BH884">
            <v>24</v>
          </cell>
          <cell r="BI884">
            <v>0</v>
          </cell>
          <cell r="BJ884"/>
          <cell r="BK884"/>
          <cell r="BL884" t="e">
            <v>#N/A</v>
          </cell>
          <cell r="BM884" t="e">
            <v>#N/A</v>
          </cell>
          <cell r="BN884"/>
          <cell r="BO884">
            <v>0</v>
          </cell>
          <cell r="BP884" t="e">
            <v>#N/A</v>
          </cell>
          <cell r="BQ884" t="e">
            <v>#N/A</v>
          </cell>
          <cell r="BR884"/>
          <cell r="BS884"/>
          <cell r="BT884"/>
          <cell r="BU884"/>
          <cell r="BV884">
            <v>0</v>
          </cell>
          <cell r="BW884">
            <v>0</v>
          </cell>
          <cell r="BX884" t="e">
            <v>#DIV/0!</v>
          </cell>
          <cell r="BY884"/>
          <cell r="BZ884"/>
          <cell r="CA884" t="e">
            <v>#DIV/0!</v>
          </cell>
          <cell r="CB884">
            <v>0</v>
          </cell>
          <cell r="CC884" t="e">
            <v>#N/A</v>
          </cell>
          <cell r="CD884" t="e">
            <v>#N/A</v>
          </cell>
          <cell r="CE884"/>
          <cell r="CF884"/>
          <cell r="CG884"/>
          <cell r="CH884"/>
          <cell r="CI884"/>
          <cell r="CJ884"/>
          <cell r="CK884"/>
          <cell r="CL884"/>
          <cell r="CM884"/>
          <cell r="CN884"/>
          <cell r="CO884"/>
          <cell r="CP884"/>
          <cell r="CQ884"/>
          <cell r="CR884"/>
          <cell r="CS884"/>
          <cell r="CT884"/>
          <cell r="CU884"/>
          <cell r="CV884"/>
          <cell r="CW884"/>
          <cell r="CX884"/>
          <cell r="CY884"/>
          <cell r="CZ884"/>
          <cell r="DA884"/>
          <cell r="DB884"/>
          <cell r="DC884"/>
          <cell r="DD884"/>
          <cell r="DE884"/>
          <cell r="DF884"/>
          <cell r="DG884"/>
          <cell r="DH884"/>
          <cell r="DI884"/>
          <cell r="DJ884">
            <v>0</v>
          </cell>
          <cell r="DK884"/>
          <cell r="DL884"/>
          <cell r="DM884">
            <v>0</v>
          </cell>
          <cell r="DN884"/>
          <cell r="DO884"/>
          <cell r="DP884">
            <v>0</v>
          </cell>
          <cell r="DQ884">
            <v>0</v>
          </cell>
          <cell r="DR884">
            <v>0</v>
          </cell>
          <cell r="DS884">
            <v>0</v>
          </cell>
          <cell r="DT884"/>
          <cell r="DU884">
            <v>0</v>
          </cell>
          <cell r="DV884"/>
          <cell r="DW884" t="str">
            <v>Cancelled</v>
          </cell>
          <cell r="DX884"/>
          <cell r="DY884"/>
          <cell r="DZ884"/>
          <cell r="EA884"/>
          <cell r="EB884"/>
          <cell r="EC884"/>
          <cell r="ED884"/>
          <cell r="EE884"/>
          <cell r="EF884"/>
          <cell r="EG884"/>
          <cell r="EH884"/>
          <cell r="EI884"/>
          <cell r="EJ884"/>
          <cell r="EK884"/>
          <cell r="EL884"/>
          <cell r="EM884"/>
          <cell r="EN884" t="e">
            <v>#N/A</v>
          </cell>
          <cell r="EO884">
            <v>0</v>
          </cell>
          <cell r="EP884">
            <v>0</v>
          </cell>
          <cell r="EQ884" t="e">
            <v>#N/A</v>
          </cell>
          <cell r="ER884" t="e">
            <v>#N/A</v>
          </cell>
          <cell r="ES884"/>
          <cell r="ET884"/>
          <cell r="EU884"/>
          <cell r="EV884"/>
          <cell r="EW884"/>
          <cell r="EX884"/>
          <cell r="EY884"/>
          <cell r="EZ884"/>
          <cell r="FA884" t="str">
            <v>20-CIVILB-23</v>
          </cell>
          <cell r="FB884">
            <v>0</v>
          </cell>
          <cell r="FC884">
            <v>0</v>
          </cell>
        </row>
        <row r="885">
          <cell r="C885" t="str">
            <v>19-COMPC44-23</v>
          </cell>
          <cell r="D885">
            <v>44</v>
          </cell>
          <cell r="E885" t="str">
            <v>VANMALI SAYLEE SANJEEV</v>
          </cell>
          <cell r="F885" t="str">
            <v>19-COMPC44-23</v>
          </cell>
          <cell r="G885" t="str">
            <v>Female</v>
          </cell>
          <cell r="H885">
            <v>37000</v>
          </cell>
          <cell r="I885">
            <v>7507653205</v>
          </cell>
          <cell r="J885"/>
          <cell r="K885" t="str">
            <v>sayleevasai19@gmail.com</v>
          </cell>
          <cell r="L885"/>
          <cell r="M885" t="str">
            <v>House no.157 Avdhut bungalow,Diwanman Goan manickpur,Vasai,Near kailash Bhavan,vasai,401202</v>
          </cell>
          <cell r="N885"/>
          <cell r="O885"/>
          <cell r="P885" t="str">
            <v>Normal</v>
          </cell>
          <cell r="Q885" t="str">
            <v>Open</v>
          </cell>
          <cell r="R885">
            <v>2019</v>
          </cell>
          <cell r="S885" t="str">
            <v>FE</v>
          </cell>
          <cell r="T885" t="str">
            <v>MHT-CET 2019</v>
          </cell>
          <cell r="U885" t="str">
            <v>MHT-CET</v>
          </cell>
          <cell r="V885">
            <v>200</v>
          </cell>
          <cell r="W885">
            <v>18.6051143</v>
          </cell>
          <cell r="X885" t="str">
            <v>ACAP</v>
          </cell>
          <cell r="Y885">
            <v>425</v>
          </cell>
          <cell r="Z885">
            <v>500</v>
          </cell>
          <cell r="AA885">
            <v>85</v>
          </cell>
          <cell r="AB885">
            <v>2017</v>
          </cell>
          <cell r="AC885" t="str">
            <v>MAHARASHTRA STATE BOARD OF SECONDARY AND HIGHER SECONDARY EDUCATION</v>
          </cell>
          <cell r="AD885" t="str">
            <v>NAZARETH CONVENT HIGH SCHOOL</v>
          </cell>
          <cell r="AE885">
            <v>428</v>
          </cell>
          <cell r="AF885">
            <v>650</v>
          </cell>
          <cell r="AG885">
            <v>65.849999999999994</v>
          </cell>
          <cell r="AH885">
            <v>2019</v>
          </cell>
          <cell r="AI885" t="str">
            <v>MAHARASHTRA STATE BOARD OF SECONDARY AND HIGHER SECONDARY EDUCATION</v>
          </cell>
          <cell r="AJ885" t="str">
            <v>B.K.S JUNIOR COLLEGE</v>
          </cell>
          <cell r="AK885">
            <v>179</v>
          </cell>
          <cell r="AL885">
            <v>23</v>
          </cell>
          <cell r="AM885">
            <v>7.7826086956521738</v>
          </cell>
          <cell r="AN885">
            <v>77.666666666666671</v>
          </cell>
          <cell r="AO885">
            <v>202</v>
          </cell>
          <cell r="AP885">
            <v>25</v>
          </cell>
          <cell r="AQ885">
            <v>8.08</v>
          </cell>
          <cell r="AR885">
            <v>99.54</v>
          </cell>
          <cell r="AS885">
            <v>381</v>
          </cell>
          <cell r="AT885">
            <v>48</v>
          </cell>
          <cell r="AU885">
            <v>7.9375</v>
          </cell>
          <cell r="AV885">
            <v>226</v>
          </cell>
          <cell r="AW885">
            <v>25</v>
          </cell>
          <cell r="AX885">
            <v>9.0399999999999991</v>
          </cell>
          <cell r="AY885">
            <v>91</v>
          </cell>
          <cell r="AZ885">
            <v>230</v>
          </cell>
          <cell r="BA885">
            <v>29</v>
          </cell>
          <cell r="BB885">
            <v>7.931034482758621</v>
          </cell>
          <cell r="BC885">
            <v>95</v>
          </cell>
          <cell r="BD885">
            <v>456</v>
          </cell>
          <cell r="BE885">
            <v>54</v>
          </cell>
          <cell r="BF885">
            <v>8.4444444444444446</v>
          </cell>
          <cell r="BG885">
            <v>199</v>
          </cell>
          <cell r="BH885">
            <v>24</v>
          </cell>
          <cell r="BI885">
            <v>8.2916666666666661</v>
          </cell>
          <cell r="BJ885">
            <v>87.372500000000002</v>
          </cell>
          <cell r="BK885"/>
          <cell r="BL885"/>
          <cell r="BM885" t="e">
            <v>#DIV/0!</v>
          </cell>
          <cell r="BN885">
            <v>90.115833333333342</v>
          </cell>
          <cell r="BO885">
            <v>199</v>
          </cell>
          <cell r="BP885">
            <v>24</v>
          </cell>
          <cell r="BQ885">
            <v>8.2916666666666661</v>
          </cell>
          <cell r="BR885"/>
          <cell r="BS885"/>
          <cell r="BT885"/>
          <cell r="BU885">
            <v>90.115833333333342</v>
          </cell>
          <cell r="BV885">
            <v>0</v>
          </cell>
          <cell r="BW885">
            <v>0</v>
          </cell>
          <cell r="BX885" t="e">
            <v>#DIV/0!</v>
          </cell>
          <cell r="BY885"/>
          <cell r="BZ885"/>
          <cell r="CA885" t="e">
            <v>#DIV/0!</v>
          </cell>
          <cell r="CB885">
            <v>1036</v>
          </cell>
          <cell r="CC885">
            <v>126</v>
          </cell>
          <cell r="CD885">
            <v>8.2222222222222214</v>
          </cell>
          <cell r="CE885">
            <v>91</v>
          </cell>
          <cell r="CF885"/>
          <cell r="CG885"/>
          <cell r="CH885"/>
          <cell r="CI885"/>
          <cell r="CJ885"/>
          <cell r="CK885"/>
          <cell r="CL885"/>
          <cell r="CM885"/>
          <cell r="CN885"/>
          <cell r="CO885"/>
          <cell r="CP885"/>
          <cell r="CQ885"/>
          <cell r="CR885"/>
          <cell r="CS885"/>
          <cell r="CT885"/>
          <cell r="CU885"/>
          <cell r="CV885"/>
          <cell r="CW885"/>
          <cell r="CX885"/>
          <cell r="CY885"/>
          <cell r="CZ885"/>
          <cell r="DA885"/>
          <cell r="DB885"/>
          <cell r="DC885"/>
          <cell r="DD885"/>
          <cell r="DE885"/>
          <cell r="DF885"/>
          <cell r="DG885"/>
          <cell r="DH885"/>
          <cell r="DI885"/>
          <cell r="DJ885">
            <v>0</v>
          </cell>
          <cell r="DK885"/>
          <cell r="DL885"/>
          <cell r="DM885">
            <v>0</v>
          </cell>
          <cell r="DN885"/>
          <cell r="DO885"/>
          <cell r="DP885">
            <v>0</v>
          </cell>
          <cell r="DQ885">
            <v>0</v>
          </cell>
          <cell r="DR885">
            <v>0</v>
          </cell>
          <cell r="DS885">
            <v>0</v>
          </cell>
          <cell r="DT885"/>
          <cell r="DU885">
            <v>0</v>
          </cell>
          <cell r="DV885"/>
          <cell r="DW885" t="str">
            <v>Admission Cancelled -Lydiya Madam 03062022</v>
          </cell>
          <cell r="DX885"/>
          <cell r="DY885"/>
          <cell r="DZ885"/>
          <cell r="EA885"/>
          <cell r="EB885"/>
          <cell r="EC885"/>
          <cell r="ED885" t="str">
            <v>CAT-3</v>
          </cell>
          <cell r="EE885"/>
          <cell r="EF885"/>
          <cell r="EG885"/>
          <cell r="EH885"/>
          <cell r="EI885"/>
          <cell r="EJ885"/>
          <cell r="EK885"/>
          <cell r="EL885"/>
          <cell r="EM885"/>
          <cell r="EN885">
            <v>5</v>
          </cell>
          <cell r="EO885">
            <v>0</v>
          </cell>
          <cell r="EP885">
            <v>5</v>
          </cell>
          <cell r="EQ885">
            <v>10</v>
          </cell>
          <cell r="ER885">
            <v>66.666666666666657</v>
          </cell>
          <cell r="ES885" t="str">
            <v>No</v>
          </cell>
          <cell r="ET885"/>
          <cell r="EU885"/>
          <cell r="EV885"/>
          <cell r="EW885"/>
          <cell r="EX885" t="str">
            <v>vasai</v>
          </cell>
          <cell r="EY885" t="str">
            <v>AB</v>
          </cell>
          <cell r="EZ885"/>
          <cell r="FA885" t="str">
            <v>19-COMPC44-23</v>
          </cell>
          <cell r="FB885">
            <v>0</v>
          </cell>
          <cell r="FC885">
            <v>44</v>
          </cell>
        </row>
        <row r="886">
          <cell r="C886" t="str">
            <v>19-COMPC47-23</v>
          </cell>
          <cell r="D886"/>
          <cell r="E886" t="str">
            <v>VERMA ARYAN SANJAY SONALI</v>
          </cell>
          <cell r="F886" t="str">
            <v>19-COMPC47-23</v>
          </cell>
          <cell r="G886" t="str">
            <v>Male</v>
          </cell>
          <cell r="H886"/>
          <cell r="I886"/>
          <cell r="J886"/>
          <cell r="K886" t="str">
            <v>aryanverma19@hotmail.com</v>
          </cell>
          <cell r="L886"/>
          <cell r="M886" t="str">
            <v>E-301, Silver Tower,Thakur Complex, Kandivali East,Mumbai,400101</v>
          </cell>
          <cell r="N886"/>
          <cell r="O886"/>
          <cell r="P886" t="str">
            <v>Normal</v>
          </cell>
          <cell r="Q886" t="str">
            <v>Open</v>
          </cell>
          <cell r="R886">
            <v>2019</v>
          </cell>
          <cell r="S886" t="str">
            <v>FE</v>
          </cell>
          <cell r="T886" t="str">
            <v>MHT-CET 2019</v>
          </cell>
          <cell r="U886" t="str">
            <v>MHT-CET</v>
          </cell>
          <cell r="V886">
            <v>200</v>
          </cell>
          <cell r="W886">
            <v>17.547055</v>
          </cell>
          <cell r="X886" t="str">
            <v>MI</v>
          </cell>
          <cell r="Y886">
            <v>601</v>
          </cell>
          <cell r="Z886">
            <v>700</v>
          </cell>
          <cell r="AA886">
            <v>85.86</v>
          </cell>
          <cell r="AB886">
            <v>2017</v>
          </cell>
          <cell r="AC886" t="str">
            <v>COUNCIL FOR THE INDIAN SCHOOL CERTIFICATE EXAMINATIONS</v>
          </cell>
          <cell r="AD886" t="str">
            <v>CAMBRIDGE SCHOOL</v>
          </cell>
          <cell r="AE886">
            <v>362</v>
          </cell>
          <cell r="AF886">
            <v>500</v>
          </cell>
          <cell r="AG886">
            <v>72.400000000000006</v>
          </cell>
          <cell r="AH886">
            <v>2019</v>
          </cell>
          <cell r="AI886" t="str">
            <v>CENTRAL BOARD OF SECONDARY EDUCATION</v>
          </cell>
          <cell r="AJ886" t="str">
            <v>R. N. PODAR SCHOOL</v>
          </cell>
          <cell r="AK886">
            <v>0</v>
          </cell>
          <cell r="AL886">
            <v>23</v>
          </cell>
          <cell r="AM886">
            <v>0</v>
          </cell>
          <cell r="AN886">
            <v>0</v>
          </cell>
          <cell r="AO886">
            <v>0</v>
          </cell>
          <cell r="AP886">
            <v>25</v>
          </cell>
          <cell r="AQ886">
            <v>0</v>
          </cell>
          <cell r="AR886">
            <v>0</v>
          </cell>
          <cell r="AS886">
            <v>0</v>
          </cell>
          <cell r="AT886">
            <v>48</v>
          </cell>
          <cell r="AU886">
            <v>0</v>
          </cell>
          <cell r="AV886"/>
          <cell r="AW886">
            <v>25</v>
          </cell>
          <cell r="AX886">
            <v>0</v>
          </cell>
          <cell r="AY886">
            <v>0</v>
          </cell>
          <cell r="AZ886"/>
          <cell r="BA886"/>
          <cell r="BB886" t="e">
            <v>#DIV/0!</v>
          </cell>
          <cell r="BC886">
            <v>0</v>
          </cell>
          <cell r="BD886">
            <v>0</v>
          </cell>
          <cell r="BE886">
            <v>25</v>
          </cell>
          <cell r="BF886">
            <v>0</v>
          </cell>
          <cell r="BG886"/>
          <cell r="BH886">
            <v>24</v>
          </cell>
          <cell r="BI886">
            <v>0</v>
          </cell>
          <cell r="BJ886"/>
          <cell r="BK886"/>
          <cell r="BL886" t="e">
            <v>#N/A</v>
          </cell>
          <cell r="BM886" t="e">
            <v>#N/A</v>
          </cell>
          <cell r="BN886"/>
          <cell r="BO886">
            <v>0</v>
          </cell>
          <cell r="BP886" t="e">
            <v>#N/A</v>
          </cell>
          <cell r="BQ886" t="e">
            <v>#N/A</v>
          </cell>
          <cell r="BR886"/>
          <cell r="BS886"/>
          <cell r="BT886"/>
          <cell r="BU886"/>
          <cell r="BV886">
            <v>0</v>
          </cell>
          <cell r="BW886">
            <v>0</v>
          </cell>
          <cell r="BX886" t="e">
            <v>#DIV/0!</v>
          </cell>
          <cell r="BY886"/>
          <cell r="BZ886"/>
          <cell r="CA886" t="e">
            <v>#DIV/0!</v>
          </cell>
          <cell r="CB886">
            <v>0</v>
          </cell>
          <cell r="CC886" t="e">
            <v>#N/A</v>
          </cell>
          <cell r="CD886" t="e">
            <v>#N/A</v>
          </cell>
          <cell r="CE886"/>
          <cell r="CF886"/>
          <cell r="CG886"/>
          <cell r="CH886"/>
          <cell r="CI886"/>
          <cell r="CJ886"/>
          <cell r="CK886"/>
          <cell r="CL886"/>
          <cell r="CM886"/>
          <cell r="CN886"/>
          <cell r="CO886"/>
          <cell r="CP886"/>
          <cell r="CQ886"/>
          <cell r="CR886"/>
          <cell r="CS886"/>
          <cell r="CT886"/>
          <cell r="CU886"/>
          <cell r="CV886"/>
          <cell r="CW886"/>
          <cell r="CX886"/>
          <cell r="CY886"/>
          <cell r="CZ886"/>
          <cell r="DA886"/>
          <cell r="DB886"/>
          <cell r="DC886"/>
          <cell r="DD886"/>
          <cell r="DE886"/>
          <cell r="DF886"/>
          <cell r="DG886"/>
          <cell r="DH886"/>
          <cell r="DI886"/>
          <cell r="DJ886">
            <v>0</v>
          </cell>
          <cell r="DK886"/>
          <cell r="DL886"/>
          <cell r="DM886">
            <v>0</v>
          </cell>
          <cell r="DN886"/>
          <cell r="DO886"/>
          <cell r="DP886">
            <v>0</v>
          </cell>
          <cell r="DQ886">
            <v>0</v>
          </cell>
          <cell r="DR886">
            <v>0</v>
          </cell>
          <cell r="DS886">
            <v>0</v>
          </cell>
          <cell r="DT886"/>
          <cell r="DU886">
            <v>0</v>
          </cell>
          <cell r="DV886"/>
          <cell r="DW886" t="str">
            <v>drop</v>
          </cell>
          <cell r="DX886"/>
          <cell r="DY886"/>
          <cell r="DZ886"/>
          <cell r="EA886"/>
          <cell r="EB886"/>
          <cell r="EC886"/>
          <cell r="ED886"/>
          <cell r="EE886"/>
          <cell r="EF886"/>
          <cell r="EG886"/>
          <cell r="EH886"/>
          <cell r="EI886"/>
          <cell r="EJ886"/>
          <cell r="EK886"/>
          <cell r="EL886"/>
          <cell r="EM886"/>
          <cell r="EN886" t="e">
            <v>#N/A</v>
          </cell>
          <cell r="EO886">
            <v>0</v>
          </cell>
          <cell r="EP886">
            <v>0</v>
          </cell>
          <cell r="EQ886" t="e">
            <v>#N/A</v>
          </cell>
          <cell r="ER886" t="e">
            <v>#N/A</v>
          </cell>
          <cell r="ES886"/>
          <cell r="ET886"/>
          <cell r="EU886"/>
          <cell r="EV886"/>
          <cell r="EW886"/>
          <cell r="EX886" t="str">
            <v>Mumbai</v>
          </cell>
          <cell r="EY886"/>
          <cell r="EZ886"/>
          <cell r="FA886" t="str">
            <v>19-COMPC47-23</v>
          </cell>
          <cell r="FB886">
            <v>0</v>
          </cell>
          <cell r="FC886">
            <v>0</v>
          </cell>
        </row>
        <row r="887">
          <cell r="C887" t="str">
            <v>19-ITB58-23</v>
          </cell>
          <cell r="D887"/>
          <cell r="E887" t="str">
            <v>YADAV ANKIT SATTAL REKHA</v>
          </cell>
          <cell r="F887" t="str">
            <v>19-ITB58-23</v>
          </cell>
          <cell r="G887" t="str">
            <v>Male</v>
          </cell>
          <cell r="H887">
            <v>36942</v>
          </cell>
          <cell r="I887">
            <v>9004789310</v>
          </cell>
          <cell r="J887"/>
          <cell r="K887" t="str">
            <v>70380390ay@gmail.com</v>
          </cell>
          <cell r="L887"/>
          <cell r="M887" t="str">
            <v>ROOM NO :9 ,,OLD NAVY NAGAR COLABA,COLABA,400005</v>
          </cell>
          <cell r="N887"/>
          <cell r="O887"/>
          <cell r="P887" t="str">
            <v>Normal</v>
          </cell>
          <cell r="Q887" t="str">
            <v>Open</v>
          </cell>
          <cell r="R887">
            <v>2019</v>
          </cell>
          <cell r="S887" t="str">
            <v>FE</v>
          </cell>
          <cell r="T887" t="str">
            <v xml:space="preserve">JEE(Main)-2019 </v>
          </cell>
          <cell r="U887" t="str">
            <v>JEE-Main</v>
          </cell>
          <cell r="V887">
            <v>360</v>
          </cell>
          <cell r="W887">
            <v>94.727843699999994</v>
          </cell>
          <cell r="X887" t="str">
            <v>AI</v>
          </cell>
          <cell r="Y887">
            <v>442</v>
          </cell>
          <cell r="Z887">
            <v>500</v>
          </cell>
          <cell r="AA887">
            <v>88.4</v>
          </cell>
          <cell r="AB887">
            <v>2016</v>
          </cell>
          <cell r="AC887" t="str">
            <v>CENTRAL BOARD OF SECONDARY EDUCATION</v>
          </cell>
          <cell r="AD887" t="str">
            <v>KENDRIYA VIDYALAYA NDA KHADAKWASLA PUNE</v>
          </cell>
          <cell r="AE887">
            <v>335</v>
          </cell>
          <cell r="AF887">
            <v>500</v>
          </cell>
          <cell r="AG887">
            <v>67</v>
          </cell>
          <cell r="AH887">
            <v>2018</v>
          </cell>
          <cell r="AI887" t="str">
            <v>CENTRAL BOARD OF SECONDARY EDUCATION</v>
          </cell>
          <cell r="AJ887" t="str">
            <v>KENDRIYA VIDYALAYA NDA KHADAKWASLA PUNE</v>
          </cell>
          <cell r="AK887">
            <v>167</v>
          </cell>
          <cell r="AL887">
            <v>22</v>
          </cell>
          <cell r="AM887">
            <v>7.5909090909090908</v>
          </cell>
          <cell r="AN887">
            <v>98</v>
          </cell>
          <cell r="AO887">
            <v>188</v>
          </cell>
          <cell r="AP887">
            <v>26</v>
          </cell>
          <cell r="AQ887">
            <v>7.2307692307692308</v>
          </cell>
          <cell r="AR887">
            <v>75</v>
          </cell>
          <cell r="AS887">
            <v>355</v>
          </cell>
          <cell r="AT887">
            <v>48</v>
          </cell>
          <cell r="AU887">
            <v>7.395833333333333</v>
          </cell>
          <cell r="AV887">
            <v>240</v>
          </cell>
          <cell r="AW887">
            <v>25</v>
          </cell>
          <cell r="AX887">
            <v>9.6</v>
          </cell>
          <cell r="AY887">
            <v>75</v>
          </cell>
          <cell r="AZ887">
            <v>279</v>
          </cell>
          <cell r="BA887">
            <v>29</v>
          </cell>
          <cell r="BB887">
            <v>9.6206896551724146</v>
          </cell>
          <cell r="BC887">
            <v>93</v>
          </cell>
          <cell r="BD887">
            <v>519</v>
          </cell>
          <cell r="BE887">
            <v>54</v>
          </cell>
          <cell r="BF887">
            <v>9.6111111111111107</v>
          </cell>
          <cell r="BG887">
            <v>0</v>
          </cell>
          <cell r="BH887">
            <v>24</v>
          </cell>
          <cell r="BI887">
            <v>0</v>
          </cell>
          <cell r="BJ887"/>
          <cell r="BK887"/>
          <cell r="BL887"/>
          <cell r="BM887" t="e">
            <v>#DIV/0!</v>
          </cell>
          <cell r="BN887">
            <v>85.25</v>
          </cell>
          <cell r="BO887">
            <v>0</v>
          </cell>
          <cell r="BP887">
            <v>24</v>
          </cell>
          <cell r="BQ887">
            <v>0</v>
          </cell>
          <cell r="BR887"/>
          <cell r="BS887"/>
          <cell r="BT887"/>
          <cell r="BU887">
            <v>85.25</v>
          </cell>
          <cell r="BV887">
            <v>0</v>
          </cell>
          <cell r="BW887">
            <v>0</v>
          </cell>
          <cell r="BX887" t="e">
            <v>#DIV/0!</v>
          </cell>
          <cell r="BY887"/>
          <cell r="BZ887"/>
          <cell r="CA887" t="e">
            <v>#DIV/0!</v>
          </cell>
          <cell r="CB887">
            <v>874</v>
          </cell>
          <cell r="CC887">
            <v>126</v>
          </cell>
          <cell r="CD887">
            <v>6.9365079365079367</v>
          </cell>
          <cell r="CE887">
            <v>86</v>
          </cell>
          <cell r="CF887"/>
          <cell r="CG887"/>
          <cell r="CH887"/>
          <cell r="CI887"/>
          <cell r="CJ887"/>
          <cell r="CK887"/>
          <cell r="CL887"/>
          <cell r="CM887"/>
          <cell r="CN887"/>
          <cell r="CO887"/>
          <cell r="CP887"/>
          <cell r="CQ887"/>
          <cell r="CR887"/>
          <cell r="CS887"/>
          <cell r="CT887"/>
          <cell r="CU887"/>
          <cell r="CV887"/>
          <cell r="CW887"/>
          <cell r="CX887"/>
          <cell r="CY887"/>
          <cell r="CZ887"/>
          <cell r="DA887"/>
          <cell r="DB887"/>
          <cell r="DC887"/>
          <cell r="DD887"/>
          <cell r="DE887"/>
          <cell r="DF887"/>
          <cell r="DG887"/>
          <cell r="DH887"/>
          <cell r="DI887"/>
          <cell r="DJ887">
            <v>0</v>
          </cell>
          <cell r="DK887"/>
          <cell r="DL887"/>
          <cell r="DM887">
            <v>0</v>
          </cell>
          <cell r="DN887"/>
          <cell r="DO887"/>
          <cell r="DP887">
            <v>0</v>
          </cell>
          <cell r="DQ887">
            <v>0</v>
          </cell>
          <cell r="DR887">
            <v>0</v>
          </cell>
          <cell r="DS887">
            <v>0</v>
          </cell>
          <cell r="DT887"/>
          <cell r="DU887">
            <v>0</v>
          </cell>
          <cell r="DV887"/>
          <cell r="DW887" t="str">
            <v>College Left</v>
          </cell>
          <cell r="DX887"/>
          <cell r="DY887"/>
          <cell r="DZ887"/>
          <cell r="EA887"/>
          <cell r="EB887"/>
          <cell r="EC887"/>
          <cell r="ED887" t="str">
            <v>CAT-3</v>
          </cell>
          <cell r="EE887"/>
          <cell r="EF887"/>
          <cell r="EG887"/>
          <cell r="EH887"/>
          <cell r="EI887"/>
          <cell r="EJ887"/>
          <cell r="EK887"/>
          <cell r="EL887"/>
          <cell r="EM887"/>
          <cell r="EN887">
            <v>3</v>
          </cell>
          <cell r="EO887">
            <v>0</v>
          </cell>
          <cell r="EP887">
            <v>5</v>
          </cell>
          <cell r="EQ887">
            <v>8</v>
          </cell>
          <cell r="ER887">
            <v>53.333333333333336</v>
          </cell>
          <cell r="ES887" t="str">
            <v>No</v>
          </cell>
          <cell r="ET887"/>
          <cell r="EU887"/>
          <cell r="EV887"/>
          <cell r="EW887"/>
          <cell r="EX887" t="str">
            <v>ANDHRA PRADESH</v>
          </cell>
          <cell r="EY887" t="str">
            <v>AB</v>
          </cell>
          <cell r="EZ887"/>
          <cell r="FA887" t="str">
            <v>19-ITB58-23</v>
          </cell>
          <cell r="FB887">
            <v>0</v>
          </cell>
          <cell r="FC887">
            <v>0</v>
          </cell>
        </row>
        <row r="888"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 t="str">
            <v>Normal</v>
          </cell>
          <cell r="Q888" t="str">
            <v>Open</v>
          </cell>
          <cell r="R888">
            <v>2019</v>
          </cell>
          <cell r="S888" t="str">
            <v>FE</v>
          </cell>
          <cell r="T888"/>
          <cell r="U888"/>
          <cell r="V888"/>
          <cell r="W888"/>
          <cell r="X888"/>
          <cell r="Y888"/>
          <cell r="Z888"/>
          <cell r="AA888"/>
          <cell r="AB888"/>
          <cell r="AC888"/>
          <cell r="AD888"/>
          <cell r="AE888"/>
          <cell r="AF888"/>
          <cell r="AG888"/>
          <cell r="AH888"/>
          <cell r="AI888"/>
          <cell r="AJ888"/>
          <cell r="AK888"/>
          <cell r="AL888"/>
          <cell r="AM888"/>
          <cell r="AN888">
            <v>0</v>
          </cell>
          <cell r="AO888"/>
          <cell r="AP888"/>
          <cell r="AQ888"/>
          <cell r="AR888">
            <v>0</v>
          </cell>
          <cell r="AS888"/>
          <cell r="AT888"/>
          <cell r="AU888"/>
          <cell r="AV888"/>
          <cell r="AW888"/>
          <cell r="AX888" t="e">
            <v>#DIV/0!</v>
          </cell>
          <cell r="AY888">
            <v>0</v>
          </cell>
          <cell r="AZ888"/>
          <cell r="BA888"/>
          <cell r="BB888" t="e">
            <v>#DIV/0!</v>
          </cell>
          <cell r="BC888">
            <v>0</v>
          </cell>
          <cell r="BD888"/>
          <cell r="BE888"/>
          <cell r="BF888" t="e">
            <v>#DIV/0!</v>
          </cell>
          <cell r="BG888"/>
          <cell r="BH888"/>
          <cell r="BI888"/>
          <cell r="BJ888"/>
          <cell r="BK888"/>
          <cell r="BL888"/>
          <cell r="BM888" t="e">
            <v>#DIV/0!</v>
          </cell>
          <cell r="BN888"/>
          <cell r="BO888">
            <v>0</v>
          </cell>
          <cell r="BP888">
            <v>0</v>
          </cell>
          <cell r="BQ888"/>
          <cell r="BR888"/>
          <cell r="BS888"/>
          <cell r="BT888"/>
          <cell r="BU888"/>
          <cell r="BV888">
            <v>0</v>
          </cell>
          <cell r="BW888">
            <v>0</v>
          </cell>
          <cell r="BX888" t="e">
            <v>#DIV/0!</v>
          </cell>
          <cell r="BY888"/>
          <cell r="BZ888"/>
          <cell r="CA888"/>
          <cell r="CB888"/>
          <cell r="CC888"/>
          <cell r="CD888"/>
          <cell r="CE888"/>
          <cell r="CF888"/>
          <cell r="CG888"/>
          <cell r="CH888"/>
          <cell r="CI888"/>
          <cell r="CJ888"/>
          <cell r="CK888"/>
          <cell r="CL888"/>
          <cell r="CM888"/>
          <cell r="CN888"/>
          <cell r="CO888"/>
          <cell r="CP888"/>
          <cell r="CQ888"/>
          <cell r="CR888"/>
          <cell r="CS888"/>
          <cell r="CT888"/>
          <cell r="CU888"/>
          <cell r="CV888"/>
          <cell r="CW888"/>
          <cell r="CX888"/>
          <cell r="CY888"/>
          <cell r="CZ888"/>
          <cell r="DA888"/>
          <cell r="DB888"/>
          <cell r="DC888"/>
          <cell r="DD888"/>
          <cell r="DE888"/>
          <cell r="DF888"/>
          <cell r="DG888"/>
          <cell r="DH888"/>
          <cell r="DI888"/>
          <cell r="DJ888">
            <v>0</v>
          </cell>
          <cell r="DK888"/>
          <cell r="DL888"/>
          <cell r="DM888">
            <v>0</v>
          </cell>
          <cell r="DN888"/>
          <cell r="DO888"/>
          <cell r="DP888">
            <v>0</v>
          </cell>
          <cell r="DQ888">
            <v>0</v>
          </cell>
          <cell r="DR888">
            <v>0</v>
          </cell>
          <cell r="DS888">
            <v>0</v>
          </cell>
          <cell r="DT888"/>
          <cell r="DU888">
            <v>0</v>
          </cell>
          <cell r="DV888"/>
          <cell r="DW888"/>
          <cell r="DX888"/>
          <cell r="DY888"/>
          <cell r="DZ888"/>
          <cell r="EA888"/>
          <cell r="EB888"/>
          <cell r="EC888"/>
          <cell r="ED888"/>
          <cell r="EE888"/>
          <cell r="EF888"/>
          <cell r="EG888"/>
          <cell r="EH888"/>
          <cell r="EI888"/>
          <cell r="EJ888"/>
          <cell r="EK888"/>
          <cell r="EL888"/>
          <cell r="EM888"/>
          <cell r="EN888">
            <v>0</v>
          </cell>
          <cell r="EO888">
            <v>0</v>
          </cell>
          <cell r="EP888">
            <v>0</v>
          </cell>
          <cell r="EQ888">
            <v>0</v>
          </cell>
          <cell r="ER888">
            <v>0</v>
          </cell>
          <cell r="ES888"/>
          <cell r="ET888"/>
          <cell r="EU888"/>
          <cell r="EV888"/>
          <cell r="EW888"/>
          <cell r="EX888"/>
          <cell r="EY888"/>
          <cell r="EZ888"/>
          <cell r="FA888"/>
          <cell r="FB888"/>
          <cell r="FC888"/>
        </row>
        <row r="889"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 t="str">
            <v>Normal</v>
          </cell>
          <cell r="Q889" t="str">
            <v>Open</v>
          </cell>
          <cell r="R889">
            <v>2019</v>
          </cell>
          <cell r="S889" t="str">
            <v>FE</v>
          </cell>
          <cell r="T889"/>
          <cell r="U889"/>
          <cell r="V889"/>
          <cell r="W889"/>
          <cell r="X889"/>
          <cell r="Y889"/>
          <cell r="Z889"/>
          <cell r="AA889"/>
          <cell r="AB889"/>
          <cell r="AC889"/>
          <cell r="AD889"/>
          <cell r="AE889"/>
          <cell r="AF889"/>
          <cell r="AG889"/>
          <cell r="AH889"/>
          <cell r="AI889"/>
          <cell r="AJ889"/>
          <cell r="AK889"/>
          <cell r="AL889"/>
          <cell r="AM889"/>
          <cell r="AN889">
            <v>0</v>
          </cell>
          <cell r="AO889"/>
          <cell r="AP889"/>
          <cell r="AQ889"/>
          <cell r="AR889">
            <v>0</v>
          </cell>
          <cell r="AS889"/>
          <cell r="AT889"/>
          <cell r="AU889"/>
          <cell r="AV889"/>
          <cell r="AW889"/>
          <cell r="AX889" t="e">
            <v>#DIV/0!</v>
          </cell>
          <cell r="AY889">
            <v>0</v>
          </cell>
          <cell r="AZ889"/>
          <cell r="BA889"/>
          <cell r="BB889" t="e">
            <v>#DIV/0!</v>
          </cell>
          <cell r="BC889">
            <v>0</v>
          </cell>
          <cell r="BD889"/>
          <cell r="BE889"/>
          <cell r="BF889" t="e">
            <v>#DIV/0!</v>
          </cell>
          <cell r="BG889"/>
          <cell r="BH889"/>
          <cell r="BI889"/>
          <cell r="BJ889"/>
          <cell r="BK889"/>
          <cell r="BL889"/>
          <cell r="BM889" t="e">
            <v>#DIV/0!</v>
          </cell>
          <cell r="BN889"/>
          <cell r="BO889">
            <v>0</v>
          </cell>
          <cell r="BP889">
            <v>0</v>
          </cell>
          <cell r="BQ889"/>
          <cell r="BR889"/>
          <cell r="BS889"/>
          <cell r="BT889"/>
          <cell r="BU889"/>
          <cell r="BV889">
            <v>0</v>
          </cell>
          <cell r="BW889">
            <v>0</v>
          </cell>
          <cell r="BX889" t="e">
            <v>#DIV/0!</v>
          </cell>
          <cell r="BY889"/>
          <cell r="BZ889"/>
          <cell r="CA889"/>
          <cell r="CB889"/>
          <cell r="CC889"/>
          <cell r="CD889"/>
          <cell r="CE889"/>
          <cell r="CF889"/>
          <cell r="CG889"/>
          <cell r="CH889"/>
          <cell r="CI889"/>
          <cell r="CJ889"/>
          <cell r="CK889"/>
          <cell r="CL889"/>
          <cell r="CM889"/>
          <cell r="CN889"/>
          <cell r="CO889"/>
          <cell r="CP889"/>
          <cell r="CQ889"/>
          <cell r="CR889"/>
          <cell r="CS889"/>
          <cell r="CT889"/>
          <cell r="CU889"/>
          <cell r="CV889"/>
          <cell r="CW889"/>
          <cell r="CX889"/>
          <cell r="CY889"/>
          <cell r="CZ889"/>
          <cell r="DA889"/>
          <cell r="DB889"/>
          <cell r="DC889"/>
          <cell r="DD889"/>
          <cell r="DE889"/>
          <cell r="DF889"/>
          <cell r="DG889"/>
          <cell r="DH889"/>
          <cell r="DI889"/>
          <cell r="DJ889">
            <v>0</v>
          </cell>
          <cell r="DK889"/>
          <cell r="DL889"/>
          <cell r="DM889">
            <v>0</v>
          </cell>
          <cell r="DN889"/>
          <cell r="DO889"/>
          <cell r="DP889">
            <v>0</v>
          </cell>
          <cell r="DQ889">
            <v>0</v>
          </cell>
          <cell r="DR889">
            <v>0</v>
          </cell>
          <cell r="DS889">
            <v>0</v>
          </cell>
          <cell r="DT889"/>
          <cell r="DU889">
            <v>0</v>
          </cell>
          <cell r="DV889"/>
          <cell r="DW889"/>
          <cell r="DX889"/>
          <cell r="DY889"/>
          <cell r="DZ889"/>
          <cell r="EA889"/>
          <cell r="EB889"/>
          <cell r="EC889"/>
          <cell r="ED889"/>
          <cell r="EE889"/>
          <cell r="EF889"/>
          <cell r="EG889"/>
          <cell r="EH889"/>
          <cell r="EI889"/>
          <cell r="EJ889"/>
          <cell r="EK889"/>
          <cell r="EL889"/>
          <cell r="EM889"/>
          <cell r="EN889">
            <v>0</v>
          </cell>
          <cell r="EO889">
            <v>0</v>
          </cell>
          <cell r="EP889">
            <v>0</v>
          </cell>
          <cell r="EQ889">
            <v>0</v>
          </cell>
          <cell r="ER889">
            <v>0</v>
          </cell>
          <cell r="ES889"/>
          <cell r="ET889"/>
          <cell r="EU889"/>
          <cell r="EV889"/>
          <cell r="EW889"/>
          <cell r="EX889"/>
          <cell r="EY889"/>
          <cell r="EZ889"/>
          <cell r="FA889"/>
          <cell r="FB889"/>
          <cell r="FC88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67"/>
  <sheetViews>
    <sheetView tabSelected="1" view="pageBreakPreview" zoomScaleNormal="100" zoomScaleSheetLayoutView="100" workbookViewId="0">
      <selection activeCell="D7" sqref="D7"/>
    </sheetView>
  </sheetViews>
  <sheetFormatPr defaultRowHeight="14.5" x14ac:dyDescent="0.35"/>
  <cols>
    <col min="1" max="1" width="5.54296875" customWidth="1"/>
    <col min="2" max="2" width="10.54296875" customWidth="1"/>
    <col min="3" max="3" width="44.26953125" customWidth="1"/>
    <col min="4" max="4" width="17.54296875" style="9" customWidth="1"/>
    <col min="5" max="5" width="9.7265625" style="9" hidden="1" customWidth="1"/>
    <col min="6" max="6" width="18.453125" style="66" customWidth="1"/>
    <col min="7" max="7" width="48.1796875" customWidth="1"/>
    <col min="8" max="8" width="31.54296875" customWidth="1"/>
    <col min="9" max="9" width="22.453125" customWidth="1"/>
    <col min="10" max="13" width="9.1796875" customWidth="1"/>
  </cols>
  <sheetData>
    <row r="1" spans="1:15" ht="15.5" x14ac:dyDescent="0.35">
      <c r="A1" s="120" t="s">
        <v>1</v>
      </c>
      <c r="B1" s="120" t="s">
        <v>2</v>
      </c>
      <c r="C1" s="116" t="s">
        <v>3</v>
      </c>
      <c r="D1" s="118" t="s">
        <v>22</v>
      </c>
      <c r="E1" s="81"/>
      <c r="F1" s="116" t="s">
        <v>21</v>
      </c>
      <c r="G1" s="124" t="s">
        <v>23</v>
      </c>
      <c r="H1" s="122" t="s">
        <v>24</v>
      </c>
      <c r="I1" s="82"/>
    </row>
    <row r="2" spans="1:15" ht="15.5" x14ac:dyDescent="0.35">
      <c r="A2" s="121"/>
      <c r="B2" s="121"/>
      <c r="C2" s="117"/>
      <c r="D2" s="119"/>
      <c r="E2" s="81"/>
      <c r="F2" s="117"/>
      <c r="G2" s="125"/>
      <c r="H2" s="123"/>
      <c r="I2" s="82" t="s">
        <v>2745</v>
      </c>
    </row>
    <row r="3" spans="1:15" ht="15.5" x14ac:dyDescent="0.35">
      <c r="A3" s="24">
        <v>1</v>
      </c>
      <c r="B3" s="77" t="s">
        <v>9</v>
      </c>
      <c r="C3" s="78" t="s">
        <v>39</v>
      </c>
      <c r="D3" s="78" t="s">
        <v>886</v>
      </c>
      <c r="E3" s="78">
        <f>VLOOKUP(D3,'[1]As per ISO'!$C$8:$FC$889,157,0)</f>
        <v>1</v>
      </c>
      <c r="F3" s="77" t="s">
        <v>1738</v>
      </c>
      <c r="G3" s="79"/>
      <c r="H3" s="108"/>
      <c r="I3" s="80"/>
    </row>
    <row r="4" spans="1:15" ht="15.5" x14ac:dyDescent="0.35">
      <c r="A4" s="22">
        <f>A3+1</f>
        <v>2</v>
      </c>
      <c r="B4" s="23" t="s">
        <v>9</v>
      </c>
      <c r="C4" s="21" t="s">
        <v>40</v>
      </c>
      <c r="D4" s="21" t="s">
        <v>887</v>
      </c>
      <c r="E4" s="78">
        <f>VLOOKUP(D4,'[1]As per ISO'!$C$8:$FC$889,157,0)</f>
        <v>2</v>
      </c>
      <c r="F4" s="23" t="s">
        <v>1738</v>
      </c>
      <c r="G4" s="46" t="s">
        <v>2464</v>
      </c>
      <c r="H4" s="8" t="s">
        <v>2451</v>
      </c>
      <c r="I4" s="80"/>
    </row>
    <row r="5" spans="1:15" ht="15.5" x14ac:dyDescent="0.35">
      <c r="A5" s="22">
        <f t="shared" ref="A5:A68" si="0">A4+1</f>
        <v>3</v>
      </c>
      <c r="B5" s="23" t="s">
        <v>9</v>
      </c>
      <c r="C5" s="21" t="s">
        <v>41</v>
      </c>
      <c r="D5" s="21" t="s">
        <v>888</v>
      </c>
      <c r="E5" s="78">
        <f>VLOOKUP(D5,'[1]As per ISO'!$C$8:$FC$889,157,0)</f>
        <v>3</v>
      </c>
      <c r="F5" s="23" t="s">
        <v>1738</v>
      </c>
      <c r="G5" s="46"/>
      <c r="H5" s="31"/>
      <c r="I5" s="80"/>
    </row>
    <row r="6" spans="1:15" ht="15.75" customHeight="1" x14ac:dyDescent="0.35">
      <c r="A6" s="22">
        <f t="shared" si="0"/>
        <v>4</v>
      </c>
      <c r="B6" s="23" t="s">
        <v>9</v>
      </c>
      <c r="C6" s="21" t="s">
        <v>1820</v>
      </c>
      <c r="D6" s="21" t="s">
        <v>889</v>
      </c>
      <c r="E6" s="78">
        <f>VLOOKUP(D6,'[1]As per ISO'!$C$8:$FC$889,157,0)</f>
        <v>4</v>
      </c>
      <c r="F6" s="23" t="s">
        <v>1739</v>
      </c>
      <c r="G6" s="46"/>
      <c r="H6" s="8"/>
      <c r="I6" s="80"/>
    </row>
    <row r="7" spans="1:15" ht="15.5" x14ac:dyDescent="0.35">
      <c r="A7" s="22">
        <f t="shared" si="0"/>
        <v>5</v>
      </c>
      <c r="B7" s="23" t="s">
        <v>9</v>
      </c>
      <c r="C7" s="21" t="s">
        <v>42</v>
      </c>
      <c r="D7" s="21" t="s">
        <v>890</v>
      </c>
      <c r="E7" s="78">
        <f>VLOOKUP(D7,'[1]As per ISO'!$C$8:$FC$889,157,0)</f>
        <v>5</v>
      </c>
      <c r="F7" s="23" t="s">
        <v>1738</v>
      </c>
      <c r="G7" s="46" t="s">
        <v>2438</v>
      </c>
      <c r="H7" s="8" t="s">
        <v>2613</v>
      </c>
      <c r="I7" s="80"/>
    </row>
    <row r="8" spans="1:15" s="7" customFormat="1" ht="26.15" customHeight="1" x14ac:dyDescent="0.35">
      <c r="A8" s="22">
        <f t="shared" si="0"/>
        <v>6</v>
      </c>
      <c r="B8" s="23" t="s">
        <v>9</v>
      </c>
      <c r="C8" s="21" t="s">
        <v>43</v>
      </c>
      <c r="D8" s="21" t="s">
        <v>891</v>
      </c>
      <c r="E8" s="78">
        <f>VLOOKUP(D8,'[1]As per ISO'!$C$8:$FC$889,157,0)</f>
        <v>6</v>
      </c>
      <c r="F8" s="23" t="s">
        <v>1738</v>
      </c>
      <c r="G8" s="46"/>
      <c r="H8" s="31"/>
      <c r="I8" s="80"/>
      <c r="J8" s="26"/>
      <c r="K8" s="26"/>
      <c r="L8" s="26"/>
      <c r="M8" s="26"/>
      <c r="N8" s="26"/>
      <c r="O8" s="26"/>
    </row>
    <row r="9" spans="1:15" s="7" customFormat="1" ht="26.15" customHeight="1" x14ac:dyDescent="0.35">
      <c r="A9" s="22">
        <f t="shared" si="0"/>
        <v>7</v>
      </c>
      <c r="B9" s="23" t="s">
        <v>9</v>
      </c>
      <c r="C9" s="21" t="s">
        <v>44</v>
      </c>
      <c r="D9" s="21" t="s">
        <v>892</v>
      </c>
      <c r="E9" s="78">
        <f>VLOOKUP(D9,'[1]As per ISO'!$C$8:$FC$889,157,0)</f>
        <v>7</v>
      </c>
      <c r="F9" s="23" t="s">
        <v>1738</v>
      </c>
      <c r="G9" s="46" t="s">
        <v>2355</v>
      </c>
      <c r="H9" s="8" t="s">
        <v>2581</v>
      </c>
      <c r="I9" s="80"/>
      <c r="J9" s="26"/>
      <c r="K9" s="26"/>
      <c r="L9" s="26"/>
      <c r="M9" s="26"/>
      <c r="N9" s="26"/>
      <c r="O9" s="26"/>
    </row>
    <row r="10" spans="1:15" s="7" customFormat="1" ht="26.15" customHeight="1" x14ac:dyDescent="0.35">
      <c r="A10" s="22">
        <f t="shared" si="0"/>
        <v>8</v>
      </c>
      <c r="B10" s="23" t="s">
        <v>9</v>
      </c>
      <c r="C10" s="21" t="s">
        <v>45</v>
      </c>
      <c r="D10" s="21" t="s">
        <v>893</v>
      </c>
      <c r="E10" s="78">
        <f>VLOOKUP(D10,'[1]As per ISO'!$C$8:$FC$889,157,0)</f>
        <v>8</v>
      </c>
      <c r="F10" s="23" t="s">
        <v>1738</v>
      </c>
      <c r="G10" s="46"/>
      <c r="H10" s="31"/>
      <c r="I10" s="80"/>
      <c r="J10" s="26"/>
      <c r="K10" s="26"/>
      <c r="L10" s="26"/>
      <c r="M10" s="26"/>
      <c r="N10" s="26"/>
      <c r="O10" s="26"/>
    </row>
    <row r="11" spans="1:15" s="7" customFormat="1" ht="26.15" customHeight="1" x14ac:dyDescent="0.35">
      <c r="A11" s="22">
        <f t="shared" si="0"/>
        <v>9</v>
      </c>
      <c r="B11" s="23" t="s">
        <v>9</v>
      </c>
      <c r="C11" s="21" t="s">
        <v>46</v>
      </c>
      <c r="D11" s="21" t="s">
        <v>894</v>
      </c>
      <c r="E11" s="78">
        <f>VLOOKUP(D11,'[1]As per ISO'!$C$8:$FC$889,157,0)</f>
        <v>9</v>
      </c>
      <c r="F11" s="23" t="s">
        <v>1738</v>
      </c>
      <c r="G11" s="46" t="s">
        <v>2439</v>
      </c>
      <c r="H11" s="8" t="s">
        <v>2614</v>
      </c>
      <c r="I11" s="80"/>
      <c r="J11" s="26"/>
      <c r="K11" s="26"/>
      <c r="L11" s="26"/>
      <c r="M11" s="26"/>
      <c r="N11" s="26"/>
      <c r="O11" s="26"/>
    </row>
    <row r="12" spans="1:15" s="7" customFormat="1" ht="26.15" customHeight="1" x14ac:dyDescent="0.35">
      <c r="A12" s="22">
        <f t="shared" si="0"/>
        <v>10</v>
      </c>
      <c r="B12" s="23" t="s">
        <v>9</v>
      </c>
      <c r="C12" s="21" t="s">
        <v>47</v>
      </c>
      <c r="D12" s="21" t="s">
        <v>895</v>
      </c>
      <c r="E12" s="78">
        <f>VLOOKUP(D12,'[1]As per ISO'!$C$8:$FC$889,157,0)</f>
        <v>10</v>
      </c>
      <c r="F12" s="23" t="s">
        <v>1738</v>
      </c>
      <c r="G12" s="46"/>
      <c r="H12" s="31"/>
      <c r="I12" s="80"/>
      <c r="J12" s="26"/>
      <c r="K12" s="26"/>
      <c r="L12" s="26"/>
      <c r="M12" s="26"/>
      <c r="N12" s="26"/>
      <c r="O12" s="26"/>
    </row>
    <row r="13" spans="1:15" s="7" customFormat="1" ht="26.15" customHeight="1" x14ac:dyDescent="0.35">
      <c r="A13" s="22">
        <f t="shared" si="0"/>
        <v>11</v>
      </c>
      <c r="B13" s="23" t="s">
        <v>9</v>
      </c>
      <c r="C13" s="21" t="s">
        <v>195</v>
      </c>
      <c r="D13" s="21" t="s">
        <v>1044</v>
      </c>
      <c r="E13" s="78">
        <f>VLOOKUP(D13,'[1]As per ISO'!$C$8:$FC$889,157,0)</f>
        <v>11</v>
      </c>
      <c r="F13" s="23" t="s">
        <v>1737</v>
      </c>
      <c r="G13" s="46" t="s">
        <v>1744</v>
      </c>
      <c r="H13" s="8" t="s">
        <v>2329</v>
      </c>
      <c r="I13" s="101">
        <v>4.25</v>
      </c>
      <c r="J13" s="26"/>
      <c r="K13" s="26"/>
      <c r="L13" s="26"/>
      <c r="M13" s="26"/>
      <c r="N13" s="26"/>
      <c r="O13" s="26"/>
    </row>
    <row r="14" spans="1:15" s="7" customFormat="1" ht="31.5" customHeight="1" x14ac:dyDescent="0.35">
      <c r="A14" s="22">
        <f t="shared" si="0"/>
        <v>12</v>
      </c>
      <c r="B14" s="23" t="s">
        <v>9</v>
      </c>
      <c r="C14" s="21" t="s">
        <v>49</v>
      </c>
      <c r="D14" s="21" t="s">
        <v>897</v>
      </c>
      <c r="E14" s="78">
        <f>VLOOKUP(D14,'[1]As per ISO'!$C$8:$FC$889,157,0)</f>
        <v>12</v>
      </c>
      <c r="F14" s="23" t="s">
        <v>1739</v>
      </c>
      <c r="G14" s="46" t="s">
        <v>2465</v>
      </c>
      <c r="H14" s="8" t="s">
        <v>2466</v>
      </c>
      <c r="I14" s="80"/>
      <c r="J14" s="26"/>
      <c r="K14" s="26"/>
      <c r="L14" s="26"/>
      <c r="M14" s="26"/>
      <c r="N14" s="26"/>
      <c r="O14" s="26"/>
    </row>
    <row r="15" spans="1:15" s="7" customFormat="1" ht="26.15" customHeight="1" x14ac:dyDescent="0.35">
      <c r="A15" s="22">
        <f t="shared" si="0"/>
        <v>13</v>
      </c>
      <c r="B15" s="23" t="s">
        <v>9</v>
      </c>
      <c r="C15" s="21" t="s">
        <v>50</v>
      </c>
      <c r="D15" s="21" t="s">
        <v>898</v>
      </c>
      <c r="E15" s="78">
        <f>VLOOKUP(D15,'[1]As per ISO'!$C$8:$FC$889,157,0)</f>
        <v>13</v>
      </c>
      <c r="F15" s="23" t="s">
        <v>1738</v>
      </c>
      <c r="G15" s="46"/>
      <c r="H15" s="8"/>
      <c r="I15" s="80"/>
      <c r="J15" s="26"/>
      <c r="K15" s="26"/>
      <c r="L15" s="26"/>
      <c r="M15" s="26"/>
      <c r="N15" s="26"/>
      <c r="O15" s="26"/>
    </row>
    <row r="16" spans="1:15" s="7" customFormat="1" ht="26.15" customHeight="1" x14ac:dyDescent="0.35">
      <c r="A16" s="22">
        <f t="shared" si="0"/>
        <v>14</v>
      </c>
      <c r="B16" s="23" t="s">
        <v>9</v>
      </c>
      <c r="C16" s="21" t="s">
        <v>53</v>
      </c>
      <c r="D16" s="21" t="s">
        <v>901</v>
      </c>
      <c r="E16" s="78">
        <f>VLOOKUP(D16,'[1]As per ISO'!$C$8:$FC$889,157,0)</f>
        <v>16</v>
      </c>
      <c r="F16" s="23" t="s">
        <v>1738</v>
      </c>
      <c r="G16" s="46"/>
      <c r="H16" s="8"/>
      <c r="I16" s="80"/>
      <c r="J16" s="26"/>
      <c r="K16" s="26"/>
      <c r="L16" s="26"/>
      <c r="M16" s="26"/>
      <c r="N16" s="26"/>
      <c r="O16" s="26"/>
    </row>
    <row r="17" spans="1:15" s="7" customFormat="1" ht="26.15" customHeight="1" x14ac:dyDescent="0.35">
      <c r="A17" s="22">
        <f t="shared" si="0"/>
        <v>15</v>
      </c>
      <c r="B17" s="23" t="s">
        <v>9</v>
      </c>
      <c r="C17" s="21" t="s">
        <v>54</v>
      </c>
      <c r="D17" s="21" t="s">
        <v>902</v>
      </c>
      <c r="E17" s="78">
        <f>VLOOKUP(D17,'[1]As per ISO'!$C$8:$FC$889,157,0)</f>
        <v>17</v>
      </c>
      <c r="F17" s="23" t="s">
        <v>1737</v>
      </c>
      <c r="G17" s="46"/>
      <c r="H17" s="8"/>
      <c r="I17" s="80"/>
      <c r="J17" s="26"/>
      <c r="K17" s="26"/>
      <c r="L17" s="26"/>
      <c r="M17" s="26"/>
      <c r="N17" s="26"/>
      <c r="O17" s="26"/>
    </row>
    <row r="18" spans="1:15" s="7" customFormat="1" ht="26.15" customHeight="1" x14ac:dyDescent="0.35">
      <c r="A18" s="22">
        <f t="shared" si="0"/>
        <v>16</v>
      </c>
      <c r="B18" s="23" t="s">
        <v>9</v>
      </c>
      <c r="C18" s="21" t="s">
        <v>55</v>
      </c>
      <c r="D18" s="21" t="s">
        <v>903</v>
      </c>
      <c r="E18" s="78">
        <f>VLOOKUP(D18,'[1]As per ISO'!$C$8:$FC$889,157,0)</f>
        <v>18</v>
      </c>
      <c r="F18" s="23" t="s">
        <v>1737</v>
      </c>
      <c r="G18" s="46" t="s">
        <v>2356</v>
      </c>
      <c r="H18" s="8" t="s">
        <v>2582</v>
      </c>
      <c r="I18" s="80"/>
      <c r="J18" s="26"/>
      <c r="K18" s="26"/>
      <c r="L18" s="26"/>
      <c r="M18" s="26"/>
      <c r="N18" s="26"/>
      <c r="O18" s="26"/>
    </row>
    <row r="19" spans="1:15" s="7" customFormat="1" ht="26.15" customHeight="1" x14ac:dyDescent="0.35">
      <c r="A19" s="22">
        <f t="shared" si="0"/>
        <v>17</v>
      </c>
      <c r="B19" s="23" t="s">
        <v>9</v>
      </c>
      <c r="C19" s="21" t="s">
        <v>56</v>
      </c>
      <c r="D19" s="21" t="s">
        <v>904</v>
      </c>
      <c r="E19" s="78">
        <f>VLOOKUP(D19,'[1]As per ISO'!$C$8:$FC$889,157,0)</f>
        <v>19</v>
      </c>
      <c r="F19" s="23" t="s">
        <v>1737</v>
      </c>
      <c r="G19" s="46"/>
      <c r="H19" s="8"/>
      <c r="I19" s="80"/>
      <c r="J19" s="26"/>
      <c r="K19" s="26"/>
      <c r="L19" s="26"/>
      <c r="M19" s="26"/>
      <c r="N19" s="26"/>
      <c r="O19" s="26"/>
    </row>
    <row r="20" spans="1:15" s="7" customFormat="1" ht="26.15" customHeight="1" x14ac:dyDescent="0.35">
      <c r="A20" s="22">
        <f t="shared" si="0"/>
        <v>18</v>
      </c>
      <c r="B20" s="23" t="s">
        <v>9</v>
      </c>
      <c r="C20" s="21" t="s">
        <v>57</v>
      </c>
      <c r="D20" s="21" t="s">
        <v>905</v>
      </c>
      <c r="E20" s="78">
        <f>VLOOKUP(D20,'[1]As per ISO'!$C$8:$FC$889,157,0)</f>
        <v>20</v>
      </c>
      <c r="F20" s="23" t="s">
        <v>1737</v>
      </c>
      <c r="G20" s="46"/>
      <c r="H20" s="8"/>
      <c r="I20" s="80"/>
      <c r="J20" s="26"/>
      <c r="K20" s="26"/>
      <c r="L20" s="26"/>
      <c r="M20" s="26"/>
      <c r="N20" s="26"/>
      <c r="O20" s="26"/>
    </row>
    <row r="21" spans="1:15" s="7" customFormat="1" ht="26.15" customHeight="1" x14ac:dyDescent="0.35">
      <c r="A21" s="22">
        <f t="shared" si="0"/>
        <v>19</v>
      </c>
      <c r="B21" s="23" t="s">
        <v>9</v>
      </c>
      <c r="C21" s="21" t="s">
        <v>58</v>
      </c>
      <c r="D21" s="21" t="s">
        <v>906</v>
      </c>
      <c r="E21" s="78">
        <f>VLOOKUP(D21,'[1]As per ISO'!$C$8:$FC$889,157,0)</f>
        <v>22</v>
      </c>
      <c r="F21" s="23" t="s">
        <v>1738</v>
      </c>
      <c r="G21" s="46"/>
      <c r="H21" s="8"/>
      <c r="I21" s="80"/>
      <c r="J21" s="26"/>
      <c r="K21" s="26"/>
      <c r="L21" s="26"/>
      <c r="M21" s="26"/>
      <c r="N21" s="26"/>
      <c r="O21" s="26"/>
    </row>
    <row r="22" spans="1:15" s="7" customFormat="1" ht="26.15" customHeight="1" x14ac:dyDescent="0.35">
      <c r="A22" s="22">
        <f t="shared" si="0"/>
        <v>20</v>
      </c>
      <c r="B22" s="23" t="s">
        <v>9</v>
      </c>
      <c r="C22" s="21" t="s">
        <v>59</v>
      </c>
      <c r="D22" s="21" t="s">
        <v>907</v>
      </c>
      <c r="E22" s="78">
        <f>VLOOKUP(D22,'[1]As per ISO'!$C$8:$FC$889,157,0)</f>
        <v>23</v>
      </c>
      <c r="F22" s="23" t="s">
        <v>1738</v>
      </c>
      <c r="G22" s="33" t="s">
        <v>2337</v>
      </c>
      <c r="H22" s="8" t="s">
        <v>2615</v>
      </c>
      <c r="I22" s="80"/>
      <c r="J22" s="26"/>
      <c r="K22" s="26"/>
      <c r="L22" s="26"/>
      <c r="M22" s="26"/>
      <c r="N22" s="26"/>
      <c r="O22" s="26"/>
    </row>
    <row r="23" spans="1:15" s="7" customFormat="1" ht="26.15" customHeight="1" x14ac:dyDescent="0.35">
      <c r="A23" s="22">
        <f t="shared" si="0"/>
        <v>21</v>
      </c>
      <c r="B23" s="23" t="s">
        <v>9</v>
      </c>
      <c r="C23" s="21" t="s">
        <v>60</v>
      </c>
      <c r="D23" s="21" t="s">
        <v>908</v>
      </c>
      <c r="E23" s="78">
        <f>VLOOKUP(D23,'[1]As per ISO'!$C$8:$FC$889,157,0)</f>
        <v>24</v>
      </c>
      <c r="F23" s="23" t="s">
        <v>1738</v>
      </c>
      <c r="G23" s="46"/>
      <c r="H23" s="8"/>
      <c r="I23" s="80"/>
      <c r="J23" s="26"/>
      <c r="K23" s="26"/>
      <c r="L23" s="26"/>
      <c r="M23" s="26"/>
      <c r="N23" s="26"/>
      <c r="O23" s="26"/>
    </row>
    <row r="24" spans="1:15" s="7" customFormat="1" ht="26.15" customHeight="1" x14ac:dyDescent="0.35">
      <c r="A24" s="22">
        <f t="shared" si="0"/>
        <v>22</v>
      </c>
      <c r="B24" s="23" t="s">
        <v>9</v>
      </c>
      <c r="C24" s="21" t="s">
        <v>61</v>
      </c>
      <c r="D24" s="21" t="s">
        <v>909</v>
      </c>
      <c r="E24" s="78">
        <f>VLOOKUP(D24,'[1]As per ISO'!$C$8:$FC$889,157,0)</f>
        <v>25</v>
      </c>
      <c r="F24" s="23" t="s">
        <v>1737</v>
      </c>
      <c r="G24" s="46"/>
      <c r="H24" s="8"/>
      <c r="I24" s="80"/>
      <c r="J24" s="26"/>
      <c r="K24" s="26"/>
      <c r="L24" s="26"/>
      <c r="M24" s="26"/>
      <c r="N24" s="26"/>
      <c r="O24" s="26"/>
    </row>
    <row r="25" spans="1:15" s="7" customFormat="1" ht="26.15" customHeight="1" x14ac:dyDescent="0.35">
      <c r="A25" s="22">
        <f t="shared" si="0"/>
        <v>23</v>
      </c>
      <c r="B25" s="23" t="s">
        <v>9</v>
      </c>
      <c r="C25" s="21" t="s">
        <v>62</v>
      </c>
      <c r="D25" s="21" t="s">
        <v>910</v>
      </c>
      <c r="E25" s="78">
        <f>VLOOKUP(D25,'[1]As per ISO'!$C$8:$FC$889,157,0)</f>
        <v>26</v>
      </c>
      <c r="F25" s="23" t="s">
        <v>1737</v>
      </c>
      <c r="G25" s="46" t="s">
        <v>2357</v>
      </c>
      <c r="H25" s="8" t="s">
        <v>2583</v>
      </c>
      <c r="I25" s="80"/>
      <c r="J25" s="26"/>
      <c r="K25" s="26"/>
      <c r="L25" s="26"/>
      <c r="M25" s="26"/>
      <c r="N25" s="26"/>
      <c r="O25" s="26"/>
    </row>
    <row r="26" spans="1:15" s="7" customFormat="1" ht="26.15" customHeight="1" x14ac:dyDescent="0.35">
      <c r="A26" s="22">
        <f t="shared" si="0"/>
        <v>24</v>
      </c>
      <c r="B26" s="23" t="s">
        <v>9</v>
      </c>
      <c r="C26" s="21" t="s">
        <v>63</v>
      </c>
      <c r="D26" s="21" t="s">
        <v>911</v>
      </c>
      <c r="E26" s="78">
        <f>VLOOKUP(D26,'[1]As per ISO'!$C$8:$FC$889,157,0)</f>
        <v>28</v>
      </c>
      <c r="F26" s="23" t="s">
        <v>1737</v>
      </c>
      <c r="G26" s="46" t="s">
        <v>2467</v>
      </c>
      <c r="H26" s="8" t="s">
        <v>2448</v>
      </c>
      <c r="I26" s="80">
        <v>3.25</v>
      </c>
      <c r="J26" s="26"/>
      <c r="K26" s="26"/>
      <c r="L26" s="26"/>
      <c r="M26" s="26"/>
      <c r="N26" s="26"/>
      <c r="O26" s="26"/>
    </row>
    <row r="27" spans="1:15" s="7" customFormat="1" ht="26.15" customHeight="1" x14ac:dyDescent="0.35">
      <c r="A27" s="22">
        <f t="shared" si="0"/>
        <v>25</v>
      </c>
      <c r="B27" s="23" t="s">
        <v>9</v>
      </c>
      <c r="C27" s="21" t="s">
        <v>64</v>
      </c>
      <c r="D27" s="21" t="s">
        <v>912</v>
      </c>
      <c r="E27" s="78">
        <f>VLOOKUP(D27,'[1]As per ISO'!$C$8:$FC$889,157,0)</f>
        <v>29</v>
      </c>
      <c r="F27" s="23" t="s">
        <v>1738</v>
      </c>
      <c r="G27" s="46"/>
      <c r="H27" s="8"/>
      <c r="I27" s="80"/>
      <c r="J27" s="26"/>
      <c r="K27" s="26"/>
      <c r="L27" s="26"/>
      <c r="M27" s="26"/>
      <c r="N27" s="26"/>
      <c r="O27" s="26"/>
    </row>
    <row r="28" spans="1:15" s="7" customFormat="1" ht="26.15" customHeight="1" x14ac:dyDescent="0.35">
      <c r="A28" s="22">
        <f t="shared" si="0"/>
        <v>26</v>
      </c>
      <c r="B28" s="23" t="s">
        <v>9</v>
      </c>
      <c r="C28" s="21" t="s">
        <v>65</v>
      </c>
      <c r="D28" s="21" t="s">
        <v>913</v>
      </c>
      <c r="E28" s="78">
        <f>VLOOKUP(D28,'[1]As per ISO'!$C$8:$FC$889,157,0)</f>
        <v>30</v>
      </c>
      <c r="F28" s="23" t="s">
        <v>1738</v>
      </c>
      <c r="G28" s="46"/>
      <c r="H28" s="8"/>
      <c r="I28" s="80"/>
      <c r="J28" s="26"/>
      <c r="K28" s="26"/>
      <c r="L28" s="26"/>
      <c r="M28" s="26"/>
      <c r="N28" s="26"/>
      <c r="O28" s="26"/>
    </row>
    <row r="29" spans="1:15" s="7" customFormat="1" ht="26.15" customHeight="1" x14ac:dyDescent="0.35">
      <c r="A29" s="22">
        <f t="shared" si="0"/>
        <v>27</v>
      </c>
      <c r="B29" s="23" t="s">
        <v>9</v>
      </c>
      <c r="C29" s="21" t="s">
        <v>66</v>
      </c>
      <c r="D29" s="21" t="s">
        <v>914</v>
      </c>
      <c r="E29" s="78">
        <f>VLOOKUP(D29,'[1]As per ISO'!$C$8:$FC$889,157,0)</f>
        <v>31</v>
      </c>
      <c r="F29" s="23" t="s">
        <v>1738</v>
      </c>
      <c r="G29" s="33" t="s">
        <v>2468</v>
      </c>
      <c r="H29" s="8" t="s">
        <v>2332</v>
      </c>
      <c r="I29" s="80"/>
      <c r="J29" s="26"/>
      <c r="K29" s="26"/>
      <c r="L29" s="26"/>
      <c r="M29" s="26"/>
      <c r="N29" s="26"/>
      <c r="O29" s="26"/>
    </row>
    <row r="30" spans="1:15" s="7" customFormat="1" ht="26.15" customHeight="1" x14ac:dyDescent="0.35">
      <c r="A30" s="22">
        <f t="shared" si="0"/>
        <v>28</v>
      </c>
      <c r="B30" s="23" t="s">
        <v>9</v>
      </c>
      <c r="C30" s="21" t="s">
        <v>67</v>
      </c>
      <c r="D30" s="21" t="s">
        <v>915</v>
      </c>
      <c r="E30" s="78">
        <f>VLOOKUP(D30,'[1]As per ISO'!$C$8:$FC$889,157,0)</f>
        <v>32</v>
      </c>
      <c r="F30" s="23" t="s">
        <v>1738</v>
      </c>
      <c r="G30" s="46"/>
      <c r="H30" s="8"/>
      <c r="I30" s="80"/>
      <c r="J30" s="26"/>
      <c r="K30" s="26"/>
      <c r="L30" s="26"/>
      <c r="M30" s="26"/>
      <c r="N30" s="26"/>
      <c r="O30" s="26"/>
    </row>
    <row r="31" spans="1:15" s="7" customFormat="1" ht="26.15" customHeight="1" x14ac:dyDescent="0.35">
      <c r="A31" s="22">
        <f t="shared" si="0"/>
        <v>29</v>
      </c>
      <c r="B31" s="23" t="s">
        <v>9</v>
      </c>
      <c r="C31" s="21" t="s">
        <v>68</v>
      </c>
      <c r="D31" s="21" t="s">
        <v>916</v>
      </c>
      <c r="E31" s="78">
        <f>VLOOKUP(D31,'[1]As per ISO'!$C$8:$FC$889,157,0)</f>
        <v>33</v>
      </c>
      <c r="F31" s="23" t="s">
        <v>1738</v>
      </c>
      <c r="G31" s="46" t="s">
        <v>2469</v>
      </c>
      <c r="H31" s="8" t="s">
        <v>2616</v>
      </c>
      <c r="I31" s="80"/>
      <c r="J31" s="26"/>
      <c r="K31" s="26"/>
      <c r="L31" s="26"/>
      <c r="M31" s="26"/>
      <c r="N31" s="26"/>
      <c r="O31" s="26"/>
    </row>
    <row r="32" spans="1:15" s="7" customFormat="1" ht="26.15" customHeight="1" x14ac:dyDescent="0.35">
      <c r="A32" s="22">
        <f t="shared" si="0"/>
        <v>30</v>
      </c>
      <c r="B32" s="23" t="s">
        <v>9</v>
      </c>
      <c r="C32" s="21" t="s">
        <v>69</v>
      </c>
      <c r="D32" s="21" t="s">
        <v>917</v>
      </c>
      <c r="E32" s="78">
        <f>VLOOKUP(D32,'[1]As per ISO'!$C$8:$FC$889,157,0)</f>
        <v>34</v>
      </c>
      <c r="F32" s="23" t="s">
        <v>1737</v>
      </c>
      <c r="G32" s="46"/>
      <c r="H32" s="8"/>
      <c r="I32" s="80"/>
      <c r="J32" s="26"/>
      <c r="K32" s="26"/>
      <c r="L32" s="26"/>
      <c r="M32" s="26"/>
      <c r="N32" s="26"/>
      <c r="O32" s="26"/>
    </row>
    <row r="33" spans="1:15" s="7" customFormat="1" ht="26.15" customHeight="1" x14ac:dyDescent="0.35">
      <c r="A33" s="22">
        <f t="shared" si="0"/>
        <v>31</v>
      </c>
      <c r="B33" s="23" t="s">
        <v>9</v>
      </c>
      <c r="C33" s="21" t="s">
        <v>70</v>
      </c>
      <c r="D33" s="21" t="s">
        <v>918</v>
      </c>
      <c r="E33" s="78">
        <f>VLOOKUP(D33,'[1]As per ISO'!$C$8:$FC$889,157,0)</f>
        <v>35</v>
      </c>
      <c r="F33" s="23" t="s">
        <v>1738</v>
      </c>
      <c r="G33" s="46" t="s">
        <v>2468</v>
      </c>
      <c r="H33" s="8" t="s">
        <v>2333</v>
      </c>
      <c r="I33" s="80"/>
      <c r="J33" s="26"/>
      <c r="K33" s="26"/>
      <c r="L33" s="26"/>
      <c r="M33" s="26"/>
      <c r="N33" s="26"/>
      <c r="O33" s="26"/>
    </row>
    <row r="34" spans="1:15" s="7" customFormat="1" ht="26.15" customHeight="1" x14ac:dyDescent="0.35">
      <c r="A34" s="22">
        <f t="shared" si="0"/>
        <v>32</v>
      </c>
      <c r="B34" s="23" t="s">
        <v>9</v>
      </c>
      <c r="C34" s="21" t="s">
        <v>71</v>
      </c>
      <c r="D34" s="21" t="s">
        <v>919</v>
      </c>
      <c r="E34" s="78">
        <f>VLOOKUP(D34,'[1]As per ISO'!$C$8:$FC$889,157,0)</f>
        <v>36</v>
      </c>
      <c r="F34" s="23" t="s">
        <v>1738</v>
      </c>
      <c r="G34" s="46"/>
      <c r="H34" s="8"/>
      <c r="I34" s="80"/>
      <c r="J34" s="26"/>
      <c r="K34" s="26"/>
      <c r="L34" s="26"/>
      <c r="M34" s="26"/>
      <c r="N34" s="26"/>
      <c r="O34" s="26"/>
    </row>
    <row r="35" spans="1:15" s="7" customFormat="1" ht="26.15" customHeight="1" x14ac:dyDescent="0.35">
      <c r="A35" s="22">
        <f t="shared" si="0"/>
        <v>33</v>
      </c>
      <c r="B35" s="23" t="s">
        <v>9</v>
      </c>
      <c r="C35" s="21" t="s">
        <v>72</v>
      </c>
      <c r="D35" s="21" t="s">
        <v>920</v>
      </c>
      <c r="E35" s="78">
        <f>VLOOKUP(D35,'[1]As per ISO'!$C$8:$FC$889,157,0)</f>
        <v>37</v>
      </c>
      <c r="F35" s="23" t="s">
        <v>1738</v>
      </c>
      <c r="G35" s="46"/>
      <c r="H35" s="8"/>
      <c r="I35" s="80"/>
      <c r="J35" s="26"/>
      <c r="K35" s="26"/>
      <c r="L35" s="26"/>
      <c r="M35" s="26"/>
      <c r="N35" s="26"/>
      <c r="O35" s="26"/>
    </row>
    <row r="36" spans="1:15" s="7" customFormat="1" ht="26.15" customHeight="1" x14ac:dyDescent="0.35">
      <c r="A36" s="22">
        <f t="shared" si="0"/>
        <v>34</v>
      </c>
      <c r="B36" s="23" t="s">
        <v>9</v>
      </c>
      <c r="C36" s="21" t="s">
        <v>73</v>
      </c>
      <c r="D36" s="21" t="s">
        <v>921</v>
      </c>
      <c r="E36" s="78">
        <f>VLOOKUP(D36,'[1]As per ISO'!$C$8:$FC$889,157,0)</f>
        <v>38</v>
      </c>
      <c r="F36" s="23" t="s">
        <v>1737</v>
      </c>
      <c r="G36" s="46" t="s">
        <v>2358</v>
      </c>
      <c r="H36" s="8" t="s">
        <v>2584</v>
      </c>
      <c r="I36" s="80"/>
      <c r="J36" s="26"/>
      <c r="K36" s="26"/>
      <c r="L36" s="26"/>
      <c r="M36" s="26"/>
      <c r="N36" s="26"/>
      <c r="O36" s="26"/>
    </row>
    <row r="37" spans="1:15" s="7" customFormat="1" ht="26.15" customHeight="1" x14ac:dyDescent="0.35">
      <c r="A37" s="22">
        <f t="shared" si="0"/>
        <v>35</v>
      </c>
      <c r="B37" s="23" t="s">
        <v>9</v>
      </c>
      <c r="C37" s="21" t="s">
        <v>74</v>
      </c>
      <c r="D37" s="21" t="s">
        <v>922</v>
      </c>
      <c r="E37" s="78">
        <f>VLOOKUP(D37,'[1]As per ISO'!$C$8:$FC$889,157,0)</f>
        <v>39</v>
      </c>
      <c r="F37" s="23" t="s">
        <v>1738</v>
      </c>
      <c r="G37" s="46" t="s">
        <v>2533</v>
      </c>
      <c r="H37" s="8" t="s">
        <v>2585</v>
      </c>
      <c r="I37" s="80"/>
      <c r="J37" s="26"/>
      <c r="K37" s="26"/>
      <c r="L37" s="26"/>
      <c r="M37" s="26"/>
      <c r="N37" s="26"/>
      <c r="O37" s="26"/>
    </row>
    <row r="38" spans="1:15" s="7" customFormat="1" ht="26.15" customHeight="1" x14ac:dyDescent="0.35">
      <c r="A38" s="22">
        <f t="shared" si="0"/>
        <v>36</v>
      </c>
      <c r="B38" s="23" t="s">
        <v>9</v>
      </c>
      <c r="C38" s="21" t="s">
        <v>75</v>
      </c>
      <c r="D38" s="21" t="s">
        <v>923</v>
      </c>
      <c r="E38" s="78">
        <f>VLOOKUP(D38,'[1]As per ISO'!$C$8:$FC$889,157,0)</f>
        <v>40</v>
      </c>
      <c r="F38" s="23" t="s">
        <v>1737</v>
      </c>
      <c r="G38" s="46" t="s">
        <v>2291</v>
      </c>
      <c r="H38" s="8" t="s">
        <v>2586</v>
      </c>
      <c r="I38" s="101">
        <v>3</v>
      </c>
      <c r="J38" s="26"/>
      <c r="K38" s="26"/>
      <c r="L38" s="26"/>
      <c r="M38" s="26"/>
      <c r="N38" s="26"/>
      <c r="O38" s="26"/>
    </row>
    <row r="39" spans="1:15" s="7" customFormat="1" ht="26.15" customHeight="1" x14ac:dyDescent="0.35">
      <c r="A39" s="22">
        <f t="shared" si="0"/>
        <v>37</v>
      </c>
      <c r="B39" s="23" t="s">
        <v>9</v>
      </c>
      <c r="C39" s="21" t="s">
        <v>76</v>
      </c>
      <c r="D39" s="21" t="s">
        <v>924</v>
      </c>
      <c r="E39" s="78">
        <f>VLOOKUP(D39,'[1]As per ISO'!$C$8:$FC$889,157,0)</f>
        <v>41</v>
      </c>
      <c r="F39" s="23" t="s">
        <v>1738</v>
      </c>
      <c r="G39" s="46"/>
      <c r="H39" s="8"/>
      <c r="I39" s="80"/>
      <c r="J39" s="26"/>
      <c r="K39" s="26"/>
      <c r="L39" s="26"/>
      <c r="M39" s="26"/>
      <c r="N39" s="26"/>
      <c r="O39" s="26"/>
    </row>
    <row r="40" spans="1:15" s="7" customFormat="1" ht="26.15" customHeight="1" x14ac:dyDescent="0.35">
      <c r="A40" s="22">
        <f t="shared" si="0"/>
        <v>38</v>
      </c>
      <c r="B40" s="23" t="s">
        <v>9</v>
      </c>
      <c r="C40" s="21" t="s">
        <v>77</v>
      </c>
      <c r="D40" s="21" t="s">
        <v>925</v>
      </c>
      <c r="E40" s="78">
        <f>VLOOKUP(D40,'[1]As per ISO'!$C$8:$FC$889,157,0)</f>
        <v>42</v>
      </c>
      <c r="F40" s="23" t="s">
        <v>1738</v>
      </c>
      <c r="G40" s="46" t="s">
        <v>2359</v>
      </c>
      <c r="H40" s="8" t="s">
        <v>2587</v>
      </c>
      <c r="I40" s="80"/>
      <c r="J40" s="26"/>
      <c r="K40" s="26"/>
      <c r="L40" s="26"/>
      <c r="M40" s="26"/>
      <c r="N40" s="26"/>
      <c r="O40" s="26"/>
    </row>
    <row r="41" spans="1:15" s="7" customFormat="1" ht="26.15" customHeight="1" x14ac:dyDescent="0.35">
      <c r="A41" s="22">
        <f t="shared" si="0"/>
        <v>39</v>
      </c>
      <c r="B41" s="23" t="s">
        <v>9</v>
      </c>
      <c r="C41" s="21" t="s">
        <v>78</v>
      </c>
      <c r="D41" s="21" t="s">
        <v>926</v>
      </c>
      <c r="E41" s="78">
        <f>VLOOKUP(D41,'[1]As per ISO'!$C$8:$FC$889,157,0)</f>
        <v>43</v>
      </c>
      <c r="F41" s="23" t="s">
        <v>1737</v>
      </c>
      <c r="G41" s="46" t="s">
        <v>2360</v>
      </c>
      <c r="H41" s="8" t="s">
        <v>2588</v>
      </c>
      <c r="I41" s="80"/>
      <c r="J41" s="26"/>
      <c r="K41" s="26"/>
      <c r="L41" s="26"/>
      <c r="M41" s="26"/>
      <c r="N41" s="26"/>
      <c r="O41" s="26"/>
    </row>
    <row r="42" spans="1:15" s="7" customFormat="1" ht="26.15" customHeight="1" x14ac:dyDescent="0.35">
      <c r="A42" s="22">
        <f t="shared" si="0"/>
        <v>40</v>
      </c>
      <c r="B42" s="23" t="s">
        <v>9</v>
      </c>
      <c r="C42" s="21" t="s">
        <v>79</v>
      </c>
      <c r="D42" s="21" t="s">
        <v>927</v>
      </c>
      <c r="E42" s="78">
        <f>VLOOKUP(D42,'[1]As per ISO'!$C$8:$FC$889,157,0)</f>
        <v>44</v>
      </c>
      <c r="F42" s="23" t="s">
        <v>1738</v>
      </c>
      <c r="G42" s="46"/>
      <c r="H42" s="8"/>
      <c r="I42" s="80"/>
      <c r="J42" s="26"/>
      <c r="K42" s="26"/>
      <c r="L42" s="26"/>
      <c r="M42" s="26"/>
      <c r="N42" s="26"/>
      <c r="O42" s="26"/>
    </row>
    <row r="43" spans="1:15" s="7" customFormat="1" ht="26.15" customHeight="1" x14ac:dyDescent="0.35">
      <c r="A43" s="22">
        <f t="shared" si="0"/>
        <v>41</v>
      </c>
      <c r="B43" s="23" t="s">
        <v>9</v>
      </c>
      <c r="C43" s="21" t="s">
        <v>80</v>
      </c>
      <c r="D43" s="21" t="s">
        <v>928</v>
      </c>
      <c r="E43" s="78">
        <f>VLOOKUP(D43,'[1]As per ISO'!$C$8:$FC$889,157,0)</f>
        <v>45</v>
      </c>
      <c r="F43" s="23" t="s">
        <v>1737</v>
      </c>
      <c r="G43" s="46"/>
      <c r="H43" s="8"/>
      <c r="I43" s="80"/>
      <c r="J43" s="26"/>
      <c r="K43" s="26"/>
      <c r="L43" s="26"/>
      <c r="M43" s="26"/>
      <c r="N43" s="26"/>
      <c r="O43" s="26"/>
    </row>
    <row r="44" spans="1:15" s="7" customFormat="1" ht="26.15" customHeight="1" x14ac:dyDescent="0.35">
      <c r="A44" s="22">
        <f t="shared" si="0"/>
        <v>42</v>
      </c>
      <c r="B44" s="23" t="s">
        <v>9</v>
      </c>
      <c r="C44" s="21" t="s">
        <v>81</v>
      </c>
      <c r="D44" s="21" t="s">
        <v>929</v>
      </c>
      <c r="E44" s="78">
        <f>VLOOKUP(D44,'[1]As per ISO'!$C$8:$FC$889,157,0)</f>
        <v>46</v>
      </c>
      <c r="F44" s="23" t="s">
        <v>1738</v>
      </c>
      <c r="G44" s="46" t="s">
        <v>2467</v>
      </c>
      <c r="H44" s="8" t="s">
        <v>2589</v>
      </c>
      <c r="I44" s="80">
        <v>3.25</v>
      </c>
      <c r="J44" s="26"/>
      <c r="K44" s="26"/>
      <c r="L44" s="26"/>
      <c r="M44" s="26"/>
      <c r="N44" s="26"/>
      <c r="O44" s="26"/>
    </row>
    <row r="45" spans="1:15" s="7" customFormat="1" ht="26.15" customHeight="1" x14ac:dyDescent="0.35">
      <c r="A45" s="22">
        <f t="shared" si="0"/>
        <v>43</v>
      </c>
      <c r="B45" s="23" t="s">
        <v>9</v>
      </c>
      <c r="C45" s="21" t="s">
        <v>82</v>
      </c>
      <c r="D45" s="21" t="s">
        <v>930</v>
      </c>
      <c r="E45" s="78">
        <f>VLOOKUP(D45,'[1]As per ISO'!$C$8:$FC$889,157,0)</f>
        <v>47</v>
      </c>
      <c r="F45" s="23" t="s">
        <v>1738</v>
      </c>
      <c r="G45" s="33" t="s">
        <v>2470</v>
      </c>
      <c r="H45" s="8" t="s">
        <v>2330</v>
      </c>
      <c r="I45" s="80"/>
      <c r="J45" s="26"/>
      <c r="K45" s="26"/>
      <c r="L45" s="26"/>
      <c r="M45" s="26"/>
      <c r="N45" s="26"/>
      <c r="O45" s="26"/>
    </row>
    <row r="46" spans="1:15" s="7" customFormat="1" ht="26.15" customHeight="1" x14ac:dyDescent="0.35">
      <c r="A46" s="22">
        <f t="shared" si="0"/>
        <v>44</v>
      </c>
      <c r="B46" s="23" t="s">
        <v>9</v>
      </c>
      <c r="C46" s="21" t="s">
        <v>83</v>
      </c>
      <c r="D46" s="21" t="s">
        <v>931</v>
      </c>
      <c r="E46" s="78">
        <f>VLOOKUP(D46,'[1]As per ISO'!$C$8:$FC$889,157,0)</f>
        <v>48</v>
      </c>
      <c r="F46" s="23" t="s">
        <v>1738</v>
      </c>
      <c r="G46" s="33" t="s">
        <v>2471</v>
      </c>
      <c r="H46" s="8" t="s">
        <v>2617</v>
      </c>
      <c r="I46" s="80"/>
      <c r="J46" s="26"/>
      <c r="K46" s="26"/>
      <c r="L46" s="26"/>
      <c r="M46" s="26"/>
      <c r="N46" s="26"/>
      <c r="O46" s="26"/>
    </row>
    <row r="47" spans="1:15" s="7" customFormat="1" ht="26.15" customHeight="1" x14ac:dyDescent="0.35">
      <c r="A47" s="22">
        <f t="shared" si="0"/>
        <v>45</v>
      </c>
      <c r="B47" s="23" t="s">
        <v>9</v>
      </c>
      <c r="C47" s="21" t="s">
        <v>84</v>
      </c>
      <c r="D47" s="21" t="s">
        <v>932</v>
      </c>
      <c r="E47" s="78">
        <f>VLOOKUP(D47,'[1]As per ISO'!$C$8:$FC$889,157,0)</f>
        <v>49</v>
      </c>
      <c r="F47" s="23" t="s">
        <v>1738</v>
      </c>
      <c r="G47" s="46" t="s">
        <v>2292</v>
      </c>
      <c r="I47" s="80">
        <v>3</v>
      </c>
      <c r="J47" s="26"/>
      <c r="K47" s="26"/>
      <c r="L47" s="26"/>
      <c r="M47" s="26"/>
      <c r="N47" s="26"/>
      <c r="O47" s="26"/>
    </row>
    <row r="48" spans="1:15" s="7" customFormat="1" ht="26.15" customHeight="1" x14ac:dyDescent="0.35">
      <c r="A48" s="22">
        <f t="shared" si="0"/>
        <v>46</v>
      </c>
      <c r="B48" s="23" t="s">
        <v>9</v>
      </c>
      <c r="C48" s="21" t="s">
        <v>85</v>
      </c>
      <c r="D48" s="21" t="s">
        <v>933</v>
      </c>
      <c r="E48" s="78">
        <f>VLOOKUP(D48,'[1]As per ISO'!$C$8:$FC$889,157,0)</f>
        <v>50</v>
      </c>
      <c r="F48" s="23" t="s">
        <v>1738</v>
      </c>
      <c r="G48" s="46"/>
      <c r="H48" s="8"/>
      <c r="I48" s="80"/>
      <c r="J48" s="26"/>
      <c r="K48" s="26"/>
      <c r="L48" s="26"/>
      <c r="M48" s="26"/>
      <c r="N48" s="26"/>
      <c r="O48" s="26"/>
    </row>
    <row r="49" spans="1:15" s="7" customFormat="1" ht="26.15" customHeight="1" x14ac:dyDescent="0.35">
      <c r="A49" s="22">
        <f t="shared" si="0"/>
        <v>47</v>
      </c>
      <c r="B49" s="23" t="s">
        <v>9</v>
      </c>
      <c r="C49" s="21" t="s">
        <v>86</v>
      </c>
      <c r="D49" s="21" t="s">
        <v>934</v>
      </c>
      <c r="E49" s="78">
        <f>VLOOKUP(D49,'[1]As per ISO'!$C$8:$FC$889,157,0)</f>
        <v>51</v>
      </c>
      <c r="F49" s="23" t="s">
        <v>1738</v>
      </c>
      <c r="G49" s="46" t="s">
        <v>2457</v>
      </c>
      <c r="H49" s="8" t="s">
        <v>2456</v>
      </c>
      <c r="I49" s="80"/>
      <c r="J49" s="26"/>
      <c r="K49" s="26"/>
      <c r="L49" s="26"/>
      <c r="M49" s="26"/>
      <c r="N49" s="26"/>
      <c r="O49" s="26"/>
    </row>
    <row r="50" spans="1:15" s="7" customFormat="1" ht="26.15" customHeight="1" x14ac:dyDescent="0.35">
      <c r="A50" s="22">
        <f t="shared" si="0"/>
        <v>48</v>
      </c>
      <c r="B50" s="23" t="s">
        <v>9</v>
      </c>
      <c r="C50" s="21" t="s">
        <v>87</v>
      </c>
      <c r="D50" s="21" t="s">
        <v>935</v>
      </c>
      <c r="E50" s="78">
        <f>VLOOKUP(D50,'[1]As per ISO'!$C$8:$FC$889,157,0)</f>
        <v>52</v>
      </c>
      <c r="F50" s="23" t="s">
        <v>1739</v>
      </c>
      <c r="G50" s="46"/>
      <c r="H50" s="8"/>
      <c r="I50" s="80"/>
      <c r="J50" s="26"/>
      <c r="K50" s="26"/>
      <c r="L50" s="26"/>
      <c r="M50" s="26"/>
      <c r="N50" s="26"/>
      <c r="O50" s="26"/>
    </row>
    <row r="51" spans="1:15" s="7" customFormat="1" ht="26.15" customHeight="1" x14ac:dyDescent="0.35">
      <c r="A51" s="22">
        <f t="shared" si="0"/>
        <v>49</v>
      </c>
      <c r="B51" s="23" t="s">
        <v>9</v>
      </c>
      <c r="C51" s="21" t="s">
        <v>88</v>
      </c>
      <c r="D51" s="21" t="s">
        <v>936</v>
      </c>
      <c r="E51" s="78">
        <f>VLOOKUP(D51,'[1]As per ISO'!$C$8:$FC$889,157,0)</f>
        <v>53</v>
      </c>
      <c r="F51" s="23" t="s">
        <v>1738</v>
      </c>
      <c r="G51" s="46"/>
      <c r="H51" s="8"/>
      <c r="I51" s="80"/>
      <c r="J51" s="26"/>
      <c r="K51" s="26"/>
      <c r="L51" s="26"/>
      <c r="M51" s="26"/>
      <c r="N51" s="26"/>
      <c r="O51" s="26"/>
    </row>
    <row r="52" spans="1:15" s="7" customFormat="1" ht="26.15" customHeight="1" x14ac:dyDescent="0.35">
      <c r="A52" s="22">
        <f t="shared" si="0"/>
        <v>50</v>
      </c>
      <c r="B52" s="23" t="s">
        <v>9</v>
      </c>
      <c r="C52" s="21" t="s">
        <v>89</v>
      </c>
      <c r="D52" s="21" t="s">
        <v>937</v>
      </c>
      <c r="E52" s="78">
        <f>VLOOKUP(D52,'[1]As per ISO'!$C$8:$FC$889,157,0)</f>
        <v>54</v>
      </c>
      <c r="F52" s="23" t="s">
        <v>1737</v>
      </c>
      <c r="G52" s="46"/>
      <c r="H52" s="8"/>
      <c r="I52" s="80"/>
      <c r="J52" s="26"/>
      <c r="K52" s="26"/>
      <c r="L52" s="26"/>
      <c r="M52" s="26"/>
      <c r="N52" s="26"/>
      <c r="O52" s="26"/>
    </row>
    <row r="53" spans="1:15" s="7" customFormat="1" ht="26.15" customHeight="1" x14ac:dyDescent="0.35">
      <c r="A53" s="22">
        <f t="shared" si="0"/>
        <v>51</v>
      </c>
      <c r="B53" s="23" t="s">
        <v>9</v>
      </c>
      <c r="C53" s="21" t="s">
        <v>90</v>
      </c>
      <c r="D53" s="21" t="s">
        <v>938</v>
      </c>
      <c r="E53" s="78">
        <f>VLOOKUP(D53,'[1]As per ISO'!$C$8:$FC$889,157,0)</f>
        <v>55</v>
      </c>
      <c r="F53" s="23" t="s">
        <v>1737</v>
      </c>
      <c r="G53" s="46" t="s">
        <v>2473</v>
      </c>
      <c r="H53" s="8" t="s">
        <v>2590</v>
      </c>
      <c r="I53" s="80">
        <v>3</v>
      </c>
      <c r="J53" s="26"/>
      <c r="K53" s="26"/>
      <c r="L53" s="26"/>
      <c r="M53" s="26"/>
      <c r="N53" s="26"/>
      <c r="O53" s="26"/>
    </row>
    <row r="54" spans="1:15" s="7" customFormat="1" ht="26.15" customHeight="1" x14ac:dyDescent="0.35">
      <c r="A54" s="22">
        <f t="shared" si="0"/>
        <v>52</v>
      </c>
      <c r="B54" s="23" t="s">
        <v>9</v>
      </c>
      <c r="C54" s="21" t="s">
        <v>91</v>
      </c>
      <c r="D54" s="21" t="s">
        <v>939</v>
      </c>
      <c r="E54" s="78">
        <f>VLOOKUP(D54,'[1]As per ISO'!$C$8:$FC$889,157,0)</f>
        <v>56</v>
      </c>
      <c r="F54" s="23" t="s">
        <v>1738</v>
      </c>
      <c r="G54" s="33" t="s">
        <v>2472</v>
      </c>
      <c r="H54" s="8" t="s">
        <v>2331</v>
      </c>
      <c r="I54" s="80"/>
      <c r="J54" s="26"/>
      <c r="K54" s="26"/>
      <c r="L54" s="26"/>
      <c r="M54" s="26"/>
      <c r="N54" s="26"/>
      <c r="O54" s="26"/>
    </row>
    <row r="55" spans="1:15" s="7" customFormat="1" ht="26.15" customHeight="1" x14ac:dyDescent="0.35">
      <c r="A55" s="22">
        <f t="shared" si="0"/>
        <v>53</v>
      </c>
      <c r="B55" s="23" t="s">
        <v>9</v>
      </c>
      <c r="C55" s="21" t="s">
        <v>92</v>
      </c>
      <c r="D55" s="21" t="s">
        <v>940</v>
      </c>
      <c r="E55" s="78">
        <f>VLOOKUP(D55,'[1]As per ISO'!$C$8:$FC$889,157,0)</f>
        <v>57</v>
      </c>
      <c r="F55" s="23" t="s">
        <v>1738</v>
      </c>
      <c r="G55" s="46" t="s">
        <v>2467</v>
      </c>
      <c r="H55" s="8" t="s">
        <v>2591</v>
      </c>
      <c r="I55" s="80">
        <v>3.25</v>
      </c>
      <c r="J55" s="26"/>
      <c r="K55" s="26"/>
      <c r="L55" s="26"/>
      <c r="M55" s="26"/>
      <c r="N55" s="26"/>
      <c r="O55" s="26"/>
    </row>
    <row r="56" spans="1:15" s="7" customFormat="1" ht="26.15" customHeight="1" x14ac:dyDescent="0.35">
      <c r="A56" s="22">
        <f t="shared" si="0"/>
        <v>54</v>
      </c>
      <c r="B56" s="23" t="s">
        <v>9</v>
      </c>
      <c r="C56" s="21" t="s">
        <v>93</v>
      </c>
      <c r="D56" s="21" t="s">
        <v>941</v>
      </c>
      <c r="E56" s="78">
        <f>VLOOKUP(D56,'[1]As per ISO'!$C$8:$FC$889,157,0)</f>
        <v>58</v>
      </c>
      <c r="F56" s="23" t="s">
        <v>1738</v>
      </c>
      <c r="G56" s="46" t="s">
        <v>2440</v>
      </c>
      <c r="H56" s="8" t="s">
        <v>2601</v>
      </c>
      <c r="I56" s="80"/>
      <c r="J56" s="26"/>
      <c r="K56" s="26"/>
      <c r="L56" s="26"/>
      <c r="M56" s="26"/>
      <c r="N56" s="26"/>
      <c r="O56" s="26"/>
    </row>
    <row r="57" spans="1:15" s="7" customFormat="1" ht="26.15" customHeight="1" x14ac:dyDescent="0.35">
      <c r="A57" s="22">
        <f t="shared" si="0"/>
        <v>55</v>
      </c>
      <c r="B57" s="23" t="s">
        <v>9</v>
      </c>
      <c r="C57" s="21" t="s">
        <v>94</v>
      </c>
      <c r="D57" s="21" t="s">
        <v>942</v>
      </c>
      <c r="E57" s="78">
        <f>VLOOKUP(D57,'[1]As per ISO'!$C$8:$FC$889,157,0)</f>
        <v>59</v>
      </c>
      <c r="F57" s="23" t="s">
        <v>1739</v>
      </c>
      <c r="G57" s="79" t="s">
        <v>2778</v>
      </c>
      <c r="H57" s="8"/>
      <c r="I57" s="80"/>
      <c r="J57" s="26"/>
      <c r="K57" s="26"/>
      <c r="L57" s="26"/>
      <c r="M57" s="26"/>
      <c r="N57" s="26"/>
      <c r="O57" s="26"/>
    </row>
    <row r="58" spans="1:15" s="7" customFormat="1" ht="26.15" customHeight="1" x14ac:dyDescent="0.35">
      <c r="A58" s="22">
        <f t="shared" si="0"/>
        <v>56</v>
      </c>
      <c r="B58" s="23" t="s">
        <v>9</v>
      </c>
      <c r="C58" s="21" t="s">
        <v>95</v>
      </c>
      <c r="D58" s="21" t="s">
        <v>943</v>
      </c>
      <c r="E58" s="78">
        <f>VLOOKUP(D58,'[1]As per ISO'!$C$8:$FC$889,157,0)</f>
        <v>60</v>
      </c>
      <c r="F58" s="23" t="s">
        <v>1738</v>
      </c>
      <c r="G58" s="46"/>
      <c r="H58" s="8"/>
      <c r="I58" s="80"/>
      <c r="J58" s="26"/>
      <c r="K58" s="26"/>
      <c r="L58" s="26"/>
      <c r="M58" s="26"/>
      <c r="N58" s="26"/>
      <c r="O58" s="26"/>
    </row>
    <row r="59" spans="1:15" s="7" customFormat="1" ht="26.15" customHeight="1" x14ac:dyDescent="0.35">
      <c r="A59" s="22">
        <f t="shared" si="0"/>
        <v>57</v>
      </c>
      <c r="B59" s="23" t="s">
        <v>9</v>
      </c>
      <c r="C59" s="21" t="s">
        <v>96</v>
      </c>
      <c r="D59" s="21" t="s">
        <v>944</v>
      </c>
      <c r="E59" s="78">
        <f>VLOOKUP(D59,'[1]As per ISO'!$C$8:$FC$889,157,0)</f>
        <v>61</v>
      </c>
      <c r="F59" s="23" t="s">
        <v>1737</v>
      </c>
      <c r="G59" s="46" t="s">
        <v>2467</v>
      </c>
      <c r="H59" s="8" t="s">
        <v>2237</v>
      </c>
      <c r="I59" s="101">
        <v>4.5</v>
      </c>
      <c r="J59" s="26"/>
      <c r="K59" s="26"/>
      <c r="L59" s="26"/>
      <c r="M59" s="26"/>
      <c r="N59" s="26"/>
      <c r="O59" s="26"/>
    </row>
    <row r="60" spans="1:15" s="7" customFormat="1" ht="26.15" customHeight="1" x14ac:dyDescent="0.35">
      <c r="A60" s="22">
        <f t="shared" si="0"/>
        <v>58</v>
      </c>
      <c r="B60" s="23" t="s">
        <v>9</v>
      </c>
      <c r="C60" s="21" t="s">
        <v>97</v>
      </c>
      <c r="D60" s="21" t="s">
        <v>945</v>
      </c>
      <c r="E60" s="78">
        <f>VLOOKUP(D60,'[1]As per ISO'!$C$8:$FC$889,157,0)</f>
        <v>62</v>
      </c>
      <c r="F60" s="23" t="s">
        <v>1738</v>
      </c>
      <c r="G60" s="46"/>
      <c r="H60" s="8"/>
      <c r="I60" s="80">
        <v>4.5</v>
      </c>
      <c r="J60" s="26"/>
      <c r="K60" s="26"/>
      <c r="L60" s="26"/>
      <c r="M60" s="26"/>
      <c r="N60" s="26"/>
      <c r="O60" s="26"/>
    </row>
    <row r="61" spans="1:15" s="7" customFormat="1" ht="26.15" customHeight="1" x14ac:dyDescent="0.35">
      <c r="A61" s="22">
        <f t="shared" si="0"/>
        <v>59</v>
      </c>
      <c r="B61" s="23" t="s">
        <v>9</v>
      </c>
      <c r="C61" s="21" t="s">
        <v>98</v>
      </c>
      <c r="D61" s="21" t="s">
        <v>946</v>
      </c>
      <c r="E61" s="78">
        <f>VLOOKUP(D61,'[1]As per ISO'!$C$8:$FC$889,157,0)</f>
        <v>63</v>
      </c>
      <c r="F61" s="23" t="s">
        <v>1738</v>
      </c>
      <c r="G61" s="46" t="s">
        <v>2335</v>
      </c>
      <c r="H61" s="8" t="s">
        <v>2334</v>
      </c>
      <c r="I61" s="80"/>
      <c r="J61" s="26"/>
      <c r="K61" s="26"/>
      <c r="L61" s="26"/>
      <c r="M61" s="26"/>
      <c r="N61" s="26"/>
      <c r="O61" s="26"/>
    </row>
    <row r="62" spans="1:15" s="7" customFormat="1" ht="26.15" customHeight="1" x14ac:dyDescent="0.35">
      <c r="A62" s="22">
        <f t="shared" si="0"/>
        <v>60</v>
      </c>
      <c r="B62" s="23" t="s">
        <v>9</v>
      </c>
      <c r="C62" s="21" t="s">
        <v>99</v>
      </c>
      <c r="D62" s="21" t="s">
        <v>947</v>
      </c>
      <c r="E62" s="78">
        <f>VLOOKUP(D62,'[1]As per ISO'!$C$8:$FC$889,157,0)</f>
        <v>64</v>
      </c>
      <c r="F62" s="23" t="s">
        <v>1739</v>
      </c>
      <c r="G62" s="79" t="s">
        <v>2776</v>
      </c>
      <c r="H62" s="8"/>
      <c r="I62" s="80"/>
      <c r="J62" s="26"/>
      <c r="K62" s="26"/>
      <c r="L62" s="26"/>
      <c r="M62" s="26"/>
      <c r="N62" s="26"/>
      <c r="O62" s="26"/>
    </row>
    <row r="63" spans="1:15" s="7" customFormat="1" ht="26.15" customHeight="1" x14ac:dyDescent="0.35">
      <c r="A63" s="22">
        <f t="shared" si="0"/>
        <v>61</v>
      </c>
      <c r="B63" s="23" t="s">
        <v>9</v>
      </c>
      <c r="C63" s="21" t="s">
        <v>100</v>
      </c>
      <c r="D63" s="21" t="s">
        <v>948</v>
      </c>
      <c r="E63" s="78">
        <f>VLOOKUP(D63,'[1]As per ISO'!$C$8:$FC$889,157,0)</f>
        <v>65</v>
      </c>
      <c r="F63" s="23" t="s">
        <v>1738</v>
      </c>
      <c r="G63" s="46"/>
      <c r="H63" s="8"/>
      <c r="I63" s="80"/>
      <c r="J63" s="26"/>
      <c r="K63" s="26"/>
      <c r="L63" s="26"/>
      <c r="M63" s="26"/>
      <c r="N63" s="26"/>
      <c r="O63" s="26"/>
    </row>
    <row r="64" spans="1:15" s="7" customFormat="1" ht="26.15" customHeight="1" x14ac:dyDescent="0.35">
      <c r="A64" s="22">
        <f t="shared" si="0"/>
        <v>62</v>
      </c>
      <c r="B64" s="23" t="s">
        <v>9</v>
      </c>
      <c r="C64" s="21" t="s">
        <v>101</v>
      </c>
      <c r="D64" s="21" t="s">
        <v>949</v>
      </c>
      <c r="E64" s="78">
        <f>VLOOKUP(D64,'[1]As per ISO'!$C$8:$FC$889,157,0)</f>
        <v>66</v>
      </c>
      <c r="F64" s="23" t="s">
        <v>1738</v>
      </c>
      <c r="G64" s="46"/>
      <c r="H64" s="8"/>
      <c r="I64" s="80"/>
      <c r="J64" s="26"/>
      <c r="K64" s="26"/>
      <c r="L64" s="26"/>
      <c r="M64" s="26"/>
      <c r="N64" s="26"/>
      <c r="O64" s="26"/>
    </row>
    <row r="65" spans="1:15" s="7" customFormat="1" ht="26.15" customHeight="1" x14ac:dyDescent="0.35">
      <c r="A65" s="22">
        <f t="shared" si="0"/>
        <v>63</v>
      </c>
      <c r="B65" s="23" t="s">
        <v>9</v>
      </c>
      <c r="C65" s="21" t="s">
        <v>102</v>
      </c>
      <c r="D65" s="21" t="s">
        <v>950</v>
      </c>
      <c r="E65" s="78">
        <f>VLOOKUP(D65,'[1]As per ISO'!$C$8:$FC$889,157,0)</f>
        <v>67</v>
      </c>
      <c r="F65" s="23" t="s">
        <v>1738</v>
      </c>
      <c r="G65" s="46"/>
      <c r="H65" s="8"/>
      <c r="I65" s="80"/>
      <c r="J65" s="26"/>
      <c r="K65" s="26"/>
      <c r="L65" s="26"/>
      <c r="M65" s="26"/>
      <c r="N65" s="26"/>
      <c r="O65" s="26"/>
    </row>
    <row r="66" spans="1:15" s="7" customFormat="1" ht="26.15" customHeight="1" x14ac:dyDescent="0.35">
      <c r="A66" s="22">
        <f t="shared" si="0"/>
        <v>64</v>
      </c>
      <c r="B66" s="23" t="s">
        <v>9</v>
      </c>
      <c r="C66" s="21" t="s">
        <v>103</v>
      </c>
      <c r="D66" s="21" t="s">
        <v>951</v>
      </c>
      <c r="E66" s="78">
        <f>VLOOKUP(D66,'[1]As per ISO'!$C$8:$FC$889,157,0)</f>
        <v>68</v>
      </c>
      <c r="F66" s="23" t="s">
        <v>1737</v>
      </c>
      <c r="G66" s="46" t="s">
        <v>2293</v>
      </c>
      <c r="H66" s="8"/>
      <c r="I66" s="80" t="s">
        <v>2746</v>
      </c>
      <c r="J66" s="26"/>
      <c r="K66" s="26"/>
      <c r="L66" s="26"/>
      <c r="M66" s="26"/>
      <c r="N66" s="26"/>
      <c r="O66" s="26"/>
    </row>
    <row r="67" spans="1:15" s="7" customFormat="1" ht="26.15" customHeight="1" x14ac:dyDescent="0.35">
      <c r="A67" s="22">
        <f t="shared" si="0"/>
        <v>65</v>
      </c>
      <c r="B67" s="23" t="s">
        <v>9</v>
      </c>
      <c r="C67" s="21" t="s">
        <v>104</v>
      </c>
      <c r="D67" s="21" t="s">
        <v>952</v>
      </c>
      <c r="E67" s="78">
        <f>VLOOKUP(D67,'[1]As per ISO'!$C$8:$FC$889,157,0)</f>
        <v>69</v>
      </c>
      <c r="F67" s="23" t="s">
        <v>1737</v>
      </c>
      <c r="G67" s="46"/>
      <c r="H67" s="8"/>
      <c r="I67" s="80"/>
      <c r="J67" s="26"/>
      <c r="K67" s="26"/>
      <c r="L67" s="26"/>
      <c r="M67" s="26"/>
      <c r="N67" s="26"/>
      <c r="O67" s="26"/>
    </row>
    <row r="68" spans="1:15" s="7" customFormat="1" ht="26.15" customHeight="1" x14ac:dyDescent="0.35">
      <c r="A68" s="22">
        <f t="shared" si="0"/>
        <v>66</v>
      </c>
      <c r="B68" s="23" t="s">
        <v>9</v>
      </c>
      <c r="C68" s="21" t="s">
        <v>105</v>
      </c>
      <c r="D68" s="21" t="s">
        <v>953</v>
      </c>
      <c r="E68" s="78">
        <f>VLOOKUP(D68,'[1]As per ISO'!$C$8:$FC$889,157,0)</f>
        <v>70</v>
      </c>
      <c r="F68" s="23" t="s">
        <v>1737</v>
      </c>
      <c r="G68" s="46"/>
      <c r="H68" s="8"/>
      <c r="I68" s="80"/>
      <c r="J68" s="26"/>
      <c r="K68" s="26"/>
      <c r="L68" s="26"/>
      <c r="M68" s="26"/>
      <c r="N68" s="26"/>
      <c r="O68" s="26"/>
    </row>
    <row r="69" spans="1:15" s="7" customFormat="1" ht="26.15" customHeight="1" x14ac:dyDescent="0.35">
      <c r="A69" s="22">
        <f t="shared" ref="A69:A132" si="1">A68+1</f>
        <v>67</v>
      </c>
      <c r="B69" s="23" t="s">
        <v>9</v>
      </c>
      <c r="C69" s="21" t="s">
        <v>106</v>
      </c>
      <c r="D69" s="21" t="s">
        <v>954</v>
      </c>
      <c r="E69" s="78">
        <f>VLOOKUP(D69,'[1]As per ISO'!$C$8:$FC$889,157,0)</f>
        <v>71</v>
      </c>
      <c r="F69" s="23" t="s">
        <v>1738</v>
      </c>
      <c r="G69" s="46" t="s">
        <v>2474</v>
      </c>
      <c r="H69" s="8" t="s">
        <v>2602</v>
      </c>
      <c r="I69" s="80"/>
      <c r="J69" s="26"/>
      <c r="K69" s="26"/>
      <c r="L69" s="26"/>
      <c r="M69" s="26"/>
      <c r="N69" s="26"/>
      <c r="O69" s="26"/>
    </row>
    <row r="70" spans="1:15" s="7" customFormat="1" ht="26.15" customHeight="1" x14ac:dyDescent="0.35">
      <c r="A70" s="22">
        <f t="shared" si="1"/>
        <v>68</v>
      </c>
      <c r="B70" s="23" t="s">
        <v>9</v>
      </c>
      <c r="C70" s="21" t="s">
        <v>107</v>
      </c>
      <c r="D70" s="21" t="s">
        <v>955</v>
      </c>
      <c r="E70" s="78">
        <f>VLOOKUP(D70,'[1]As per ISO'!$C$8:$FC$889,157,0)</f>
        <v>72</v>
      </c>
      <c r="F70" s="23" t="s">
        <v>1738</v>
      </c>
      <c r="G70" s="46" t="s">
        <v>2475</v>
      </c>
      <c r="H70" s="8" t="s">
        <v>2603</v>
      </c>
      <c r="I70" s="80"/>
      <c r="J70" s="26"/>
      <c r="K70" s="26"/>
      <c r="L70" s="26"/>
      <c r="M70" s="26"/>
      <c r="N70" s="26"/>
      <c r="O70" s="26"/>
    </row>
    <row r="71" spans="1:15" s="7" customFormat="1" ht="26.15" customHeight="1" x14ac:dyDescent="0.35">
      <c r="A71" s="22">
        <f t="shared" si="1"/>
        <v>69</v>
      </c>
      <c r="B71" s="23" t="s">
        <v>9</v>
      </c>
      <c r="C71" s="21" t="s">
        <v>108</v>
      </c>
      <c r="D71" s="21" t="s">
        <v>956</v>
      </c>
      <c r="E71" s="78">
        <f>VLOOKUP(D71,'[1]As per ISO'!$C$8:$FC$889,157,0)</f>
        <v>73</v>
      </c>
      <c r="F71" s="23" t="s">
        <v>1738</v>
      </c>
      <c r="G71" s="46"/>
      <c r="H71" s="8"/>
      <c r="I71" s="80"/>
      <c r="J71" s="26"/>
      <c r="K71" s="26"/>
      <c r="L71" s="26"/>
      <c r="M71" s="26"/>
      <c r="N71" s="26"/>
      <c r="O71" s="26"/>
    </row>
    <row r="72" spans="1:15" s="7" customFormat="1" ht="26.15" customHeight="1" x14ac:dyDescent="0.35">
      <c r="A72" s="22">
        <f t="shared" si="1"/>
        <v>70</v>
      </c>
      <c r="B72" s="23" t="s">
        <v>9</v>
      </c>
      <c r="C72" s="21" t="s">
        <v>1821</v>
      </c>
      <c r="D72" s="21" t="s">
        <v>957</v>
      </c>
      <c r="E72" s="78">
        <f>VLOOKUP(D72,'[1]As per ISO'!$C$8:$FC$889,157,0)</f>
        <v>74</v>
      </c>
      <c r="F72" s="23" t="s">
        <v>1737</v>
      </c>
      <c r="G72" s="46" t="s">
        <v>2291</v>
      </c>
      <c r="H72" s="8"/>
      <c r="I72" s="101">
        <v>3</v>
      </c>
      <c r="J72" s="26"/>
      <c r="K72" s="26"/>
      <c r="L72" s="26"/>
      <c r="M72" s="26"/>
      <c r="N72" s="26"/>
      <c r="O72" s="26"/>
    </row>
    <row r="73" spans="1:15" s="7" customFormat="1" ht="26.15" customHeight="1" x14ac:dyDescent="0.35">
      <c r="A73" s="22">
        <f t="shared" si="1"/>
        <v>71</v>
      </c>
      <c r="B73" s="23" t="s">
        <v>9</v>
      </c>
      <c r="C73" s="21" t="s">
        <v>109</v>
      </c>
      <c r="D73" s="21" t="s">
        <v>958</v>
      </c>
      <c r="E73" s="78">
        <f>VLOOKUP(D73,'[1]As per ISO'!$C$8:$FC$889,157,0)</f>
        <v>75</v>
      </c>
      <c r="F73" s="23" t="s">
        <v>1738</v>
      </c>
      <c r="G73" s="46"/>
      <c r="H73" s="8"/>
      <c r="I73" s="80"/>
      <c r="J73" s="26"/>
      <c r="K73" s="26"/>
      <c r="L73" s="26"/>
      <c r="M73" s="26"/>
      <c r="N73" s="26"/>
      <c r="O73" s="26"/>
    </row>
    <row r="74" spans="1:15" s="7" customFormat="1" ht="26.15" customHeight="1" x14ac:dyDescent="0.35">
      <c r="A74" s="22">
        <f t="shared" si="1"/>
        <v>72</v>
      </c>
      <c r="B74" s="23" t="s">
        <v>9</v>
      </c>
      <c r="C74" s="21" t="s">
        <v>110</v>
      </c>
      <c r="D74" s="21" t="s">
        <v>959</v>
      </c>
      <c r="E74" s="78">
        <f>VLOOKUP(D74,'[1]As per ISO'!$C$8:$FC$889,157,0)</f>
        <v>76</v>
      </c>
      <c r="F74" s="23" t="s">
        <v>1738</v>
      </c>
      <c r="G74" s="46" t="s">
        <v>2336</v>
      </c>
      <c r="H74" s="8" t="s">
        <v>2338</v>
      </c>
      <c r="I74" s="80"/>
      <c r="J74" s="26"/>
      <c r="K74" s="26"/>
      <c r="L74" s="26"/>
      <c r="M74" s="26"/>
      <c r="N74" s="26"/>
      <c r="O74" s="26"/>
    </row>
    <row r="75" spans="1:15" s="7" customFormat="1" ht="26.15" customHeight="1" x14ac:dyDescent="0.35">
      <c r="A75" s="22">
        <f t="shared" si="1"/>
        <v>73</v>
      </c>
      <c r="B75" s="23" t="s">
        <v>9</v>
      </c>
      <c r="C75" s="21" t="s">
        <v>111</v>
      </c>
      <c r="D75" s="21" t="s">
        <v>960</v>
      </c>
      <c r="E75" s="78">
        <f>VLOOKUP(D75,'[1]As per ISO'!$C$8:$FC$889,157,0)</f>
        <v>77</v>
      </c>
      <c r="F75" s="23" t="s">
        <v>1737</v>
      </c>
      <c r="G75" s="46"/>
      <c r="H75" s="8"/>
      <c r="I75" s="80"/>
      <c r="J75" s="26"/>
      <c r="K75" s="26"/>
      <c r="L75" s="26"/>
      <c r="M75" s="26"/>
      <c r="N75" s="26"/>
      <c r="O75" s="26"/>
    </row>
    <row r="76" spans="1:15" s="7" customFormat="1" ht="26.15" customHeight="1" x14ac:dyDescent="0.35">
      <c r="A76" s="22">
        <f t="shared" si="1"/>
        <v>74</v>
      </c>
      <c r="B76" s="23" t="s">
        <v>9</v>
      </c>
      <c r="C76" s="21" t="s">
        <v>112</v>
      </c>
      <c r="D76" s="21" t="s">
        <v>961</v>
      </c>
      <c r="E76" s="78">
        <f>VLOOKUP(D76,'[1]As per ISO'!$C$8:$FC$889,157,0)</f>
        <v>78</v>
      </c>
      <c r="F76" s="23" t="s">
        <v>1738</v>
      </c>
      <c r="G76" s="46"/>
      <c r="H76" s="8"/>
      <c r="I76" s="80"/>
      <c r="J76" s="26"/>
      <c r="K76" s="26"/>
      <c r="L76" s="26"/>
      <c r="M76" s="26"/>
      <c r="N76" s="26"/>
      <c r="O76" s="26"/>
    </row>
    <row r="77" spans="1:15" s="7" customFormat="1" ht="26.15" customHeight="1" x14ac:dyDescent="0.35">
      <c r="A77" s="22">
        <f t="shared" si="1"/>
        <v>75</v>
      </c>
      <c r="B77" s="23" t="s">
        <v>9</v>
      </c>
      <c r="C77" s="21" t="s">
        <v>51</v>
      </c>
      <c r="D77" s="21" t="s">
        <v>899</v>
      </c>
      <c r="E77" s="78">
        <f>VLOOKUP(D77,'[1]As per ISO'!$C$8:$FC$889,157,0)</f>
        <v>91</v>
      </c>
      <c r="F77" s="23" t="s">
        <v>1738</v>
      </c>
      <c r="G77" s="46"/>
      <c r="H77" s="8"/>
      <c r="I77" s="80"/>
      <c r="J77" s="26"/>
      <c r="K77" s="26"/>
      <c r="L77" s="26"/>
      <c r="M77" s="26"/>
      <c r="N77" s="26"/>
      <c r="O77" s="26"/>
    </row>
    <row r="78" spans="1:15" s="7" customFormat="1" ht="26.15" customHeight="1" x14ac:dyDescent="0.35">
      <c r="A78" s="22">
        <f t="shared" si="1"/>
        <v>76</v>
      </c>
      <c r="B78" s="23" t="s">
        <v>9</v>
      </c>
      <c r="C78" s="21" t="s">
        <v>52</v>
      </c>
      <c r="D78" s="21" t="s">
        <v>900</v>
      </c>
      <c r="E78" s="78">
        <f>VLOOKUP(D78,'[1]As per ISO'!$C$8:$FC$889,157,0)</f>
        <v>182</v>
      </c>
      <c r="F78" s="23" t="s">
        <v>1737</v>
      </c>
      <c r="G78" s="46" t="s">
        <v>2467</v>
      </c>
      <c r="H78" s="8" t="s">
        <v>2236</v>
      </c>
      <c r="I78" s="101">
        <v>4.5</v>
      </c>
      <c r="J78" s="26"/>
      <c r="K78" s="26"/>
      <c r="L78" s="26"/>
      <c r="M78" s="26"/>
      <c r="N78" s="26"/>
      <c r="O78" s="26"/>
    </row>
    <row r="79" spans="1:15" s="7" customFormat="1" ht="26.15" customHeight="1" x14ac:dyDescent="0.35">
      <c r="A79" s="22">
        <v>1</v>
      </c>
      <c r="B79" s="23" t="s">
        <v>10</v>
      </c>
      <c r="C79" s="21" t="s">
        <v>113</v>
      </c>
      <c r="D79" s="21" t="s">
        <v>962</v>
      </c>
      <c r="E79" s="78">
        <f>VLOOKUP(D79,'[1]As per ISO'!$C$8:$FC$889,157,0)</f>
        <v>1</v>
      </c>
      <c r="F79" s="23" t="s">
        <v>1738</v>
      </c>
      <c r="G79" s="46" t="s">
        <v>2476</v>
      </c>
      <c r="H79" s="8" t="s">
        <v>2604</v>
      </c>
      <c r="I79" s="80"/>
      <c r="J79" s="26"/>
      <c r="K79" s="26"/>
      <c r="L79" s="26"/>
      <c r="M79" s="26"/>
      <c r="N79" s="26"/>
      <c r="O79" s="26"/>
    </row>
    <row r="80" spans="1:15" s="7" customFormat="1" ht="26.15" customHeight="1" x14ac:dyDescent="0.35">
      <c r="A80" s="22">
        <f t="shared" si="1"/>
        <v>2</v>
      </c>
      <c r="B80" s="23" t="s">
        <v>10</v>
      </c>
      <c r="C80" s="21" t="s">
        <v>114</v>
      </c>
      <c r="D80" s="21" t="s">
        <v>963</v>
      </c>
      <c r="E80" s="78">
        <f>VLOOKUP(D80,'[1]As per ISO'!$C$8:$FC$889,157,0)</f>
        <v>2</v>
      </c>
      <c r="F80" s="23" t="s">
        <v>1737</v>
      </c>
      <c r="G80" s="46" t="s">
        <v>1741</v>
      </c>
      <c r="H80" s="8" t="s">
        <v>2225</v>
      </c>
      <c r="I80" s="101">
        <v>5</v>
      </c>
      <c r="J80" s="26"/>
      <c r="K80" s="26"/>
      <c r="L80" s="26"/>
      <c r="M80" s="26"/>
      <c r="N80" s="26"/>
      <c r="O80" s="26"/>
    </row>
    <row r="81" spans="1:15" s="7" customFormat="1" ht="26.15" customHeight="1" x14ac:dyDescent="0.35">
      <c r="A81" s="22">
        <f t="shared" si="1"/>
        <v>3</v>
      </c>
      <c r="B81" s="23" t="s">
        <v>10</v>
      </c>
      <c r="C81" s="21" t="s">
        <v>115</v>
      </c>
      <c r="D81" s="21" t="s">
        <v>964</v>
      </c>
      <c r="E81" s="78">
        <f>VLOOKUP(D81,'[1]As per ISO'!$C$8:$FC$889,157,0)</f>
        <v>3</v>
      </c>
      <c r="F81" s="23" t="s">
        <v>1738</v>
      </c>
      <c r="G81" s="46"/>
      <c r="H81" s="8"/>
      <c r="I81" s="80"/>
      <c r="J81" s="26"/>
      <c r="K81" s="26"/>
      <c r="L81" s="26"/>
      <c r="M81" s="26"/>
      <c r="N81" s="26"/>
      <c r="O81" s="26"/>
    </row>
    <row r="82" spans="1:15" s="7" customFormat="1" ht="26.15" customHeight="1" x14ac:dyDescent="0.35">
      <c r="A82" s="22">
        <f t="shared" si="1"/>
        <v>4</v>
      </c>
      <c r="B82" s="23" t="s">
        <v>10</v>
      </c>
      <c r="C82" s="21" t="s">
        <v>116</v>
      </c>
      <c r="D82" s="21" t="s">
        <v>965</v>
      </c>
      <c r="E82" s="78">
        <f>VLOOKUP(D82,'[1]As per ISO'!$C$8:$FC$889,157,0)</f>
        <v>4</v>
      </c>
      <c r="F82" s="23" t="s">
        <v>1738</v>
      </c>
      <c r="G82" s="79" t="s">
        <v>2775</v>
      </c>
      <c r="H82" s="8"/>
      <c r="I82" s="80"/>
      <c r="J82" s="26"/>
      <c r="K82" s="26"/>
      <c r="L82" s="26"/>
      <c r="M82" s="26"/>
      <c r="N82" s="26"/>
      <c r="O82" s="26"/>
    </row>
    <row r="83" spans="1:15" s="7" customFormat="1" ht="26.15" customHeight="1" x14ac:dyDescent="0.35">
      <c r="A83" s="22">
        <f t="shared" si="1"/>
        <v>5</v>
      </c>
      <c r="B83" s="23" t="s">
        <v>10</v>
      </c>
      <c r="C83" s="21" t="s">
        <v>117</v>
      </c>
      <c r="D83" s="21" t="s">
        <v>966</v>
      </c>
      <c r="E83" s="78">
        <f>VLOOKUP(D83,'[1]As per ISO'!$C$8:$FC$889,157,0)</f>
        <v>5</v>
      </c>
      <c r="F83" s="23" t="s">
        <v>1738</v>
      </c>
      <c r="G83" s="46" t="s">
        <v>2479</v>
      </c>
      <c r="H83" s="8" t="s">
        <v>2480</v>
      </c>
      <c r="I83" s="80">
        <v>3</v>
      </c>
      <c r="J83" s="26"/>
      <c r="K83" s="26"/>
      <c r="L83" s="26"/>
      <c r="M83" s="26"/>
      <c r="N83" s="26"/>
      <c r="O83" s="26"/>
    </row>
    <row r="84" spans="1:15" s="7" customFormat="1" ht="26.15" customHeight="1" x14ac:dyDescent="0.35">
      <c r="A84" s="22">
        <f t="shared" si="1"/>
        <v>6</v>
      </c>
      <c r="B84" s="23" t="s">
        <v>10</v>
      </c>
      <c r="C84" s="21" t="s">
        <v>118</v>
      </c>
      <c r="D84" s="21" t="s">
        <v>967</v>
      </c>
      <c r="E84" s="78">
        <f>VLOOKUP(D84,'[1]As per ISO'!$C$8:$FC$889,157,0)</f>
        <v>6</v>
      </c>
      <c r="F84" s="23" t="s">
        <v>1738</v>
      </c>
      <c r="G84" s="46" t="s">
        <v>2441</v>
      </c>
      <c r="H84" s="8"/>
      <c r="I84" s="80"/>
      <c r="J84" s="26"/>
      <c r="K84" s="26"/>
      <c r="L84" s="26"/>
      <c r="M84" s="26"/>
      <c r="N84" s="26"/>
      <c r="O84" s="26"/>
    </row>
    <row r="85" spans="1:15" s="7" customFormat="1" ht="26.15" customHeight="1" x14ac:dyDescent="0.35">
      <c r="A85" s="22">
        <f t="shared" si="1"/>
        <v>7</v>
      </c>
      <c r="B85" s="23" t="s">
        <v>10</v>
      </c>
      <c r="C85" s="21" t="s">
        <v>119</v>
      </c>
      <c r="D85" s="21" t="s">
        <v>968</v>
      </c>
      <c r="E85" s="78">
        <f>VLOOKUP(D85,'[1]As per ISO'!$C$8:$FC$889,157,0)</f>
        <v>7</v>
      </c>
      <c r="F85" s="23" t="s">
        <v>1738</v>
      </c>
      <c r="G85" s="46" t="s">
        <v>2467</v>
      </c>
      <c r="H85" s="8" t="s">
        <v>2592</v>
      </c>
      <c r="I85" s="80">
        <v>3.25</v>
      </c>
      <c r="J85" s="26"/>
      <c r="K85" s="26"/>
      <c r="L85" s="26"/>
      <c r="M85" s="26"/>
      <c r="N85" s="26"/>
      <c r="O85" s="26"/>
    </row>
    <row r="86" spans="1:15" s="7" customFormat="1" ht="26.15" customHeight="1" x14ac:dyDescent="0.35">
      <c r="A86" s="22">
        <f t="shared" si="1"/>
        <v>8</v>
      </c>
      <c r="B86" s="23" t="s">
        <v>10</v>
      </c>
      <c r="C86" s="21" t="s">
        <v>120</v>
      </c>
      <c r="D86" s="21" t="s">
        <v>969</v>
      </c>
      <c r="E86" s="78">
        <f>VLOOKUP(D86,'[1]As per ISO'!$C$8:$FC$889,157,0)</f>
        <v>8</v>
      </c>
      <c r="F86" s="23" t="s">
        <v>1738</v>
      </c>
      <c r="G86" s="46"/>
      <c r="H86" s="8"/>
      <c r="I86" s="80"/>
      <c r="J86" s="26"/>
      <c r="K86" s="26"/>
      <c r="L86" s="26"/>
      <c r="M86" s="26"/>
      <c r="N86" s="26"/>
      <c r="O86" s="26"/>
    </row>
    <row r="87" spans="1:15" s="7" customFormat="1" ht="26.15" customHeight="1" x14ac:dyDescent="0.35">
      <c r="A87" s="22">
        <f t="shared" si="1"/>
        <v>9</v>
      </c>
      <c r="B87" s="23" t="s">
        <v>10</v>
      </c>
      <c r="C87" s="21" t="s">
        <v>121</v>
      </c>
      <c r="D87" s="21" t="s">
        <v>970</v>
      </c>
      <c r="E87" s="78">
        <f>VLOOKUP(D87,'[1]As per ISO'!$C$8:$FC$889,157,0)</f>
        <v>9</v>
      </c>
      <c r="F87" s="23" t="s">
        <v>1739</v>
      </c>
      <c r="G87" s="46" t="s">
        <v>2776</v>
      </c>
      <c r="H87" s="8"/>
      <c r="I87" s="80"/>
      <c r="J87" s="26"/>
      <c r="K87" s="26"/>
      <c r="L87" s="26"/>
      <c r="M87" s="26"/>
      <c r="N87" s="26"/>
      <c r="O87" s="26"/>
    </row>
    <row r="88" spans="1:15" s="7" customFormat="1" ht="26.15" customHeight="1" x14ac:dyDescent="0.35">
      <c r="A88" s="22">
        <f t="shared" si="1"/>
        <v>10</v>
      </c>
      <c r="B88" s="23" t="s">
        <v>10</v>
      </c>
      <c r="C88" s="21" t="s">
        <v>122</v>
      </c>
      <c r="D88" s="21" t="s">
        <v>971</v>
      </c>
      <c r="E88" s="78">
        <f>VLOOKUP(D88,'[1]As per ISO'!$C$8:$FC$889,157,0)</f>
        <v>10</v>
      </c>
      <c r="F88" s="23" t="s">
        <v>1738</v>
      </c>
      <c r="G88" s="46" t="s">
        <v>2467</v>
      </c>
      <c r="H88" s="8" t="s">
        <v>2593</v>
      </c>
      <c r="I88" s="80">
        <v>3.25</v>
      </c>
      <c r="J88" s="26"/>
      <c r="K88" s="26"/>
      <c r="L88" s="26"/>
      <c r="M88" s="26"/>
      <c r="N88" s="26"/>
      <c r="O88" s="26"/>
    </row>
    <row r="89" spans="1:15" s="7" customFormat="1" ht="26.15" customHeight="1" x14ac:dyDescent="0.35">
      <c r="A89" s="22">
        <f t="shared" si="1"/>
        <v>11</v>
      </c>
      <c r="B89" s="23" t="s">
        <v>10</v>
      </c>
      <c r="C89" s="21" t="s">
        <v>123</v>
      </c>
      <c r="D89" s="21" t="s">
        <v>972</v>
      </c>
      <c r="E89" s="78">
        <f>VLOOKUP(D89,'[1]As per ISO'!$C$8:$FC$889,157,0)</f>
        <v>11</v>
      </c>
      <c r="F89" s="23" t="s">
        <v>1738</v>
      </c>
      <c r="G89" s="46"/>
      <c r="H89" s="8"/>
      <c r="I89" s="80"/>
      <c r="J89" s="26"/>
      <c r="K89" s="26"/>
      <c r="L89" s="26"/>
      <c r="M89" s="26"/>
      <c r="N89" s="26"/>
      <c r="O89" s="26"/>
    </row>
    <row r="90" spans="1:15" s="7" customFormat="1" ht="26.15" customHeight="1" x14ac:dyDescent="0.35">
      <c r="A90" s="22">
        <f t="shared" si="1"/>
        <v>12</v>
      </c>
      <c r="B90" s="23" t="s">
        <v>10</v>
      </c>
      <c r="C90" s="21" t="s">
        <v>124</v>
      </c>
      <c r="D90" s="21" t="s">
        <v>973</v>
      </c>
      <c r="E90" s="78">
        <f>VLOOKUP(D90,'[1]As per ISO'!$C$8:$FC$889,157,0)</f>
        <v>12</v>
      </c>
      <c r="F90" s="23" t="s">
        <v>1738</v>
      </c>
      <c r="G90" s="46" t="s">
        <v>2442</v>
      </c>
      <c r="H90" s="8" t="s">
        <v>2605</v>
      </c>
      <c r="I90" s="80"/>
      <c r="J90" s="26"/>
      <c r="K90" s="26"/>
      <c r="L90" s="26"/>
      <c r="M90" s="26"/>
      <c r="N90" s="26"/>
      <c r="O90" s="26"/>
    </row>
    <row r="91" spans="1:15" s="7" customFormat="1" ht="26.15" customHeight="1" x14ac:dyDescent="0.35">
      <c r="A91" s="22">
        <f t="shared" si="1"/>
        <v>13</v>
      </c>
      <c r="B91" s="23" t="s">
        <v>10</v>
      </c>
      <c r="C91" s="21" t="s">
        <v>125</v>
      </c>
      <c r="D91" s="21" t="s">
        <v>974</v>
      </c>
      <c r="E91" s="78">
        <f>VLOOKUP(D91,'[1]As per ISO'!$C$8:$FC$889,157,0)</f>
        <v>13</v>
      </c>
      <c r="F91" s="23" t="s">
        <v>1738</v>
      </c>
      <c r="G91" s="46"/>
      <c r="H91" s="8"/>
      <c r="I91" s="80"/>
      <c r="J91" s="26"/>
      <c r="K91" s="26"/>
      <c r="L91" s="26"/>
      <c r="M91" s="26"/>
      <c r="N91" s="26"/>
      <c r="O91" s="26"/>
    </row>
    <row r="92" spans="1:15" s="7" customFormat="1" ht="26.15" customHeight="1" x14ac:dyDescent="0.35">
      <c r="A92" s="22">
        <f t="shared" si="1"/>
        <v>14</v>
      </c>
      <c r="B92" s="23" t="s">
        <v>10</v>
      </c>
      <c r="C92" s="21" t="s">
        <v>126</v>
      </c>
      <c r="D92" s="21" t="s">
        <v>975</v>
      </c>
      <c r="E92" s="78">
        <f>VLOOKUP(D92,'[1]As per ISO'!$C$8:$FC$889,157,0)</f>
        <v>14</v>
      </c>
      <c r="F92" s="23" t="s">
        <v>1738</v>
      </c>
      <c r="G92" s="46"/>
      <c r="H92" s="8"/>
      <c r="I92" s="80"/>
      <c r="J92" s="26"/>
      <c r="K92" s="26"/>
      <c r="L92" s="26"/>
      <c r="M92" s="26"/>
      <c r="N92" s="26"/>
      <c r="O92" s="26"/>
    </row>
    <row r="93" spans="1:15" s="7" customFormat="1" ht="26.15" customHeight="1" x14ac:dyDescent="0.35">
      <c r="A93" s="22">
        <f t="shared" si="1"/>
        <v>15</v>
      </c>
      <c r="B93" s="23" t="s">
        <v>10</v>
      </c>
      <c r="C93" s="21" t="s">
        <v>127</v>
      </c>
      <c r="D93" s="21" t="s">
        <v>976</v>
      </c>
      <c r="E93" s="78">
        <f>VLOOKUP(D93,'[1]As per ISO'!$C$8:$FC$889,157,0)</f>
        <v>15</v>
      </c>
      <c r="F93" s="23" t="s">
        <v>1737</v>
      </c>
      <c r="G93" s="46" t="s">
        <v>2293</v>
      </c>
      <c r="H93" s="8" t="s">
        <v>2459</v>
      </c>
      <c r="I93" s="101">
        <v>3.6</v>
      </c>
      <c r="J93" s="26"/>
      <c r="K93" s="26"/>
      <c r="L93" s="26"/>
      <c r="M93" s="26"/>
      <c r="N93" s="26"/>
      <c r="O93" s="26"/>
    </row>
    <row r="94" spans="1:15" s="7" customFormat="1" ht="26.15" customHeight="1" x14ac:dyDescent="0.35">
      <c r="A94" s="22">
        <f t="shared" si="1"/>
        <v>16</v>
      </c>
      <c r="B94" s="23" t="s">
        <v>10</v>
      </c>
      <c r="C94" s="21" t="s">
        <v>128</v>
      </c>
      <c r="D94" s="21" t="s">
        <v>977</v>
      </c>
      <c r="E94" s="78">
        <f>VLOOKUP(D94,'[1]As per ISO'!$C$8:$FC$889,157,0)</f>
        <v>16</v>
      </c>
      <c r="F94" s="23" t="s">
        <v>1737</v>
      </c>
      <c r="G94" s="46" t="s">
        <v>2294</v>
      </c>
      <c r="H94" s="8" t="s">
        <v>2594</v>
      </c>
      <c r="I94" s="101">
        <v>4.5</v>
      </c>
      <c r="J94" s="26"/>
      <c r="K94" s="26"/>
      <c r="L94" s="26"/>
      <c r="M94" s="26"/>
      <c r="N94" s="26"/>
      <c r="O94" s="26"/>
    </row>
    <row r="95" spans="1:15" s="7" customFormat="1" ht="26.15" customHeight="1" x14ac:dyDescent="0.35">
      <c r="A95" s="22">
        <f t="shared" si="1"/>
        <v>17</v>
      </c>
      <c r="B95" s="23" t="s">
        <v>10</v>
      </c>
      <c r="C95" s="21" t="s">
        <v>129</v>
      </c>
      <c r="D95" s="21" t="s">
        <v>978</v>
      </c>
      <c r="E95" s="78">
        <f>VLOOKUP(D95,'[1]As per ISO'!$C$8:$FC$889,157,0)</f>
        <v>17</v>
      </c>
      <c r="F95" s="23" t="s">
        <v>1738</v>
      </c>
      <c r="G95" s="46" t="s">
        <v>2335</v>
      </c>
      <c r="H95" s="8" t="s">
        <v>2339</v>
      </c>
      <c r="I95" s="80"/>
      <c r="J95" s="26"/>
      <c r="K95" s="26"/>
      <c r="L95" s="26"/>
      <c r="M95" s="26"/>
      <c r="N95" s="26"/>
      <c r="O95" s="26"/>
    </row>
    <row r="96" spans="1:15" s="7" customFormat="1" ht="26.15" customHeight="1" x14ac:dyDescent="0.35">
      <c r="A96" s="22">
        <f t="shared" si="1"/>
        <v>18</v>
      </c>
      <c r="B96" s="23" t="s">
        <v>10</v>
      </c>
      <c r="C96" s="21" t="s">
        <v>198</v>
      </c>
      <c r="D96" s="21" t="s">
        <v>1047</v>
      </c>
      <c r="E96" s="78">
        <f>VLOOKUP(D96,'[1]As per ISO'!$C$8:$FC$889,157,0)</f>
        <v>18</v>
      </c>
      <c r="F96" s="23" t="s">
        <v>1737</v>
      </c>
      <c r="G96" s="46" t="s">
        <v>1745</v>
      </c>
      <c r="H96" s="8" t="s">
        <v>2595</v>
      </c>
      <c r="I96" s="101">
        <v>3.36</v>
      </c>
      <c r="J96" s="26"/>
      <c r="K96" s="26"/>
      <c r="L96" s="26"/>
      <c r="M96" s="26"/>
      <c r="N96" s="26"/>
      <c r="O96" s="26"/>
    </row>
    <row r="97" spans="1:15" s="7" customFormat="1" ht="26.15" customHeight="1" x14ac:dyDescent="0.35">
      <c r="A97" s="22">
        <f t="shared" si="1"/>
        <v>19</v>
      </c>
      <c r="B97" s="23" t="s">
        <v>10</v>
      </c>
      <c r="C97" s="21" t="s">
        <v>131</v>
      </c>
      <c r="D97" s="21" t="s">
        <v>980</v>
      </c>
      <c r="E97" s="78">
        <f>VLOOKUP(D97,'[1]As per ISO'!$C$8:$FC$889,157,0)</f>
        <v>19</v>
      </c>
      <c r="F97" s="23" t="s">
        <v>1738</v>
      </c>
      <c r="G97" s="46"/>
      <c r="H97" s="8"/>
      <c r="I97" s="80"/>
      <c r="J97" s="26"/>
      <c r="K97" s="26"/>
      <c r="L97" s="26"/>
      <c r="M97" s="26"/>
      <c r="N97" s="26"/>
      <c r="O97" s="26"/>
    </row>
    <row r="98" spans="1:15" s="7" customFormat="1" ht="26.15" customHeight="1" x14ac:dyDescent="0.35">
      <c r="A98" s="22">
        <f t="shared" si="1"/>
        <v>20</v>
      </c>
      <c r="B98" s="23" t="s">
        <v>10</v>
      </c>
      <c r="C98" s="21" t="s">
        <v>132</v>
      </c>
      <c r="D98" s="21" t="s">
        <v>981</v>
      </c>
      <c r="E98" s="78">
        <f>VLOOKUP(D98,'[1]As per ISO'!$C$8:$FC$889,157,0)</f>
        <v>20</v>
      </c>
      <c r="F98" s="23" t="s">
        <v>1737</v>
      </c>
      <c r="G98" s="79" t="s">
        <v>2648</v>
      </c>
      <c r="H98" s="8"/>
      <c r="I98" s="101">
        <v>1.5</v>
      </c>
      <c r="J98" s="26"/>
      <c r="K98" s="26"/>
      <c r="L98" s="26"/>
      <c r="M98" s="26"/>
      <c r="N98" s="26"/>
      <c r="O98" s="26"/>
    </row>
    <row r="99" spans="1:15" s="7" customFormat="1" ht="26.15" customHeight="1" x14ac:dyDescent="0.35">
      <c r="A99" s="22">
        <f t="shared" si="1"/>
        <v>21</v>
      </c>
      <c r="B99" s="23" t="s">
        <v>10</v>
      </c>
      <c r="C99" s="21" t="s">
        <v>133</v>
      </c>
      <c r="D99" s="21" t="s">
        <v>982</v>
      </c>
      <c r="E99" s="78">
        <f>VLOOKUP(D99,'[1]As per ISO'!$C$8:$FC$889,157,0)</f>
        <v>21</v>
      </c>
      <c r="F99" s="23" t="s">
        <v>1737</v>
      </c>
      <c r="G99" s="46" t="s">
        <v>2295</v>
      </c>
      <c r="H99" s="8" t="s">
        <v>2327</v>
      </c>
      <c r="I99" s="101">
        <v>3</v>
      </c>
      <c r="J99" s="26"/>
      <c r="K99" s="26"/>
      <c r="L99" s="26"/>
      <c r="M99" s="26"/>
      <c r="N99" s="26"/>
      <c r="O99" s="26"/>
    </row>
    <row r="100" spans="1:15" s="7" customFormat="1" ht="26.15" customHeight="1" x14ac:dyDescent="0.35">
      <c r="A100" s="22">
        <f t="shared" si="1"/>
        <v>22</v>
      </c>
      <c r="B100" s="23" t="s">
        <v>10</v>
      </c>
      <c r="C100" s="21" t="s">
        <v>134</v>
      </c>
      <c r="D100" s="21" t="s">
        <v>983</v>
      </c>
      <c r="E100" s="78">
        <f>VLOOKUP(D100,'[1]As per ISO'!$C$8:$FC$889,157,0)</f>
        <v>22</v>
      </c>
      <c r="F100" s="23" t="s">
        <v>1737</v>
      </c>
      <c r="G100" s="46"/>
      <c r="H100" s="8"/>
      <c r="I100" s="80"/>
      <c r="J100" s="26"/>
      <c r="K100" s="26"/>
      <c r="L100" s="26"/>
      <c r="M100" s="26"/>
      <c r="N100" s="26"/>
      <c r="O100" s="26"/>
    </row>
    <row r="101" spans="1:15" s="7" customFormat="1" ht="26.15" customHeight="1" x14ac:dyDescent="0.35">
      <c r="A101" s="22">
        <f t="shared" si="1"/>
        <v>23</v>
      </c>
      <c r="B101" s="23" t="s">
        <v>10</v>
      </c>
      <c r="C101" s="21" t="s">
        <v>135</v>
      </c>
      <c r="D101" s="21" t="s">
        <v>984</v>
      </c>
      <c r="E101" s="78">
        <f>VLOOKUP(D101,'[1]As per ISO'!$C$8:$FC$889,157,0)</f>
        <v>23</v>
      </c>
      <c r="F101" s="23" t="s">
        <v>1738</v>
      </c>
      <c r="G101" s="46"/>
      <c r="H101" s="8"/>
      <c r="I101" s="80"/>
      <c r="J101" s="26"/>
      <c r="K101" s="26"/>
      <c r="L101" s="26"/>
      <c r="M101" s="26"/>
      <c r="N101" s="26"/>
      <c r="O101" s="26"/>
    </row>
    <row r="102" spans="1:15" s="7" customFormat="1" ht="26.15" customHeight="1" x14ac:dyDescent="0.35">
      <c r="A102" s="22">
        <f t="shared" si="1"/>
        <v>24</v>
      </c>
      <c r="B102" s="23" t="s">
        <v>10</v>
      </c>
      <c r="C102" s="21" t="s">
        <v>136</v>
      </c>
      <c r="D102" s="21" t="s">
        <v>985</v>
      </c>
      <c r="E102" s="78">
        <f>VLOOKUP(D102,'[1]As per ISO'!$C$8:$FC$889,157,0)</f>
        <v>24</v>
      </c>
      <c r="F102" s="23" t="s">
        <v>1737</v>
      </c>
      <c r="G102" s="46" t="s">
        <v>2291</v>
      </c>
      <c r="H102" s="8" t="s">
        <v>2596</v>
      </c>
      <c r="I102" s="101">
        <v>3</v>
      </c>
      <c r="J102" s="26"/>
      <c r="K102" s="26"/>
      <c r="L102" s="26"/>
      <c r="M102" s="26"/>
      <c r="N102" s="26"/>
      <c r="O102" s="26"/>
    </row>
    <row r="103" spans="1:15" s="7" customFormat="1" ht="26.15" customHeight="1" x14ac:dyDescent="0.35">
      <c r="A103" s="22">
        <f t="shared" si="1"/>
        <v>25</v>
      </c>
      <c r="B103" s="23" t="s">
        <v>10</v>
      </c>
      <c r="C103" s="21" t="s">
        <v>137</v>
      </c>
      <c r="D103" s="21" t="s">
        <v>986</v>
      </c>
      <c r="E103" s="78">
        <f>VLOOKUP(D103,'[1]As per ISO'!$C$8:$FC$889,157,0)</f>
        <v>25</v>
      </c>
      <c r="F103" s="23" t="s">
        <v>1737</v>
      </c>
      <c r="G103" s="46" t="s">
        <v>2294</v>
      </c>
      <c r="H103" s="8" t="s">
        <v>2597</v>
      </c>
      <c r="I103" s="101">
        <v>4.5</v>
      </c>
      <c r="J103" s="26"/>
      <c r="K103" s="26"/>
      <c r="L103" s="26"/>
      <c r="M103" s="26"/>
      <c r="N103" s="26"/>
      <c r="O103" s="26"/>
    </row>
    <row r="104" spans="1:15" s="7" customFormat="1" ht="26.15" customHeight="1" x14ac:dyDescent="0.35">
      <c r="A104" s="22">
        <f t="shared" si="1"/>
        <v>26</v>
      </c>
      <c r="B104" s="23" t="s">
        <v>10</v>
      </c>
      <c r="C104" s="21" t="s">
        <v>138</v>
      </c>
      <c r="D104" s="21" t="s">
        <v>987</v>
      </c>
      <c r="E104" s="78">
        <f>VLOOKUP(D104,'[1]As per ISO'!$C$8:$FC$889,157,0)</f>
        <v>26</v>
      </c>
      <c r="F104" s="23" t="s">
        <v>1738</v>
      </c>
      <c r="G104" s="46"/>
      <c r="H104" s="8"/>
      <c r="I104" s="80"/>
      <c r="J104" s="26"/>
      <c r="K104" s="26"/>
      <c r="L104" s="26"/>
      <c r="M104" s="26"/>
      <c r="N104" s="26"/>
      <c r="O104" s="26"/>
    </row>
    <row r="105" spans="1:15" s="7" customFormat="1" ht="26.15" customHeight="1" x14ac:dyDescent="0.35">
      <c r="A105" s="22">
        <f t="shared" si="1"/>
        <v>27</v>
      </c>
      <c r="B105" s="23" t="s">
        <v>10</v>
      </c>
      <c r="C105" s="21" t="s">
        <v>200</v>
      </c>
      <c r="D105" s="21" t="s">
        <v>1049</v>
      </c>
      <c r="E105" s="78">
        <f>VLOOKUP(D105,'[1]As per ISO'!$C$8:$FC$889,157,0)</f>
        <v>27</v>
      </c>
      <c r="F105" s="23" t="s">
        <v>1737</v>
      </c>
      <c r="G105" s="46" t="s">
        <v>1745</v>
      </c>
      <c r="H105" s="8" t="s">
        <v>2452</v>
      </c>
      <c r="I105" s="101">
        <v>3.36</v>
      </c>
      <c r="J105" s="26"/>
      <c r="K105" s="26"/>
      <c r="L105" s="26"/>
      <c r="M105" s="26"/>
      <c r="N105" s="26"/>
      <c r="O105" s="26"/>
    </row>
    <row r="106" spans="1:15" s="7" customFormat="1" ht="26.15" customHeight="1" x14ac:dyDescent="0.35">
      <c r="A106" s="22">
        <f t="shared" si="1"/>
        <v>28</v>
      </c>
      <c r="B106" s="23" t="s">
        <v>10</v>
      </c>
      <c r="C106" s="21" t="s">
        <v>140</v>
      </c>
      <c r="D106" s="21" t="s">
        <v>989</v>
      </c>
      <c r="E106" s="78">
        <f>VLOOKUP(D106,'[1]As per ISO'!$C$8:$FC$889,157,0)</f>
        <v>28</v>
      </c>
      <c r="F106" s="23" t="s">
        <v>1738</v>
      </c>
      <c r="G106" s="46"/>
      <c r="H106" s="8"/>
      <c r="I106" s="80"/>
      <c r="J106" s="26"/>
      <c r="K106" s="26"/>
      <c r="L106" s="26"/>
      <c r="M106" s="26"/>
      <c r="N106" s="26"/>
      <c r="O106" s="26"/>
    </row>
    <row r="107" spans="1:15" s="7" customFormat="1" ht="26.15" customHeight="1" x14ac:dyDescent="0.35">
      <c r="A107" s="22">
        <f t="shared" si="1"/>
        <v>29</v>
      </c>
      <c r="B107" s="23" t="s">
        <v>10</v>
      </c>
      <c r="C107" s="21" t="s">
        <v>141</v>
      </c>
      <c r="D107" s="21" t="s">
        <v>990</v>
      </c>
      <c r="E107" s="78">
        <f>VLOOKUP(D107,'[1]As per ISO'!$C$8:$FC$889,157,0)</f>
        <v>29</v>
      </c>
      <c r="F107" s="23" t="s">
        <v>1738</v>
      </c>
      <c r="G107" s="46"/>
      <c r="H107" s="8"/>
      <c r="I107" s="80"/>
      <c r="J107" s="26"/>
      <c r="K107" s="26"/>
      <c r="L107" s="26"/>
      <c r="M107" s="26"/>
      <c r="N107" s="26"/>
      <c r="O107" s="26"/>
    </row>
    <row r="108" spans="1:15" s="7" customFormat="1" ht="26.15" customHeight="1" x14ac:dyDescent="0.35">
      <c r="A108" s="22">
        <f t="shared" si="1"/>
        <v>30</v>
      </c>
      <c r="B108" s="23" t="s">
        <v>10</v>
      </c>
      <c r="C108" s="21" t="s">
        <v>142</v>
      </c>
      <c r="D108" s="21" t="s">
        <v>991</v>
      </c>
      <c r="E108" s="78">
        <f>VLOOKUP(D108,'[1]As per ISO'!$C$8:$FC$889,157,0)</f>
        <v>30</v>
      </c>
      <c r="F108" s="23" t="s">
        <v>1737</v>
      </c>
      <c r="G108" s="46" t="s">
        <v>2293</v>
      </c>
      <c r="H108" s="8" t="s">
        <v>2598</v>
      </c>
      <c r="I108" s="101">
        <v>3.6</v>
      </c>
      <c r="J108" s="26"/>
      <c r="K108" s="26"/>
      <c r="L108" s="26"/>
      <c r="M108" s="26"/>
      <c r="N108" s="26"/>
      <c r="O108" s="26"/>
    </row>
    <row r="109" spans="1:15" s="7" customFormat="1" ht="26.15" customHeight="1" x14ac:dyDescent="0.35">
      <c r="A109" s="22">
        <f t="shared" si="1"/>
        <v>31</v>
      </c>
      <c r="B109" s="23" t="s">
        <v>10</v>
      </c>
      <c r="C109" s="21" t="s">
        <v>143</v>
      </c>
      <c r="D109" s="21" t="s">
        <v>992</v>
      </c>
      <c r="E109" s="78">
        <f>VLOOKUP(D109,'[1]As per ISO'!$C$8:$FC$889,157,0)</f>
        <v>31</v>
      </c>
      <c r="F109" s="23" t="s">
        <v>1738</v>
      </c>
      <c r="G109" s="46"/>
      <c r="H109" s="8"/>
      <c r="I109" s="80"/>
      <c r="J109" s="26"/>
      <c r="K109" s="26"/>
      <c r="L109" s="26"/>
      <c r="M109" s="26"/>
      <c r="N109" s="26"/>
      <c r="O109" s="26"/>
    </row>
    <row r="110" spans="1:15" s="7" customFormat="1" ht="26.15" customHeight="1" x14ac:dyDescent="0.35">
      <c r="A110" s="22">
        <f t="shared" si="1"/>
        <v>32</v>
      </c>
      <c r="B110" s="23" t="s">
        <v>10</v>
      </c>
      <c r="C110" s="21" t="s">
        <v>144</v>
      </c>
      <c r="D110" s="21" t="s">
        <v>993</v>
      </c>
      <c r="E110" s="78">
        <f>VLOOKUP(D110,'[1]As per ISO'!$C$8:$FC$889,157,0)</f>
        <v>32</v>
      </c>
      <c r="F110" s="23" t="s">
        <v>1737</v>
      </c>
      <c r="G110" s="46" t="s">
        <v>2361</v>
      </c>
      <c r="H110" s="8" t="s">
        <v>2226</v>
      </c>
      <c r="I110" s="80"/>
      <c r="J110" s="26"/>
      <c r="K110" s="26"/>
      <c r="L110" s="26"/>
      <c r="M110" s="26"/>
      <c r="N110" s="26"/>
      <c r="O110" s="26"/>
    </row>
    <row r="111" spans="1:15" s="7" customFormat="1" ht="26.15" customHeight="1" x14ac:dyDescent="0.35">
      <c r="A111" s="22">
        <f t="shared" si="1"/>
        <v>33</v>
      </c>
      <c r="B111" s="23" t="s">
        <v>10</v>
      </c>
      <c r="C111" s="21" t="s">
        <v>145</v>
      </c>
      <c r="D111" s="21" t="s">
        <v>994</v>
      </c>
      <c r="E111" s="78">
        <f>VLOOKUP(D111,'[1]As per ISO'!$C$8:$FC$889,157,0)</f>
        <v>33</v>
      </c>
      <c r="F111" s="23" t="s">
        <v>1738</v>
      </c>
      <c r="G111" s="46"/>
      <c r="H111" s="8"/>
      <c r="I111" s="80"/>
      <c r="J111" s="26"/>
      <c r="K111" s="26"/>
      <c r="L111" s="26"/>
      <c r="M111" s="26"/>
      <c r="N111" s="26"/>
      <c r="O111" s="26"/>
    </row>
    <row r="112" spans="1:15" s="7" customFormat="1" ht="26.15" customHeight="1" x14ac:dyDescent="0.35">
      <c r="A112" s="22">
        <f t="shared" si="1"/>
        <v>34</v>
      </c>
      <c r="B112" s="23" t="s">
        <v>10</v>
      </c>
      <c r="C112" s="21" t="s">
        <v>146</v>
      </c>
      <c r="D112" s="21" t="s">
        <v>995</v>
      </c>
      <c r="E112" s="78">
        <f>VLOOKUP(D112,'[1]As per ISO'!$C$8:$FC$889,157,0)</f>
        <v>34</v>
      </c>
      <c r="F112" s="23" t="s">
        <v>1738</v>
      </c>
      <c r="G112" s="46"/>
      <c r="H112" s="8"/>
      <c r="I112" s="80"/>
      <c r="J112" s="26"/>
      <c r="K112" s="26"/>
      <c r="L112" s="26"/>
      <c r="M112" s="26"/>
      <c r="N112" s="26"/>
      <c r="O112" s="26"/>
    </row>
    <row r="113" spans="1:15" s="7" customFormat="1" ht="26.15" customHeight="1" x14ac:dyDescent="0.35">
      <c r="A113" s="22">
        <f t="shared" si="1"/>
        <v>35</v>
      </c>
      <c r="B113" s="23" t="s">
        <v>10</v>
      </c>
      <c r="C113" s="21" t="s">
        <v>147</v>
      </c>
      <c r="D113" s="21" t="s">
        <v>996</v>
      </c>
      <c r="E113" s="78">
        <f>VLOOKUP(D113,'[1]As per ISO'!$C$8:$FC$889,157,0)</f>
        <v>35</v>
      </c>
      <c r="F113" s="23" t="s">
        <v>1738</v>
      </c>
      <c r="G113" s="46"/>
      <c r="H113" s="8"/>
      <c r="I113" s="80"/>
      <c r="J113" s="26"/>
      <c r="K113" s="26"/>
      <c r="L113" s="26"/>
      <c r="M113" s="26"/>
      <c r="N113" s="26"/>
      <c r="O113" s="26"/>
    </row>
    <row r="114" spans="1:15" s="7" customFormat="1" ht="26.15" customHeight="1" x14ac:dyDescent="0.35">
      <c r="A114" s="22">
        <f t="shared" si="1"/>
        <v>36</v>
      </c>
      <c r="B114" s="23" t="s">
        <v>10</v>
      </c>
      <c r="C114" s="21" t="s">
        <v>148</v>
      </c>
      <c r="D114" s="21" t="s">
        <v>997</v>
      </c>
      <c r="E114" s="78">
        <f>VLOOKUP(D114,'[1]As per ISO'!$C$8:$FC$889,157,0)</f>
        <v>36</v>
      </c>
      <c r="F114" s="23" t="s">
        <v>1738</v>
      </c>
      <c r="G114" s="33" t="s">
        <v>2477</v>
      </c>
      <c r="H114" s="8" t="s">
        <v>2606</v>
      </c>
      <c r="I114" s="80"/>
      <c r="J114" s="26"/>
      <c r="K114" s="26"/>
      <c r="L114" s="26"/>
      <c r="M114" s="26"/>
      <c r="N114" s="26"/>
      <c r="O114" s="26"/>
    </row>
    <row r="115" spans="1:15" s="7" customFormat="1" ht="26.15" customHeight="1" x14ac:dyDescent="0.35">
      <c r="A115" s="22">
        <f t="shared" si="1"/>
        <v>37</v>
      </c>
      <c r="B115" s="23" t="s">
        <v>10</v>
      </c>
      <c r="C115" s="21" t="s">
        <v>149</v>
      </c>
      <c r="D115" s="21" t="s">
        <v>998</v>
      </c>
      <c r="E115" s="78">
        <f>VLOOKUP(D115,'[1]As per ISO'!$C$8:$FC$889,157,0)</f>
        <v>37</v>
      </c>
      <c r="F115" s="23" t="s">
        <v>1739</v>
      </c>
      <c r="G115" s="46" t="s">
        <v>2777</v>
      </c>
      <c r="H115" s="8"/>
      <c r="I115" s="80"/>
      <c r="J115" s="26"/>
      <c r="K115" s="26"/>
      <c r="L115" s="26"/>
      <c r="M115" s="26"/>
      <c r="N115" s="26"/>
      <c r="O115" s="26"/>
    </row>
    <row r="116" spans="1:15" s="7" customFormat="1" ht="26.15" customHeight="1" x14ac:dyDescent="0.35">
      <c r="A116" s="22">
        <f t="shared" si="1"/>
        <v>38</v>
      </c>
      <c r="B116" s="23" t="s">
        <v>10</v>
      </c>
      <c r="C116" s="21" t="s">
        <v>150</v>
      </c>
      <c r="D116" s="21" t="s">
        <v>999</v>
      </c>
      <c r="E116" s="78">
        <f>VLOOKUP(D116,'[1]As per ISO'!$C$8:$FC$889,157,0)</f>
        <v>38</v>
      </c>
      <c r="F116" s="23" t="s">
        <v>1737</v>
      </c>
      <c r="G116" s="79" t="s">
        <v>2780</v>
      </c>
      <c r="H116" s="8"/>
      <c r="I116" s="80"/>
      <c r="J116" s="26"/>
      <c r="K116" s="26"/>
      <c r="L116" s="26"/>
      <c r="M116" s="26"/>
      <c r="N116" s="26"/>
      <c r="O116" s="26"/>
    </row>
    <row r="117" spans="1:15" s="7" customFormat="1" ht="26.15" customHeight="1" x14ac:dyDescent="0.35">
      <c r="A117" s="22">
        <f t="shared" si="1"/>
        <v>39</v>
      </c>
      <c r="B117" s="23" t="s">
        <v>10</v>
      </c>
      <c r="C117" s="21" t="s">
        <v>151</v>
      </c>
      <c r="D117" s="21" t="s">
        <v>1000</v>
      </c>
      <c r="E117" s="78">
        <f>VLOOKUP(D117,'[1]As per ISO'!$C$8:$FC$889,157,0)</f>
        <v>39</v>
      </c>
      <c r="F117" s="23" t="s">
        <v>1737</v>
      </c>
      <c r="G117" s="79" t="s">
        <v>2649</v>
      </c>
      <c r="H117" s="8"/>
      <c r="I117" s="101">
        <v>3.2</v>
      </c>
      <c r="J117" s="26"/>
      <c r="K117" s="26"/>
      <c r="L117" s="26"/>
      <c r="M117" s="26"/>
      <c r="N117" s="26"/>
      <c r="O117" s="26"/>
    </row>
    <row r="118" spans="1:15" s="7" customFormat="1" ht="26.15" customHeight="1" x14ac:dyDescent="0.35">
      <c r="A118" s="22">
        <f t="shared" si="1"/>
        <v>40</v>
      </c>
      <c r="B118" s="23" t="s">
        <v>10</v>
      </c>
      <c r="C118" s="21" t="s">
        <v>152</v>
      </c>
      <c r="D118" s="21" t="s">
        <v>1001</v>
      </c>
      <c r="E118" s="78">
        <f>VLOOKUP(D118,'[1]As per ISO'!$C$8:$FC$889,157,0)</f>
        <v>40</v>
      </c>
      <c r="F118" s="23" t="s">
        <v>1738</v>
      </c>
      <c r="G118" s="46"/>
      <c r="H118" s="8"/>
      <c r="I118" s="80"/>
      <c r="J118" s="26"/>
      <c r="K118" s="26"/>
      <c r="L118" s="26"/>
      <c r="M118" s="26"/>
      <c r="N118" s="26"/>
      <c r="O118" s="26"/>
    </row>
    <row r="119" spans="1:15" s="7" customFormat="1" ht="26.15" customHeight="1" x14ac:dyDescent="0.35">
      <c r="A119" s="22">
        <f t="shared" si="1"/>
        <v>41</v>
      </c>
      <c r="B119" s="23" t="s">
        <v>10</v>
      </c>
      <c r="C119" s="21" t="s">
        <v>153</v>
      </c>
      <c r="D119" s="21" t="s">
        <v>1002</v>
      </c>
      <c r="E119" s="78">
        <f>VLOOKUP(D119,'[1]As per ISO'!$C$8:$FC$889,157,0)</f>
        <v>41</v>
      </c>
      <c r="F119" s="23" t="s">
        <v>1738</v>
      </c>
      <c r="G119" s="46" t="s">
        <v>2447</v>
      </c>
      <c r="H119" s="8" t="s">
        <v>2607</v>
      </c>
      <c r="I119" s="80"/>
      <c r="J119" s="26"/>
      <c r="K119" s="26"/>
      <c r="L119" s="26"/>
      <c r="M119" s="26"/>
      <c r="N119" s="26"/>
      <c r="O119" s="26"/>
    </row>
    <row r="120" spans="1:15" s="7" customFormat="1" ht="26.15" customHeight="1" x14ac:dyDescent="0.35">
      <c r="A120" s="22">
        <f t="shared" si="1"/>
        <v>42</v>
      </c>
      <c r="B120" s="23" t="s">
        <v>10</v>
      </c>
      <c r="C120" s="21" t="s">
        <v>154</v>
      </c>
      <c r="D120" s="21" t="s">
        <v>1003</v>
      </c>
      <c r="E120" s="78">
        <f>VLOOKUP(D120,'[1]As per ISO'!$C$8:$FC$889,157,0)</f>
        <v>43</v>
      </c>
      <c r="F120" s="23" t="s">
        <v>1738</v>
      </c>
      <c r="G120" s="46"/>
      <c r="H120" s="8"/>
      <c r="I120" s="80"/>
      <c r="J120" s="26"/>
      <c r="K120" s="26"/>
      <c r="L120" s="26"/>
      <c r="M120" s="26"/>
      <c r="N120" s="26"/>
      <c r="O120" s="26"/>
    </row>
    <row r="121" spans="1:15" s="7" customFormat="1" ht="26.15" customHeight="1" x14ac:dyDescent="0.35">
      <c r="A121" s="22">
        <f t="shared" si="1"/>
        <v>43</v>
      </c>
      <c r="B121" s="23" t="s">
        <v>10</v>
      </c>
      <c r="C121" s="21" t="s">
        <v>155</v>
      </c>
      <c r="D121" s="21" t="s">
        <v>1004</v>
      </c>
      <c r="E121" s="78">
        <f>VLOOKUP(D121,'[1]As per ISO'!$C$8:$FC$889,157,0)</f>
        <v>44</v>
      </c>
      <c r="F121" s="23" t="s">
        <v>1737</v>
      </c>
      <c r="G121" s="46"/>
      <c r="H121" s="8"/>
      <c r="I121" s="80"/>
      <c r="J121" s="26"/>
      <c r="K121" s="26"/>
      <c r="L121" s="26"/>
      <c r="M121" s="26"/>
      <c r="N121" s="26"/>
      <c r="O121" s="26"/>
    </row>
    <row r="122" spans="1:15" s="7" customFormat="1" ht="26.15" customHeight="1" x14ac:dyDescent="0.35">
      <c r="A122" s="22">
        <f t="shared" si="1"/>
        <v>44</v>
      </c>
      <c r="B122" s="23" t="s">
        <v>10</v>
      </c>
      <c r="C122" s="21" t="s">
        <v>156</v>
      </c>
      <c r="D122" s="21" t="s">
        <v>1005</v>
      </c>
      <c r="E122" s="78">
        <f>VLOOKUP(D122,'[1]As per ISO'!$C$8:$FC$889,157,0)</f>
        <v>45</v>
      </c>
      <c r="F122" s="23" t="s">
        <v>1738</v>
      </c>
      <c r="G122" s="79" t="s">
        <v>2779</v>
      </c>
      <c r="H122" s="8"/>
      <c r="I122" s="80"/>
      <c r="J122" s="26"/>
      <c r="K122" s="26"/>
      <c r="L122" s="26"/>
      <c r="M122" s="26"/>
      <c r="N122" s="26"/>
      <c r="O122" s="26"/>
    </row>
    <row r="123" spans="1:15" s="7" customFormat="1" ht="26.15" customHeight="1" x14ac:dyDescent="0.35">
      <c r="A123" s="22">
        <f t="shared" si="1"/>
        <v>45</v>
      </c>
      <c r="B123" s="23" t="s">
        <v>10</v>
      </c>
      <c r="C123" s="21" t="s">
        <v>157</v>
      </c>
      <c r="D123" s="21" t="s">
        <v>1006</v>
      </c>
      <c r="E123" s="78">
        <f>VLOOKUP(D123,'[1]As per ISO'!$C$8:$FC$889,157,0)</f>
        <v>46</v>
      </c>
      <c r="F123" s="23" t="s">
        <v>1738</v>
      </c>
      <c r="G123" s="46"/>
      <c r="H123" s="8"/>
      <c r="I123" s="80"/>
      <c r="J123" s="26"/>
      <c r="K123" s="26"/>
      <c r="L123" s="26"/>
      <c r="M123" s="26"/>
      <c r="N123" s="26"/>
      <c r="O123" s="26"/>
    </row>
    <row r="124" spans="1:15" s="7" customFormat="1" ht="26.15" customHeight="1" x14ac:dyDescent="0.35">
      <c r="A124" s="22">
        <f t="shared" si="1"/>
        <v>46</v>
      </c>
      <c r="B124" s="23" t="s">
        <v>10</v>
      </c>
      <c r="C124" s="21" t="s">
        <v>158</v>
      </c>
      <c r="D124" s="21" t="s">
        <v>1007</v>
      </c>
      <c r="E124" s="78">
        <f>VLOOKUP(D124,'[1]As per ISO'!$C$8:$FC$889,157,0)</f>
        <v>47</v>
      </c>
      <c r="F124" s="23" t="s">
        <v>1738</v>
      </c>
      <c r="G124" s="33" t="s">
        <v>2474</v>
      </c>
      <c r="H124" s="8" t="s">
        <v>2608</v>
      </c>
      <c r="I124" s="80"/>
      <c r="J124" s="26"/>
      <c r="K124" s="26"/>
      <c r="L124" s="26"/>
      <c r="M124" s="26"/>
      <c r="N124" s="26"/>
      <c r="O124" s="26"/>
    </row>
    <row r="125" spans="1:15" s="7" customFormat="1" ht="26.15" customHeight="1" x14ac:dyDescent="0.35">
      <c r="A125" s="22">
        <f t="shared" si="1"/>
        <v>47</v>
      </c>
      <c r="B125" s="23" t="s">
        <v>10</v>
      </c>
      <c r="C125" s="21" t="s">
        <v>159</v>
      </c>
      <c r="D125" s="21" t="s">
        <v>1008</v>
      </c>
      <c r="E125" s="78">
        <f>VLOOKUP(D125,'[1]As per ISO'!$C$8:$FC$889,157,0)</f>
        <v>48</v>
      </c>
      <c r="F125" s="23" t="s">
        <v>1738</v>
      </c>
      <c r="G125" s="46"/>
      <c r="H125" s="8"/>
      <c r="I125" s="80"/>
      <c r="J125" s="26"/>
      <c r="K125" s="26"/>
      <c r="L125" s="26"/>
      <c r="M125" s="26"/>
      <c r="N125" s="26"/>
      <c r="O125" s="26"/>
    </row>
    <row r="126" spans="1:15" s="7" customFormat="1" ht="26.15" customHeight="1" x14ac:dyDescent="0.35">
      <c r="A126" s="22">
        <f t="shared" si="1"/>
        <v>48</v>
      </c>
      <c r="B126" s="23" t="s">
        <v>10</v>
      </c>
      <c r="C126" s="21" t="s">
        <v>160</v>
      </c>
      <c r="D126" s="21" t="s">
        <v>1009</v>
      </c>
      <c r="E126" s="78">
        <f>VLOOKUP(D126,'[1]As per ISO'!$C$8:$FC$889,157,0)</f>
        <v>49</v>
      </c>
      <c r="F126" s="23" t="s">
        <v>1738</v>
      </c>
      <c r="G126" s="46"/>
      <c r="H126" s="8"/>
      <c r="I126" s="80"/>
      <c r="J126" s="26"/>
      <c r="K126" s="26"/>
      <c r="L126" s="26"/>
      <c r="M126" s="26"/>
      <c r="N126" s="26"/>
      <c r="O126" s="26"/>
    </row>
    <row r="127" spans="1:15" s="7" customFormat="1" ht="26.15" customHeight="1" x14ac:dyDescent="0.35">
      <c r="A127" s="22">
        <f t="shared" si="1"/>
        <v>49</v>
      </c>
      <c r="B127" s="23" t="s">
        <v>10</v>
      </c>
      <c r="C127" s="21" t="s">
        <v>161</v>
      </c>
      <c r="D127" s="21" t="s">
        <v>1010</v>
      </c>
      <c r="E127" s="78">
        <f>VLOOKUP(D127,'[1]As per ISO'!$C$8:$FC$889,157,0)</f>
        <v>50</v>
      </c>
      <c r="F127" s="23" t="s">
        <v>1738</v>
      </c>
      <c r="G127" s="46"/>
      <c r="H127" s="8"/>
      <c r="I127" s="80"/>
      <c r="J127" s="26"/>
      <c r="K127" s="26"/>
      <c r="L127" s="26"/>
      <c r="M127" s="26"/>
      <c r="N127" s="26"/>
      <c r="O127" s="26"/>
    </row>
    <row r="128" spans="1:15" s="7" customFormat="1" ht="26.15" customHeight="1" x14ac:dyDescent="0.35">
      <c r="A128" s="22">
        <f t="shared" si="1"/>
        <v>50</v>
      </c>
      <c r="B128" s="23" t="s">
        <v>10</v>
      </c>
      <c r="C128" s="21" t="s">
        <v>162</v>
      </c>
      <c r="D128" s="21" t="s">
        <v>1011</v>
      </c>
      <c r="E128" s="78">
        <f>VLOOKUP(D128,'[1]As per ISO'!$C$8:$FC$889,157,0)</f>
        <v>51</v>
      </c>
      <c r="F128" s="23" t="s">
        <v>1738</v>
      </c>
      <c r="G128" s="46"/>
      <c r="H128" s="8"/>
      <c r="I128" s="80"/>
      <c r="J128" s="26"/>
      <c r="K128" s="26"/>
      <c r="L128" s="26"/>
      <c r="M128" s="26"/>
      <c r="N128" s="26"/>
      <c r="O128" s="26"/>
    </row>
    <row r="129" spans="1:15" s="7" customFormat="1" ht="26.15" customHeight="1" x14ac:dyDescent="0.35">
      <c r="A129" s="22">
        <f t="shared" si="1"/>
        <v>51</v>
      </c>
      <c r="B129" s="23" t="s">
        <v>10</v>
      </c>
      <c r="C129" s="21" t="s">
        <v>163</v>
      </c>
      <c r="D129" s="21" t="s">
        <v>1012</v>
      </c>
      <c r="E129" s="78">
        <f>VLOOKUP(D129,'[1]As per ISO'!$C$8:$FC$889,157,0)</f>
        <v>52</v>
      </c>
      <c r="F129" s="23" t="s">
        <v>1738</v>
      </c>
      <c r="G129" s="46"/>
      <c r="H129" s="8"/>
      <c r="I129" s="80"/>
      <c r="J129" s="26"/>
      <c r="K129" s="26"/>
      <c r="L129" s="26"/>
      <c r="M129" s="26"/>
      <c r="N129" s="26"/>
      <c r="O129" s="26"/>
    </row>
    <row r="130" spans="1:15" s="7" customFormat="1" ht="26.15" customHeight="1" x14ac:dyDescent="0.35">
      <c r="A130" s="22">
        <f t="shared" si="1"/>
        <v>52</v>
      </c>
      <c r="B130" s="23" t="s">
        <v>10</v>
      </c>
      <c r="C130" s="21" t="s">
        <v>164</v>
      </c>
      <c r="D130" s="21" t="s">
        <v>1013</v>
      </c>
      <c r="E130" s="78">
        <f>VLOOKUP(D130,'[1]As per ISO'!$C$8:$FC$889,157,0)</f>
        <v>53</v>
      </c>
      <c r="F130" s="23" t="s">
        <v>1738</v>
      </c>
      <c r="G130" s="46"/>
      <c r="H130" s="8"/>
      <c r="I130" s="80"/>
      <c r="J130" s="26"/>
      <c r="K130" s="26"/>
      <c r="L130" s="26"/>
      <c r="M130" s="26"/>
      <c r="N130" s="26"/>
      <c r="O130" s="26"/>
    </row>
    <row r="131" spans="1:15" s="7" customFormat="1" ht="26.15" customHeight="1" x14ac:dyDescent="0.35">
      <c r="A131" s="22">
        <f t="shared" si="1"/>
        <v>53</v>
      </c>
      <c r="B131" s="23" t="s">
        <v>10</v>
      </c>
      <c r="C131" s="21" t="s">
        <v>165</v>
      </c>
      <c r="D131" s="21" t="s">
        <v>1014</v>
      </c>
      <c r="E131" s="78">
        <f>VLOOKUP(D131,'[1]As per ISO'!$C$8:$FC$889,157,0)</f>
        <v>54</v>
      </c>
      <c r="F131" s="23" t="s">
        <v>1738</v>
      </c>
      <c r="G131" s="46"/>
      <c r="H131" s="8"/>
      <c r="I131" s="80"/>
      <c r="J131" s="26"/>
      <c r="K131" s="26"/>
      <c r="L131" s="26"/>
      <c r="M131" s="26"/>
      <c r="N131" s="26"/>
      <c r="O131" s="26"/>
    </row>
    <row r="132" spans="1:15" s="7" customFormat="1" ht="26.15" customHeight="1" x14ac:dyDescent="0.35">
      <c r="A132" s="22">
        <f t="shared" si="1"/>
        <v>54</v>
      </c>
      <c r="B132" s="23" t="s">
        <v>10</v>
      </c>
      <c r="C132" s="21" t="s">
        <v>166</v>
      </c>
      <c r="D132" s="21" t="s">
        <v>1015</v>
      </c>
      <c r="E132" s="78">
        <f>VLOOKUP(D132,'[1]As per ISO'!$C$8:$FC$889,157,0)</f>
        <v>55</v>
      </c>
      <c r="F132" s="23" t="s">
        <v>1738</v>
      </c>
      <c r="G132" s="33" t="s">
        <v>2477</v>
      </c>
      <c r="H132" s="8" t="s">
        <v>2609</v>
      </c>
      <c r="I132" s="80"/>
      <c r="J132" s="26"/>
      <c r="K132" s="26"/>
      <c r="L132" s="26"/>
      <c r="M132" s="26"/>
      <c r="N132" s="26"/>
      <c r="O132" s="26"/>
    </row>
    <row r="133" spans="1:15" s="7" customFormat="1" ht="26.15" customHeight="1" x14ac:dyDescent="0.35">
      <c r="A133" s="22">
        <f t="shared" ref="A133:A196" si="2">A132+1</f>
        <v>55</v>
      </c>
      <c r="B133" s="23" t="s">
        <v>10</v>
      </c>
      <c r="C133" s="21" t="s">
        <v>167</v>
      </c>
      <c r="D133" s="21" t="s">
        <v>1016</v>
      </c>
      <c r="E133" s="78">
        <f>VLOOKUP(D133,'[1]As per ISO'!$C$8:$FC$889,157,0)</f>
        <v>56</v>
      </c>
      <c r="F133" s="23" t="s">
        <v>1738</v>
      </c>
      <c r="G133" s="46"/>
      <c r="H133" s="8"/>
      <c r="I133" s="80"/>
      <c r="J133" s="26"/>
      <c r="K133" s="26"/>
      <c r="L133" s="26"/>
      <c r="M133" s="26"/>
      <c r="N133" s="26"/>
      <c r="O133" s="26"/>
    </row>
    <row r="134" spans="1:15" s="7" customFormat="1" ht="26.15" customHeight="1" x14ac:dyDescent="0.35">
      <c r="A134" s="22">
        <f t="shared" si="2"/>
        <v>56</v>
      </c>
      <c r="B134" s="23" t="s">
        <v>10</v>
      </c>
      <c r="C134" s="21" t="s">
        <v>168</v>
      </c>
      <c r="D134" s="21" t="s">
        <v>1017</v>
      </c>
      <c r="E134" s="78">
        <f>VLOOKUP(D134,'[1]As per ISO'!$C$8:$FC$889,157,0)</f>
        <v>57</v>
      </c>
      <c r="F134" s="23" t="s">
        <v>1738</v>
      </c>
      <c r="G134" s="46"/>
      <c r="H134" s="8"/>
      <c r="I134" s="80"/>
      <c r="J134" s="26"/>
      <c r="K134" s="26"/>
      <c r="L134" s="26"/>
      <c r="M134" s="26"/>
      <c r="N134" s="26"/>
      <c r="O134" s="26"/>
    </row>
    <row r="135" spans="1:15" s="7" customFormat="1" ht="26.15" customHeight="1" x14ac:dyDescent="0.35">
      <c r="A135" s="22">
        <f t="shared" si="2"/>
        <v>57</v>
      </c>
      <c r="B135" s="23" t="s">
        <v>10</v>
      </c>
      <c r="C135" s="21" t="s">
        <v>169</v>
      </c>
      <c r="D135" s="21" t="s">
        <v>1018</v>
      </c>
      <c r="E135" s="78">
        <f>VLOOKUP(D135,'[1]As per ISO'!$C$8:$FC$889,157,0)</f>
        <v>58</v>
      </c>
      <c r="F135" s="23" t="s">
        <v>1738</v>
      </c>
      <c r="G135" s="46"/>
      <c r="H135" s="8"/>
      <c r="I135" s="80"/>
      <c r="J135" s="26"/>
      <c r="K135" s="26"/>
      <c r="L135" s="26"/>
      <c r="M135" s="26"/>
      <c r="N135" s="26"/>
      <c r="O135" s="26"/>
    </row>
    <row r="136" spans="1:15" s="7" customFormat="1" ht="26.15" customHeight="1" x14ac:dyDescent="0.35">
      <c r="A136" s="22">
        <f t="shared" si="2"/>
        <v>58</v>
      </c>
      <c r="B136" s="23" t="s">
        <v>10</v>
      </c>
      <c r="C136" s="21" t="s">
        <v>170</v>
      </c>
      <c r="D136" s="21" t="s">
        <v>1019</v>
      </c>
      <c r="E136" s="78">
        <f>VLOOKUP(D136,'[1]As per ISO'!$C$8:$FC$889,157,0)</f>
        <v>59</v>
      </c>
      <c r="F136" s="23" t="s">
        <v>1737</v>
      </c>
      <c r="G136" s="46" t="s">
        <v>2467</v>
      </c>
      <c r="H136" s="8" t="s">
        <v>2450</v>
      </c>
      <c r="I136" s="101">
        <v>3.2</v>
      </c>
      <c r="J136" s="26"/>
      <c r="K136" s="26"/>
      <c r="L136" s="26"/>
      <c r="M136" s="26"/>
      <c r="N136" s="26"/>
      <c r="O136" s="26"/>
    </row>
    <row r="137" spans="1:15" s="7" customFormat="1" ht="26.15" customHeight="1" x14ac:dyDescent="0.35">
      <c r="A137" s="22">
        <f t="shared" si="2"/>
        <v>59</v>
      </c>
      <c r="B137" s="23" t="s">
        <v>10</v>
      </c>
      <c r="C137" s="21" t="s">
        <v>171</v>
      </c>
      <c r="D137" s="21" t="s">
        <v>1020</v>
      </c>
      <c r="E137" s="78">
        <f>VLOOKUP(D137,'[1]As per ISO'!$C$8:$FC$889,157,0)</f>
        <v>60</v>
      </c>
      <c r="F137" s="23" t="s">
        <v>1738</v>
      </c>
      <c r="G137" s="46"/>
      <c r="H137" s="8"/>
      <c r="I137" s="80"/>
      <c r="J137" s="26"/>
      <c r="K137" s="26"/>
      <c r="L137" s="26"/>
      <c r="M137" s="26"/>
      <c r="N137" s="26"/>
      <c r="O137" s="26"/>
    </row>
    <row r="138" spans="1:15" s="7" customFormat="1" ht="26.15" customHeight="1" x14ac:dyDescent="0.35">
      <c r="A138" s="22">
        <f t="shared" si="2"/>
        <v>60</v>
      </c>
      <c r="B138" s="23" t="s">
        <v>10</v>
      </c>
      <c r="C138" s="21" t="s">
        <v>172</v>
      </c>
      <c r="D138" s="21" t="s">
        <v>1021</v>
      </c>
      <c r="E138" s="78">
        <f>VLOOKUP(D138,'[1]As per ISO'!$C$8:$FC$889,157,0)</f>
        <v>61</v>
      </c>
      <c r="F138" s="23" t="s">
        <v>1738</v>
      </c>
      <c r="G138" s="46" t="s">
        <v>2335</v>
      </c>
      <c r="H138" s="8" t="s">
        <v>2340</v>
      </c>
      <c r="I138" s="80"/>
      <c r="J138" s="26"/>
      <c r="K138" s="26"/>
      <c r="L138" s="26"/>
      <c r="M138" s="26"/>
      <c r="N138" s="26"/>
      <c r="O138" s="26"/>
    </row>
    <row r="139" spans="1:15" s="7" customFormat="1" ht="26.15" customHeight="1" x14ac:dyDescent="0.35">
      <c r="A139" s="22">
        <f t="shared" si="2"/>
        <v>61</v>
      </c>
      <c r="B139" s="23" t="s">
        <v>10</v>
      </c>
      <c r="C139" s="21" t="s">
        <v>173</v>
      </c>
      <c r="D139" s="21" t="s">
        <v>1022</v>
      </c>
      <c r="E139" s="78">
        <f>VLOOKUP(D139,'[1]As per ISO'!$C$8:$FC$889,157,0)</f>
        <v>62</v>
      </c>
      <c r="F139" s="23" t="s">
        <v>1737</v>
      </c>
      <c r="G139" s="33" t="s">
        <v>2534</v>
      </c>
      <c r="H139" s="8" t="s">
        <v>2599</v>
      </c>
      <c r="I139" s="80"/>
      <c r="J139" s="26"/>
      <c r="K139" s="26"/>
      <c r="L139" s="26"/>
      <c r="M139" s="26"/>
      <c r="N139" s="26"/>
      <c r="O139" s="26"/>
    </row>
    <row r="140" spans="1:15" s="7" customFormat="1" ht="26.15" customHeight="1" x14ac:dyDescent="0.35">
      <c r="A140" s="22">
        <f t="shared" si="2"/>
        <v>62</v>
      </c>
      <c r="B140" s="23" t="s">
        <v>10</v>
      </c>
      <c r="C140" s="21" t="s">
        <v>174</v>
      </c>
      <c r="D140" s="21" t="s">
        <v>1023</v>
      </c>
      <c r="E140" s="78">
        <f>VLOOKUP(D140,'[1]As per ISO'!$C$8:$FC$889,157,0)</f>
        <v>63</v>
      </c>
      <c r="F140" s="23" t="s">
        <v>1737</v>
      </c>
      <c r="G140" s="33" t="s">
        <v>2478</v>
      </c>
      <c r="H140" s="8" t="s">
        <v>2449</v>
      </c>
      <c r="I140" s="80">
        <v>3.6</v>
      </c>
      <c r="J140" s="26"/>
      <c r="K140" s="26"/>
      <c r="L140" s="26"/>
      <c r="M140" s="26"/>
      <c r="N140" s="26"/>
      <c r="O140" s="26"/>
    </row>
    <row r="141" spans="1:15" s="7" customFormat="1" ht="26.15" customHeight="1" x14ac:dyDescent="0.35">
      <c r="A141" s="22">
        <f t="shared" si="2"/>
        <v>63</v>
      </c>
      <c r="B141" s="23" t="s">
        <v>10</v>
      </c>
      <c r="C141" s="21" t="s">
        <v>175</v>
      </c>
      <c r="D141" s="21" t="s">
        <v>1024</v>
      </c>
      <c r="E141" s="78">
        <f>VLOOKUP(D141,'[1]As per ISO'!$C$8:$FC$889,157,0)</f>
        <v>64</v>
      </c>
      <c r="F141" s="23" t="s">
        <v>1738</v>
      </c>
      <c r="G141" s="46" t="s">
        <v>2443</v>
      </c>
      <c r="H141" s="8" t="s">
        <v>2610</v>
      </c>
      <c r="I141" s="80"/>
      <c r="J141" s="26"/>
      <c r="K141" s="26"/>
      <c r="L141" s="26"/>
      <c r="M141" s="26"/>
      <c r="N141" s="26"/>
      <c r="O141" s="26"/>
    </row>
    <row r="142" spans="1:15" s="7" customFormat="1" ht="26.15" customHeight="1" x14ac:dyDescent="0.35">
      <c r="A142" s="22">
        <f t="shared" si="2"/>
        <v>64</v>
      </c>
      <c r="B142" s="23" t="s">
        <v>10</v>
      </c>
      <c r="C142" s="21" t="s">
        <v>176</v>
      </c>
      <c r="D142" s="21" t="s">
        <v>1025</v>
      </c>
      <c r="E142" s="78">
        <f>VLOOKUP(D142,'[1]As per ISO'!$C$8:$FC$889,157,0)</f>
        <v>65</v>
      </c>
      <c r="F142" s="23" t="s">
        <v>1738</v>
      </c>
      <c r="G142" s="46"/>
      <c r="H142" s="8"/>
      <c r="I142" s="80"/>
      <c r="J142" s="26"/>
      <c r="K142" s="26"/>
      <c r="L142" s="26"/>
      <c r="M142" s="26"/>
      <c r="N142" s="26"/>
      <c r="O142" s="26"/>
    </row>
    <row r="143" spans="1:15" s="7" customFormat="1" ht="26.15" customHeight="1" x14ac:dyDescent="0.35">
      <c r="A143" s="22">
        <f t="shared" si="2"/>
        <v>65</v>
      </c>
      <c r="B143" s="23" t="s">
        <v>10</v>
      </c>
      <c r="C143" s="21" t="s">
        <v>177</v>
      </c>
      <c r="D143" s="21" t="s">
        <v>1026</v>
      </c>
      <c r="E143" s="78">
        <f>VLOOKUP(D143,'[1]As per ISO'!$C$8:$FC$889,157,0)</f>
        <v>66</v>
      </c>
      <c r="F143" s="23" t="s">
        <v>1737</v>
      </c>
      <c r="G143" s="46"/>
      <c r="H143" s="8"/>
      <c r="I143" s="80"/>
      <c r="J143" s="26"/>
      <c r="K143" s="26"/>
      <c r="L143" s="26"/>
      <c r="M143" s="26"/>
      <c r="N143" s="26"/>
      <c r="O143" s="26"/>
    </row>
    <row r="144" spans="1:15" s="7" customFormat="1" ht="26.15" customHeight="1" x14ac:dyDescent="0.35">
      <c r="A144" s="22">
        <f t="shared" si="2"/>
        <v>66</v>
      </c>
      <c r="B144" s="23" t="s">
        <v>10</v>
      </c>
      <c r="C144" s="21" t="s">
        <v>178</v>
      </c>
      <c r="D144" s="21" t="s">
        <v>1027</v>
      </c>
      <c r="E144" s="78">
        <f>VLOOKUP(D144,'[1]As per ISO'!$C$8:$FC$889,157,0)</f>
        <v>67</v>
      </c>
      <c r="F144" s="23" t="s">
        <v>1738</v>
      </c>
      <c r="G144" s="46"/>
      <c r="H144" s="8"/>
      <c r="I144" s="80"/>
      <c r="J144" s="26"/>
      <c r="K144" s="26"/>
      <c r="L144" s="26"/>
      <c r="M144" s="26"/>
      <c r="N144" s="26"/>
      <c r="O144" s="26"/>
    </row>
    <row r="145" spans="1:15" s="7" customFormat="1" ht="26.15" customHeight="1" x14ac:dyDescent="0.35">
      <c r="A145" s="22">
        <f t="shared" si="2"/>
        <v>67</v>
      </c>
      <c r="B145" s="23" t="s">
        <v>10</v>
      </c>
      <c r="C145" s="21" t="s">
        <v>179</v>
      </c>
      <c r="D145" s="21" t="s">
        <v>1028</v>
      </c>
      <c r="E145" s="78">
        <f>VLOOKUP(D145,'[1]As per ISO'!$C$8:$FC$889,157,0)</f>
        <v>68</v>
      </c>
      <c r="F145" s="23" t="s">
        <v>1737</v>
      </c>
      <c r="G145" s="46"/>
      <c r="H145" s="8"/>
      <c r="I145" s="80"/>
      <c r="J145" s="26"/>
      <c r="K145" s="26"/>
      <c r="L145" s="26"/>
      <c r="M145" s="26"/>
      <c r="N145" s="26"/>
      <c r="O145" s="26"/>
    </row>
    <row r="146" spans="1:15" s="7" customFormat="1" ht="26.15" customHeight="1" x14ac:dyDescent="0.35">
      <c r="A146" s="22">
        <f t="shared" si="2"/>
        <v>68</v>
      </c>
      <c r="B146" s="23" t="s">
        <v>10</v>
      </c>
      <c r="C146" s="21" t="s">
        <v>180</v>
      </c>
      <c r="D146" s="21" t="s">
        <v>1029</v>
      </c>
      <c r="E146" s="78">
        <f>VLOOKUP(D146,'[1]As per ISO'!$C$8:$FC$889,157,0)</f>
        <v>69</v>
      </c>
      <c r="F146" s="23" t="s">
        <v>1738</v>
      </c>
      <c r="G146" s="46" t="s">
        <v>2444</v>
      </c>
      <c r="H146" s="8" t="s">
        <v>2611</v>
      </c>
      <c r="I146" s="80"/>
      <c r="J146" s="26"/>
      <c r="K146" s="26"/>
      <c r="L146" s="26"/>
      <c r="M146" s="26"/>
      <c r="N146" s="26"/>
      <c r="O146" s="26"/>
    </row>
    <row r="147" spans="1:15" s="7" customFormat="1" ht="26.15" customHeight="1" x14ac:dyDescent="0.35">
      <c r="A147" s="22">
        <f t="shared" si="2"/>
        <v>69</v>
      </c>
      <c r="B147" s="23" t="s">
        <v>10</v>
      </c>
      <c r="C147" s="21" t="s">
        <v>181</v>
      </c>
      <c r="D147" s="21" t="s">
        <v>1030</v>
      </c>
      <c r="E147" s="78">
        <f>VLOOKUP(D147,'[1]As per ISO'!$C$8:$FC$889,157,0)</f>
        <v>70</v>
      </c>
      <c r="F147" s="23" t="s">
        <v>1737</v>
      </c>
      <c r="G147" s="46" t="s">
        <v>2291</v>
      </c>
      <c r="H147" s="8" t="s">
        <v>2600</v>
      </c>
      <c r="I147" s="101">
        <v>3</v>
      </c>
      <c r="J147" s="26"/>
      <c r="K147" s="26"/>
      <c r="L147" s="26"/>
      <c r="M147" s="26"/>
      <c r="N147" s="26"/>
      <c r="O147" s="26"/>
    </row>
    <row r="148" spans="1:15" s="7" customFormat="1" ht="26.15" customHeight="1" x14ac:dyDescent="0.35">
      <c r="A148" s="22">
        <f t="shared" si="2"/>
        <v>70</v>
      </c>
      <c r="B148" s="23" t="s">
        <v>10</v>
      </c>
      <c r="C148" s="21" t="s">
        <v>182</v>
      </c>
      <c r="D148" s="21" t="s">
        <v>1031</v>
      </c>
      <c r="E148" s="78">
        <f>VLOOKUP(D148,'[1]As per ISO'!$C$8:$FC$889,157,0)</f>
        <v>71</v>
      </c>
      <c r="F148" s="23" t="s">
        <v>1738</v>
      </c>
      <c r="G148" s="46" t="s">
        <v>2445</v>
      </c>
      <c r="H148" s="8" t="s">
        <v>2612</v>
      </c>
      <c r="I148" s="80"/>
      <c r="J148" s="26"/>
      <c r="K148" s="26"/>
      <c r="L148" s="26"/>
      <c r="M148" s="26"/>
      <c r="N148" s="26"/>
      <c r="O148" s="26"/>
    </row>
    <row r="149" spans="1:15" s="7" customFormat="1" ht="26.15" customHeight="1" x14ac:dyDescent="0.35">
      <c r="A149" s="22">
        <f t="shared" si="2"/>
        <v>71</v>
      </c>
      <c r="B149" s="23" t="s">
        <v>10</v>
      </c>
      <c r="C149" s="21" t="s">
        <v>183</v>
      </c>
      <c r="D149" s="21" t="s">
        <v>1032</v>
      </c>
      <c r="E149" s="78">
        <f>VLOOKUP(D149,'[1]As per ISO'!$C$8:$FC$889,157,0)</f>
        <v>72</v>
      </c>
      <c r="F149" s="23" t="s">
        <v>1738</v>
      </c>
      <c r="G149" s="46"/>
      <c r="H149" s="8"/>
      <c r="I149" s="80"/>
      <c r="J149" s="26"/>
      <c r="K149" s="26"/>
      <c r="L149" s="26"/>
      <c r="M149" s="26"/>
      <c r="N149" s="26"/>
      <c r="O149" s="26"/>
    </row>
    <row r="150" spans="1:15" s="7" customFormat="1" ht="26.15" customHeight="1" x14ac:dyDescent="0.35">
      <c r="A150" s="22">
        <f t="shared" si="2"/>
        <v>72</v>
      </c>
      <c r="B150" s="23" t="s">
        <v>10</v>
      </c>
      <c r="C150" s="21" t="s">
        <v>184</v>
      </c>
      <c r="D150" s="21" t="s">
        <v>1033</v>
      </c>
      <c r="E150" s="78">
        <f>VLOOKUP(D150,'[1]As per ISO'!$C$8:$FC$889,157,0)</f>
        <v>73</v>
      </c>
      <c r="F150" s="23" t="s">
        <v>1738</v>
      </c>
      <c r="G150" s="46"/>
      <c r="H150" s="8"/>
      <c r="I150" s="80"/>
      <c r="J150" s="26"/>
      <c r="K150" s="26"/>
      <c r="L150" s="26"/>
      <c r="M150" s="26"/>
      <c r="N150" s="26"/>
      <c r="O150" s="26"/>
    </row>
    <row r="151" spans="1:15" s="7" customFormat="1" ht="26.15" customHeight="1" x14ac:dyDescent="0.35">
      <c r="A151" s="22">
        <f t="shared" si="2"/>
        <v>73</v>
      </c>
      <c r="B151" s="23" t="s">
        <v>10</v>
      </c>
      <c r="C151" s="21" t="s">
        <v>185</v>
      </c>
      <c r="D151" s="21" t="s">
        <v>1034</v>
      </c>
      <c r="E151" s="78">
        <f>VLOOKUP(D151,'[1]As per ISO'!$C$8:$FC$889,157,0)</f>
        <v>74</v>
      </c>
      <c r="F151" s="23" t="s">
        <v>1737</v>
      </c>
      <c r="G151" s="46"/>
      <c r="H151" s="8"/>
      <c r="I151" s="80"/>
      <c r="J151" s="26"/>
      <c r="K151" s="26"/>
      <c r="L151" s="26"/>
      <c r="M151" s="26"/>
      <c r="N151" s="26"/>
      <c r="O151" s="26"/>
    </row>
    <row r="152" spans="1:15" s="7" customFormat="1" ht="26.15" customHeight="1" x14ac:dyDescent="0.35">
      <c r="A152" s="22">
        <f t="shared" si="2"/>
        <v>74</v>
      </c>
      <c r="B152" s="23" t="s">
        <v>10</v>
      </c>
      <c r="C152" s="21" t="s">
        <v>186</v>
      </c>
      <c r="D152" s="21" t="s">
        <v>1035</v>
      </c>
      <c r="E152" s="78">
        <f>VLOOKUP(D152,'[1]As per ISO'!$C$8:$FC$889,157,0)</f>
        <v>75</v>
      </c>
      <c r="F152" s="23" t="s">
        <v>1738</v>
      </c>
      <c r="G152" s="46" t="s">
        <v>2446</v>
      </c>
      <c r="H152" s="8" t="s">
        <v>2458</v>
      </c>
      <c r="I152" s="80"/>
      <c r="J152" s="26"/>
      <c r="K152" s="26"/>
      <c r="L152" s="26"/>
      <c r="M152" s="26"/>
      <c r="N152" s="26"/>
      <c r="O152" s="26"/>
    </row>
    <row r="153" spans="1:15" s="7" customFormat="1" ht="26.15" customHeight="1" x14ac:dyDescent="0.35">
      <c r="A153" s="22">
        <f t="shared" si="2"/>
        <v>75</v>
      </c>
      <c r="B153" s="23" t="s">
        <v>10</v>
      </c>
      <c r="C153" s="21" t="s">
        <v>187</v>
      </c>
      <c r="D153" s="21" t="s">
        <v>1036</v>
      </c>
      <c r="E153" s="78">
        <f>VLOOKUP(D153,'[1]As per ISO'!$C$8:$FC$889,157,0)</f>
        <v>76</v>
      </c>
      <c r="F153" s="23" t="s">
        <v>1738</v>
      </c>
      <c r="G153" s="46"/>
      <c r="H153" s="8"/>
      <c r="I153" s="80"/>
      <c r="J153" s="26"/>
      <c r="K153" s="26"/>
      <c r="L153" s="26"/>
      <c r="M153" s="26"/>
      <c r="N153" s="26"/>
      <c r="O153" s="26"/>
    </row>
    <row r="154" spans="1:15" s="7" customFormat="1" ht="26.15" customHeight="1" x14ac:dyDescent="0.35">
      <c r="A154" s="22">
        <f t="shared" si="2"/>
        <v>76</v>
      </c>
      <c r="B154" s="23" t="s">
        <v>10</v>
      </c>
      <c r="C154" s="21" t="s">
        <v>188</v>
      </c>
      <c r="D154" s="21" t="s">
        <v>1037</v>
      </c>
      <c r="E154" s="78">
        <f>VLOOKUP(D154,'[1]As per ISO'!$C$8:$FC$889,157,0)</f>
        <v>77</v>
      </c>
      <c r="F154" s="23" t="s">
        <v>1738</v>
      </c>
      <c r="G154" s="46"/>
      <c r="H154" s="8"/>
      <c r="I154" s="80"/>
      <c r="J154" s="26"/>
      <c r="K154" s="26"/>
      <c r="L154" s="26"/>
      <c r="M154" s="26"/>
      <c r="N154" s="26"/>
      <c r="O154" s="26"/>
    </row>
    <row r="155" spans="1:15" s="7" customFormat="1" ht="26.15" customHeight="1" x14ac:dyDescent="0.35">
      <c r="A155" s="22">
        <v>1</v>
      </c>
      <c r="B155" s="23" t="s">
        <v>11</v>
      </c>
      <c r="C155" s="21" t="s">
        <v>201</v>
      </c>
      <c r="D155" s="21" t="s">
        <v>1050</v>
      </c>
      <c r="E155" s="78">
        <f>VLOOKUP(D155,'[1]As per ISO'!$C$8:$FC$889,157,0)</f>
        <v>1</v>
      </c>
      <c r="F155" s="23" t="s">
        <v>1737</v>
      </c>
      <c r="G155" s="46" t="s">
        <v>1746</v>
      </c>
      <c r="H155" s="8"/>
      <c r="I155" s="80" t="s">
        <v>2688</v>
      </c>
      <c r="J155" s="26"/>
      <c r="K155" s="26"/>
      <c r="L155" s="26"/>
      <c r="M155" s="26"/>
      <c r="N155" s="26"/>
      <c r="O155" s="26"/>
    </row>
    <row r="156" spans="1:15" s="7" customFormat="1" ht="26.15" customHeight="1" x14ac:dyDescent="0.35">
      <c r="A156" s="22">
        <f t="shared" si="2"/>
        <v>2</v>
      </c>
      <c r="B156" s="23" t="s">
        <v>11</v>
      </c>
      <c r="C156" s="21" t="s">
        <v>190</v>
      </c>
      <c r="D156" s="21" t="s">
        <v>1039</v>
      </c>
      <c r="E156" s="78">
        <f>VLOOKUP(D156,'[1]As per ISO'!$C$8:$FC$889,157,0)</f>
        <v>2</v>
      </c>
      <c r="F156" s="23" t="s">
        <v>1738</v>
      </c>
      <c r="G156" s="46" t="s">
        <v>2781</v>
      </c>
      <c r="H156" s="8"/>
      <c r="I156" s="80"/>
      <c r="J156" s="26"/>
      <c r="K156" s="26"/>
      <c r="L156" s="26"/>
      <c r="M156" s="26"/>
      <c r="N156" s="26"/>
      <c r="O156" s="26"/>
    </row>
    <row r="157" spans="1:15" s="7" customFormat="1" ht="26.15" customHeight="1" x14ac:dyDescent="0.35">
      <c r="A157" s="22">
        <f t="shared" si="2"/>
        <v>3</v>
      </c>
      <c r="B157" s="23" t="s">
        <v>11</v>
      </c>
      <c r="C157" s="21" t="s">
        <v>202</v>
      </c>
      <c r="D157" s="21" t="s">
        <v>1051</v>
      </c>
      <c r="E157" s="78">
        <f>VLOOKUP(D157,'[1]As per ISO'!$C$8:$FC$889,157,0)</f>
        <v>3</v>
      </c>
      <c r="F157" s="23" t="s">
        <v>1737</v>
      </c>
      <c r="G157" s="46" t="s">
        <v>1747</v>
      </c>
      <c r="H157" s="8" t="s">
        <v>2372</v>
      </c>
      <c r="I157" s="80">
        <v>17.75</v>
      </c>
      <c r="J157" s="26"/>
      <c r="K157" s="26"/>
      <c r="L157" s="26"/>
      <c r="M157" s="26"/>
      <c r="N157" s="26"/>
      <c r="O157" s="26"/>
    </row>
    <row r="158" spans="1:15" s="7" customFormat="1" ht="26.15" customHeight="1" x14ac:dyDescent="0.35">
      <c r="A158" s="22">
        <f t="shared" si="2"/>
        <v>4</v>
      </c>
      <c r="B158" s="23" t="s">
        <v>11</v>
      </c>
      <c r="C158" s="21" t="s">
        <v>192</v>
      </c>
      <c r="D158" s="21" t="s">
        <v>1041</v>
      </c>
      <c r="E158" s="78">
        <f>VLOOKUP(D158,'[1]As per ISO'!$C$8:$FC$889,157,0)</f>
        <v>4</v>
      </c>
      <c r="F158" s="23" t="s">
        <v>1738</v>
      </c>
      <c r="G158" s="46"/>
      <c r="H158" s="8"/>
      <c r="I158" s="80"/>
      <c r="J158" s="26"/>
      <c r="K158" s="26"/>
      <c r="L158" s="26"/>
      <c r="M158" s="26"/>
      <c r="N158" s="26"/>
      <c r="O158" s="26"/>
    </row>
    <row r="159" spans="1:15" s="7" customFormat="1" ht="26.15" customHeight="1" x14ac:dyDescent="0.35">
      <c r="A159" s="22">
        <f t="shared" si="2"/>
        <v>5</v>
      </c>
      <c r="B159" s="23" t="s">
        <v>11</v>
      </c>
      <c r="C159" s="21" t="s">
        <v>193</v>
      </c>
      <c r="D159" s="21" t="s">
        <v>1042</v>
      </c>
      <c r="E159" s="78">
        <f>VLOOKUP(D159,'[1]As per ISO'!$C$8:$FC$889,157,0)</f>
        <v>5</v>
      </c>
      <c r="F159" s="23" t="s">
        <v>1737</v>
      </c>
      <c r="G159" s="46"/>
      <c r="H159" s="8"/>
      <c r="I159" s="80"/>
      <c r="J159" s="26"/>
      <c r="K159" s="26"/>
      <c r="L159" s="26"/>
      <c r="M159" s="26"/>
      <c r="N159" s="26"/>
      <c r="O159" s="26"/>
    </row>
    <row r="160" spans="1:15" s="7" customFormat="1" ht="36.75" customHeight="1" x14ac:dyDescent="0.35">
      <c r="A160" s="22">
        <f t="shared" si="2"/>
        <v>6</v>
      </c>
      <c r="B160" s="23" t="s">
        <v>11</v>
      </c>
      <c r="C160" s="21" t="s">
        <v>194</v>
      </c>
      <c r="D160" s="21" t="s">
        <v>1043</v>
      </c>
      <c r="E160" s="78">
        <f>VLOOKUP(D160,'[1]As per ISO'!$C$8:$FC$889,157,0)</f>
        <v>6</v>
      </c>
      <c r="F160" s="23" t="s">
        <v>1738</v>
      </c>
      <c r="G160" s="46"/>
      <c r="H160" s="8"/>
      <c r="I160" s="80"/>
      <c r="J160" s="26"/>
      <c r="K160" s="26"/>
      <c r="L160" s="26"/>
      <c r="M160" s="26"/>
      <c r="N160" s="26"/>
      <c r="O160" s="26"/>
    </row>
    <row r="161" spans="1:15" s="7" customFormat="1" ht="26.15" customHeight="1" x14ac:dyDescent="0.35">
      <c r="A161" s="22">
        <f t="shared" si="2"/>
        <v>7</v>
      </c>
      <c r="B161" s="23" t="s">
        <v>11</v>
      </c>
      <c r="C161" s="21" t="s">
        <v>203</v>
      </c>
      <c r="D161" s="21" t="s">
        <v>1052</v>
      </c>
      <c r="E161" s="78">
        <f>VLOOKUP(D161,'[1]As per ISO'!$C$8:$FC$889,157,0)</f>
        <v>7</v>
      </c>
      <c r="F161" s="23" t="s">
        <v>1737</v>
      </c>
      <c r="G161" s="46" t="s">
        <v>1748</v>
      </c>
      <c r="H161" s="8"/>
      <c r="I161" s="80">
        <v>8.8000000000000007</v>
      </c>
      <c r="J161" s="26"/>
      <c r="K161" s="26"/>
      <c r="L161" s="26"/>
      <c r="M161" s="26"/>
      <c r="N161" s="26"/>
      <c r="O161" s="26"/>
    </row>
    <row r="162" spans="1:15" s="7" customFormat="1" ht="26.15" customHeight="1" x14ac:dyDescent="0.35">
      <c r="A162" s="22">
        <f t="shared" si="2"/>
        <v>8</v>
      </c>
      <c r="B162" s="23" t="s">
        <v>11</v>
      </c>
      <c r="C162" s="21" t="s">
        <v>196</v>
      </c>
      <c r="D162" s="21" t="s">
        <v>1045</v>
      </c>
      <c r="E162" s="78">
        <f>VLOOKUP(D162,'[1]As per ISO'!$C$8:$FC$889,157,0)</f>
        <v>8</v>
      </c>
      <c r="F162" s="23" t="s">
        <v>1739</v>
      </c>
      <c r="G162" s="46"/>
      <c r="H162" s="8"/>
      <c r="I162" s="80"/>
      <c r="J162" s="26"/>
      <c r="K162" s="26"/>
      <c r="L162" s="26"/>
      <c r="M162" s="26"/>
      <c r="N162" s="26"/>
      <c r="O162" s="26"/>
    </row>
    <row r="163" spans="1:15" s="7" customFormat="1" ht="26.15" customHeight="1" x14ac:dyDescent="0.35">
      <c r="A163" s="22">
        <f t="shared" si="2"/>
        <v>9</v>
      </c>
      <c r="B163" s="23" t="s">
        <v>11</v>
      </c>
      <c r="C163" s="21" t="s">
        <v>197</v>
      </c>
      <c r="D163" s="21" t="s">
        <v>1046</v>
      </c>
      <c r="E163" s="78">
        <f>VLOOKUP(D163,'[1]As per ISO'!$C$8:$FC$889,157,0)</f>
        <v>9</v>
      </c>
      <c r="F163" s="23" t="s">
        <v>1737</v>
      </c>
      <c r="G163" s="46" t="s">
        <v>1829</v>
      </c>
      <c r="H163" s="8"/>
      <c r="I163" s="80">
        <v>4.5</v>
      </c>
      <c r="J163" s="26"/>
      <c r="K163" s="26"/>
      <c r="L163" s="26"/>
      <c r="M163" s="26"/>
      <c r="N163" s="26"/>
      <c r="O163" s="26"/>
    </row>
    <row r="164" spans="1:15" s="7" customFormat="1" ht="26.15" customHeight="1" x14ac:dyDescent="0.35">
      <c r="A164" s="22">
        <f t="shared" si="2"/>
        <v>10</v>
      </c>
      <c r="B164" s="23" t="s">
        <v>11</v>
      </c>
      <c r="C164" s="21" t="s">
        <v>206</v>
      </c>
      <c r="D164" s="21" t="s">
        <v>1055</v>
      </c>
      <c r="E164" s="78">
        <f>VLOOKUP(D164,'[1]As per ISO'!$C$8:$FC$889,157,0)</f>
        <v>10</v>
      </c>
      <c r="F164" s="23" t="s">
        <v>1737</v>
      </c>
      <c r="G164" s="46" t="s">
        <v>1749</v>
      </c>
      <c r="H164" s="8" t="s">
        <v>2373</v>
      </c>
      <c r="I164" s="80">
        <v>4.5</v>
      </c>
      <c r="J164" s="26"/>
      <c r="K164" s="26"/>
      <c r="L164" s="26"/>
      <c r="M164" s="26"/>
      <c r="N164" s="26"/>
      <c r="O164" s="26"/>
    </row>
    <row r="165" spans="1:15" s="7" customFormat="1" ht="26.15" customHeight="1" x14ac:dyDescent="0.35">
      <c r="A165" s="22">
        <f t="shared" si="2"/>
        <v>11</v>
      </c>
      <c r="B165" s="23" t="s">
        <v>11</v>
      </c>
      <c r="C165" s="21" t="s">
        <v>199</v>
      </c>
      <c r="D165" s="21" t="s">
        <v>1048</v>
      </c>
      <c r="E165" s="78">
        <f>VLOOKUP(D165,'[1]As per ISO'!$C$8:$FC$889,157,0)</f>
        <v>11</v>
      </c>
      <c r="F165" s="23" t="s">
        <v>1738</v>
      </c>
      <c r="G165" s="46" t="s">
        <v>2782</v>
      </c>
      <c r="H165" s="8"/>
      <c r="I165" s="80"/>
      <c r="J165" s="26"/>
      <c r="K165" s="26"/>
      <c r="L165" s="26"/>
      <c r="M165" s="26"/>
      <c r="N165" s="26"/>
      <c r="O165" s="26"/>
    </row>
    <row r="166" spans="1:15" s="7" customFormat="1" ht="26.15" customHeight="1" x14ac:dyDescent="0.35">
      <c r="A166" s="22">
        <f t="shared" si="2"/>
        <v>12</v>
      </c>
      <c r="B166" s="23" t="s">
        <v>11</v>
      </c>
      <c r="C166" s="21" t="s">
        <v>207</v>
      </c>
      <c r="D166" s="21" t="s">
        <v>1056</v>
      </c>
      <c r="E166" s="78">
        <f>VLOOKUP(D166,'[1]As per ISO'!$C$8:$FC$889,157,0)</f>
        <v>12</v>
      </c>
      <c r="F166" s="23" t="s">
        <v>1737</v>
      </c>
      <c r="G166" s="46" t="s">
        <v>1830</v>
      </c>
      <c r="H166" s="8" t="s">
        <v>2374</v>
      </c>
      <c r="I166" s="80" t="s">
        <v>2684</v>
      </c>
      <c r="J166" s="26"/>
      <c r="K166" s="26"/>
      <c r="L166" s="26"/>
      <c r="M166" s="26"/>
      <c r="N166" s="26"/>
      <c r="O166" s="26"/>
    </row>
    <row r="167" spans="1:15" s="7" customFormat="1" ht="26.15" customHeight="1" x14ac:dyDescent="0.35">
      <c r="A167" s="22">
        <f t="shared" si="2"/>
        <v>13</v>
      </c>
      <c r="B167" s="23" t="s">
        <v>11</v>
      </c>
      <c r="C167" s="21" t="s">
        <v>208</v>
      </c>
      <c r="D167" s="21" t="s">
        <v>1057</v>
      </c>
      <c r="E167" s="78">
        <f>VLOOKUP(D167,'[1]As per ISO'!$C$8:$FC$889,157,0)</f>
        <v>13</v>
      </c>
      <c r="F167" s="23" t="s">
        <v>1737</v>
      </c>
      <c r="G167" s="46" t="s">
        <v>1751</v>
      </c>
      <c r="H167" s="8" t="s">
        <v>2200</v>
      </c>
      <c r="I167" s="80">
        <v>3.5</v>
      </c>
      <c r="J167" s="26"/>
      <c r="K167" s="26"/>
      <c r="L167" s="26"/>
      <c r="M167" s="26"/>
      <c r="N167" s="26"/>
      <c r="O167" s="26"/>
    </row>
    <row r="168" spans="1:15" s="7" customFormat="1" ht="26.15" customHeight="1" x14ac:dyDescent="0.35">
      <c r="A168" s="22">
        <f t="shared" si="2"/>
        <v>14</v>
      </c>
      <c r="B168" s="23" t="s">
        <v>11</v>
      </c>
      <c r="C168" s="21" t="s">
        <v>209</v>
      </c>
      <c r="D168" s="21" t="s">
        <v>1058</v>
      </c>
      <c r="E168" s="78">
        <f>VLOOKUP(D168,'[1]As per ISO'!$C$8:$FC$889,157,0)</f>
        <v>14</v>
      </c>
      <c r="F168" s="23" t="s">
        <v>1737</v>
      </c>
      <c r="G168" s="46" t="s">
        <v>1752</v>
      </c>
      <c r="H168" s="8" t="s">
        <v>2201</v>
      </c>
      <c r="I168" s="80" t="s">
        <v>2671</v>
      </c>
      <c r="J168" s="26"/>
      <c r="K168" s="26"/>
      <c r="L168" s="26"/>
      <c r="M168" s="26"/>
      <c r="N168" s="26"/>
      <c r="O168" s="26"/>
    </row>
    <row r="169" spans="1:15" s="7" customFormat="1" ht="26.15" customHeight="1" x14ac:dyDescent="0.35">
      <c r="A169" s="22">
        <f t="shared" si="2"/>
        <v>15</v>
      </c>
      <c r="B169" s="23" t="s">
        <v>11</v>
      </c>
      <c r="C169" s="21" t="s">
        <v>210</v>
      </c>
      <c r="D169" s="21" t="s">
        <v>1059</v>
      </c>
      <c r="E169" s="78">
        <f>VLOOKUP(D169,'[1]As per ISO'!$C$8:$FC$889,157,0)</f>
        <v>15</v>
      </c>
      <c r="F169" s="23" t="s">
        <v>1737</v>
      </c>
      <c r="G169" s="46" t="s">
        <v>1748</v>
      </c>
      <c r="H169" s="8" t="s">
        <v>2375</v>
      </c>
      <c r="I169" s="80">
        <v>8.8000000000000007</v>
      </c>
      <c r="J169" s="26"/>
      <c r="K169" s="26"/>
      <c r="L169" s="26"/>
      <c r="M169" s="26"/>
      <c r="N169" s="26"/>
      <c r="O169" s="26"/>
    </row>
    <row r="170" spans="1:15" s="7" customFormat="1" ht="26.15" customHeight="1" x14ac:dyDescent="0.35">
      <c r="A170" s="22">
        <f t="shared" si="2"/>
        <v>16</v>
      </c>
      <c r="B170" s="23" t="s">
        <v>11</v>
      </c>
      <c r="C170" s="21" t="s">
        <v>204</v>
      </c>
      <c r="D170" s="21" t="s">
        <v>1053</v>
      </c>
      <c r="E170" s="78">
        <f>VLOOKUP(D170,'[1]As per ISO'!$C$8:$FC$889,157,0)</f>
        <v>16</v>
      </c>
      <c r="F170" s="23" t="s">
        <v>1738</v>
      </c>
      <c r="G170" s="46" t="s">
        <v>2445</v>
      </c>
      <c r="H170" s="8"/>
      <c r="I170" s="80"/>
      <c r="J170" s="26"/>
      <c r="K170" s="26"/>
      <c r="L170" s="26"/>
      <c r="M170" s="26"/>
      <c r="N170" s="26"/>
      <c r="O170" s="26"/>
    </row>
    <row r="171" spans="1:15" s="7" customFormat="1" ht="26.15" customHeight="1" x14ac:dyDescent="0.35">
      <c r="A171" s="22">
        <f t="shared" si="2"/>
        <v>17</v>
      </c>
      <c r="B171" s="23" t="s">
        <v>11</v>
      </c>
      <c r="C171" s="21" t="s">
        <v>205</v>
      </c>
      <c r="D171" s="21" t="s">
        <v>1054</v>
      </c>
      <c r="E171" s="78">
        <f>VLOOKUP(D171,'[1]As per ISO'!$C$8:$FC$889,157,0)</f>
        <v>17</v>
      </c>
      <c r="F171" s="23" t="s">
        <v>1738</v>
      </c>
      <c r="G171" s="46" t="s">
        <v>2783</v>
      </c>
      <c r="H171" s="8"/>
      <c r="I171" s="80"/>
      <c r="J171" s="26"/>
      <c r="K171" s="26"/>
      <c r="L171" s="26"/>
      <c r="M171" s="26"/>
      <c r="N171" s="26"/>
      <c r="O171" s="26"/>
    </row>
    <row r="172" spans="1:15" s="7" customFormat="1" ht="26.15" customHeight="1" x14ac:dyDescent="0.35">
      <c r="A172" s="22">
        <f t="shared" si="2"/>
        <v>18</v>
      </c>
      <c r="B172" s="23" t="s">
        <v>11</v>
      </c>
      <c r="C172" s="21" t="s">
        <v>211</v>
      </c>
      <c r="D172" s="21" t="s">
        <v>1060</v>
      </c>
      <c r="E172" s="78">
        <f>VLOOKUP(D172,'[1]As per ISO'!$C$8:$FC$889,157,0)</f>
        <v>18</v>
      </c>
      <c r="F172" s="23" t="s">
        <v>1737</v>
      </c>
      <c r="G172" s="46" t="s">
        <v>1831</v>
      </c>
      <c r="H172" s="8" t="s">
        <v>2376</v>
      </c>
      <c r="I172" s="80" t="s">
        <v>2677</v>
      </c>
      <c r="J172" s="26"/>
      <c r="K172" s="26"/>
      <c r="L172" s="26"/>
      <c r="M172" s="26"/>
      <c r="N172" s="26"/>
      <c r="O172" s="26"/>
    </row>
    <row r="173" spans="1:15" s="7" customFormat="1" ht="26.15" customHeight="1" x14ac:dyDescent="0.35">
      <c r="A173" s="22">
        <f t="shared" si="2"/>
        <v>19</v>
      </c>
      <c r="B173" s="23" t="s">
        <v>11</v>
      </c>
      <c r="C173" s="21" t="s">
        <v>214</v>
      </c>
      <c r="D173" s="21" t="s">
        <v>1063</v>
      </c>
      <c r="E173" s="78">
        <f>VLOOKUP(D173,'[1]As per ISO'!$C$8:$FC$889,157,0)</f>
        <v>19</v>
      </c>
      <c r="F173" s="23" t="s">
        <v>1737</v>
      </c>
      <c r="G173" s="46" t="s">
        <v>1748</v>
      </c>
      <c r="H173" s="8" t="s">
        <v>2377</v>
      </c>
      <c r="I173" s="80">
        <v>8.8000000000000007</v>
      </c>
      <c r="J173" s="26"/>
      <c r="K173" s="26"/>
      <c r="L173" s="26"/>
      <c r="M173" s="26"/>
      <c r="N173" s="26"/>
      <c r="O173" s="26"/>
    </row>
    <row r="174" spans="1:15" s="7" customFormat="1" ht="26.15" customHeight="1" x14ac:dyDescent="0.35">
      <c r="A174" s="22">
        <f t="shared" si="2"/>
        <v>20</v>
      </c>
      <c r="B174" s="23" t="s">
        <v>11</v>
      </c>
      <c r="C174" s="21" t="s">
        <v>215</v>
      </c>
      <c r="D174" s="21" t="s">
        <v>1064</v>
      </c>
      <c r="E174" s="78">
        <f>VLOOKUP(D174,'[1]As per ISO'!$C$8:$FC$889,157,0)</f>
        <v>20</v>
      </c>
      <c r="F174" s="23" t="s">
        <v>1737</v>
      </c>
      <c r="G174" s="46" t="s">
        <v>2767</v>
      </c>
      <c r="H174" s="8"/>
      <c r="I174" s="80" t="s">
        <v>2672</v>
      </c>
      <c r="J174" s="26"/>
      <c r="K174" s="26"/>
      <c r="L174" s="26"/>
      <c r="M174" s="26"/>
      <c r="N174" s="26"/>
      <c r="O174" s="26"/>
    </row>
    <row r="175" spans="1:15" s="7" customFormat="1" ht="26.15" customHeight="1" x14ac:dyDescent="0.35">
      <c r="A175" s="22">
        <f t="shared" si="2"/>
        <v>21</v>
      </c>
      <c r="B175" s="23" t="s">
        <v>11</v>
      </c>
      <c r="C175" s="21" t="s">
        <v>216</v>
      </c>
      <c r="D175" s="21" t="s">
        <v>1065</v>
      </c>
      <c r="E175" s="78">
        <f>VLOOKUP(D175,'[1]As per ISO'!$C$8:$FC$889,157,0)</f>
        <v>21</v>
      </c>
      <c r="F175" s="23" t="s">
        <v>1737</v>
      </c>
      <c r="G175" s="46" t="s">
        <v>1755</v>
      </c>
      <c r="H175" s="8" t="s">
        <v>2378</v>
      </c>
      <c r="I175" s="80">
        <v>3.6</v>
      </c>
      <c r="J175" s="26"/>
      <c r="K175" s="26"/>
      <c r="L175" s="26"/>
      <c r="M175" s="26"/>
      <c r="N175" s="26"/>
      <c r="O175" s="26"/>
    </row>
    <row r="176" spans="1:15" s="7" customFormat="1" ht="26.15" customHeight="1" x14ac:dyDescent="0.35">
      <c r="A176" s="22">
        <f t="shared" si="2"/>
        <v>22</v>
      </c>
      <c r="B176" s="23" t="s">
        <v>11</v>
      </c>
      <c r="C176" s="21" t="s">
        <v>217</v>
      </c>
      <c r="D176" s="21" t="s">
        <v>1066</v>
      </c>
      <c r="E176" s="78">
        <f>VLOOKUP(D176,'[1]As per ISO'!$C$8:$FC$889,157,0)</f>
        <v>22</v>
      </c>
      <c r="F176" s="23" t="s">
        <v>1737</v>
      </c>
      <c r="G176" s="46" t="s">
        <v>1749</v>
      </c>
      <c r="H176" s="8" t="s">
        <v>2379</v>
      </c>
      <c r="I176" s="80">
        <v>4.5</v>
      </c>
      <c r="J176" s="26"/>
      <c r="K176" s="26"/>
      <c r="L176" s="26"/>
      <c r="M176" s="26"/>
      <c r="N176" s="26"/>
      <c r="O176" s="26"/>
    </row>
    <row r="177" spans="1:15" s="7" customFormat="1" ht="26.15" customHeight="1" x14ac:dyDescent="0.35">
      <c r="A177" s="22">
        <f t="shared" si="2"/>
        <v>23</v>
      </c>
      <c r="B177" s="23" t="s">
        <v>11</v>
      </c>
      <c r="C177" s="21" t="s">
        <v>219</v>
      </c>
      <c r="D177" s="21" t="s">
        <v>1068</v>
      </c>
      <c r="E177" s="78">
        <f>VLOOKUP(D177,'[1]As per ISO'!$C$8:$FC$889,157,0)</f>
        <v>23</v>
      </c>
      <c r="F177" s="23" t="s">
        <v>1737</v>
      </c>
      <c r="G177" s="46" t="s">
        <v>1756</v>
      </c>
      <c r="H177" s="8" t="s">
        <v>2380</v>
      </c>
      <c r="I177" s="80">
        <v>6.25</v>
      </c>
      <c r="J177" s="26"/>
      <c r="K177" s="26"/>
      <c r="L177" s="26"/>
      <c r="M177" s="26"/>
      <c r="N177" s="26"/>
      <c r="O177" s="26"/>
    </row>
    <row r="178" spans="1:15" s="7" customFormat="1" ht="26.15" customHeight="1" x14ac:dyDescent="0.35">
      <c r="A178" s="22">
        <f t="shared" si="2"/>
        <v>24</v>
      </c>
      <c r="B178" s="23" t="s">
        <v>11</v>
      </c>
      <c r="C178" s="21" t="s">
        <v>212</v>
      </c>
      <c r="D178" s="21" t="s">
        <v>1061</v>
      </c>
      <c r="E178" s="78">
        <f>VLOOKUP(D178,'[1]As per ISO'!$C$8:$FC$889,157,0)</f>
        <v>24</v>
      </c>
      <c r="F178" s="23" t="s">
        <v>1738</v>
      </c>
      <c r="G178" s="46" t="s">
        <v>2784</v>
      </c>
      <c r="H178" s="8"/>
      <c r="I178" s="80"/>
      <c r="J178" s="26"/>
      <c r="K178" s="26"/>
      <c r="L178" s="26"/>
      <c r="M178" s="26"/>
      <c r="N178" s="26"/>
      <c r="O178" s="26"/>
    </row>
    <row r="179" spans="1:15" s="7" customFormat="1" ht="26.15" customHeight="1" x14ac:dyDescent="0.35">
      <c r="A179" s="22">
        <f t="shared" si="2"/>
        <v>25</v>
      </c>
      <c r="B179" s="23" t="s">
        <v>11</v>
      </c>
      <c r="C179" s="21" t="s">
        <v>213</v>
      </c>
      <c r="D179" s="21" t="s">
        <v>1062</v>
      </c>
      <c r="E179" s="78">
        <f>VLOOKUP(D179,'[1]As per ISO'!$C$8:$FC$889,157,0)</f>
        <v>25</v>
      </c>
      <c r="F179" s="23" t="s">
        <v>1738</v>
      </c>
      <c r="G179" s="46" t="s">
        <v>2785</v>
      </c>
      <c r="H179" s="8"/>
      <c r="I179" s="80"/>
      <c r="J179" s="26"/>
      <c r="K179" s="26"/>
      <c r="L179" s="26"/>
      <c r="M179" s="26"/>
      <c r="N179" s="26"/>
      <c r="O179" s="26"/>
    </row>
    <row r="180" spans="1:15" s="7" customFormat="1" ht="26.15" customHeight="1" x14ac:dyDescent="0.35">
      <c r="A180" s="22">
        <f t="shared" si="2"/>
        <v>26</v>
      </c>
      <c r="B180" s="23" t="s">
        <v>11</v>
      </c>
      <c r="C180" s="21" t="s">
        <v>221</v>
      </c>
      <c r="D180" s="21" t="s">
        <v>1070</v>
      </c>
      <c r="E180" s="78">
        <f>VLOOKUP(D180,'[1]As per ISO'!$C$8:$FC$889,157,0)</f>
        <v>26</v>
      </c>
      <c r="F180" s="23" t="s">
        <v>1737</v>
      </c>
      <c r="G180" s="46" t="s">
        <v>1757</v>
      </c>
      <c r="H180" s="8" t="s">
        <v>2202</v>
      </c>
      <c r="I180" s="80" t="s">
        <v>2678</v>
      </c>
      <c r="J180" s="26"/>
      <c r="K180" s="26"/>
      <c r="L180" s="26"/>
      <c r="M180" s="26"/>
      <c r="N180" s="26"/>
      <c r="O180" s="26"/>
    </row>
    <row r="181" spans="1:15" s="7" customFormat="1" ht="26.15" customHeight="1" x14ac:dyDescent="0.35">
      <c r="A181" s="22">
        <f t="shared" si="2"/>
        <v>27</v>
      </c>
      <c r="B181" s="23" t="s">
        <v>11</v>
      </c>
      <c r="C181" s="21" t="s">
        <v>222</v>
      </c>
      <c r="D181" s="21" t="s">
        <v>1071</v>
      </c>
      <c r="E181" s="78">
        <f>VLOOKUP(D181,'[1]As per ISO'!$C$8:$FC$889,157,0)</f>
        <v>27</v>
      </c>
      <c r="F181" s="23" t="s">
        <v>1737</v>
      </c>
      <c r="G181" s="46" t="s">
        <v>2315</v>
      </c>
      <c r="H181" s="8" t="s">
        <v>2284</v>
      </c>
      <c r="I181" s="80" t="s">
        <v>2682</v>
      </c>
      <c r="J181" s="26"/>
      <c r="K181" s="26"/>
      <c r="L181" s="26"/>
      <c r="M181" s="26"/>
      <c r="N181" s="26"/>
      <c r="O181" s="26"/>
    </row>
    <row r="182" spans="1:15" s="7" customFormat="1" ht="26.15" customHeight="1" x14ac:dyDescent="0.35">
      <c r="A182" s="22">
        <f t="shared" si="2"/>
        <v>28</v>
      </c>
      <c r="B182" s="23" t="s">
        <v>11</v>
      </c>
      <c r="C182" s="21" t="s">
        <v>224</v>
      </c>
      <c r="D182" s="21" t="s">
        <v>1073</v>
      </c>
      <c r="E182" s="78">
        <f>VLOOKUP(D182,'[1]As per ISO'!$C$8:$FC$889,157,0)</f>
        <v>28</v>
      </c>
      <c r="F182" s="23" t="s">
        <v>1737</v>
      </c>
      <c r="G182" s="46" t="s">
        <v>2767</v>
      </c>
      <c r="H182" s="8"/>
      <c r="I182" s="80" t="s">
        <v>2674</v>
      </c>
      <c r="J182" s="26"/>
      <c r="K182" s="26"/>
      <c r="L182" s="26"/>
      <c r="M182" s="26"/>
      <c r="N182" s="26"/>
      <c r="O182" s="26"/>
    </row>
    <row r="183" spans="1:15" s="7" customFormat="1" ht="26.15" customHeight="1" x14ac:dyDescent="0.35">
      <c r="A183" s="22">
        <f t="shared" si="2"/>
        <v>29</v>
      </c>
      <c r="B183" s="23" t="s">
        <v>11</v>
      </c>
      <c r="C183" s="21" t="s">
        <v>225</v>
      </c>
      <c r="D183" s="21" t="s">
        <v>1074</v>
      </c>
      <c r="E183" s="78">
        <f>VLOOKUP(D183,'[1]As per ISO'!$C$8:$FC$889,157,0)</f>
        <v>29</v>
      </c>
      <c r="F183" s="23" t="s">
        <v>1737</v>
      </c>
      <c r="G183" s="46" t="s">
        <v>1759</v>
      </c>
      <c r="H183" s="8"/>
      <c r="I183" s="80">
        <v>5</v>
      </c>
      <c r="J183" s="26"/>
      <c r="K183" s="26"/>
      <c r="L183" s="26"/>
      <c r="M183" s="26"/>
      <c r="N183" s="26"/>
      <c r="O183" s="26"/>
    </row>
    <row r="184" spans="1:15" s="7" customFormat="1" ht="26.15" customHeight="1" x14ac:dyDescent="0.35">
      <c r="A184" s="22">
        <f t="shared" si="2"/>
        <v>30</v>
      </c>
      <c r="B184" s="23" t="s">
        <v>11</v>
      </c>
      <c r="C184" s="21" t="s">
        <v>218</v>
      </c>
      <c r="D184" s="21" t="s">
        <v>1067</v>
      </c>
      <c r="E184" s="78">
        <f>VLOOKUP(D184,'[1]As per ISO'!$C$8:$FC$889,157,0)</f>
        <v>30</v>
      </c>
      <c r="F184" s="23" t="s">
        <v>1738</v>
      </c>
      <c r="G184" s="46" t="s">
        <v>2784</v>
      </c>
      <c r="H184" s="8"/>
      <c r="I184" s="80"/>
      <c r="J184" s="26"/>
      <c r="K184" s="26"/>
      <c r="L184" s="26"/>
      <c r="M184" s="26"/>
      <c r="N184" s="26"/>
      <c r="O184" s="26"/>
    </row>
    <row r="185" spans="1:15" s="7" customFormat="1" ht="26.15" customHeight="1" x14ac:dyDescent="0.35">
      <c r="A185" s="22">
        <f t="shared" si="2"/>
        <v>31</v>
      </c>
      <c r="B185" s="23" t="s">
        <v>11</v>
      </c>
      <c r="C185" s="21" t="s">
        <v>226</v>
      </c>
      <c r="D185" s="21" t="s">
        <v>1075</v>
      </c>
      <c r="E185" s="78">
        <f>VLOOKUP(D185,'[1]As per ISO'!$C$8:$FC$889,157,0)</f>
        <v>31</v>
      </c>
      <c r="F185" s="23" t="s">
        <v>1737</v>
      </c>
      <c r="G185" s="46" t="s">
        <v>1744</v>
      </c>
      <c r="H185" s="8"/>
      <c r="I185" s="80">
        <v>4.25</v>
      </c>
      <c r="J185" s="26"/>
      <c r="K185" s="26"/>
      <c r="L185" s="26"/>
      <c r="M185" s="26"/>
      <c r="N185" s="26"/>
      <c r="O185" s="26"/>
    </row>
    <row r="186" spans="1:15" s="7" customFormat="1" ht="36.75" customHeight="1" x14ac:dyDescent="0.35">
      <c r="A186" s="22">
        <f t="shared" si="2"/>
        <v>32</v>
      </c>
      <c r="B186" s="23" t="s">
        <v>11</v>
      </c>
      <c r="C186" s="21" t="s">
        <v>220</v>
      </c>
      <c r="D186" s="21" t="s">
        <v>1069</v>
      </c>
      <c r="E186" s="78">
        <f>VLOOKUP(D186,'[1]As per ISO'!$C$8:$FC$889,157,0)</f>
        <v>32</v>
      </c>
      <c r="F186" s="23" t="s">
        <v>1738</v>
      </c>
      <c r="G186" s="46"/>
      <c r="H186" s="8"/>
      <c r="I186" s="80"/>
      <c r="J186" s="26"/>
      <c r="K186" s="26"/>
      <c r="L186" s="26"/>
      <c r="M186" s="26"/>
      <c r="N186" s="26"/>
      <c r="O186" s="26"/>
    </row>
    <row r="187" spans="1:15" s="7" customFormat="1" ht="26.15" customHeight="1" x14ac:dyDescent="0.35">
      <c r="A187" s="22">
        <f t="shared" si="2"/>
        <v>33</v>
      </c>
      <c r="B187" s="23" t="s">
        <v>11</v>
      </c>
      <c r="C187" s="21" t="s">
        <v>227</v>
      </c>
      <c r="D187" s="21" t="s">
        <v>1076</v>
      </c>
      <c r="E187" s="78">
        <f>VLOOKUP(D187,'[1]As per ISO'!$C$8:$FC$889,157,0)</f>
        <v>34</v>
      </c>
      <c r="F187" s="23" t="s">
        <v>1737</v>
      </c>
      <c r="G187" s="46" t="s">
        <v>2316</v>
      </c>
      <c r="H187" s="8" t="s">
        <v>2283</v>
      </c>
      <c r="I187" s="80" t="s">
        <v>2681</v>
      </c>
      <c r="J187" s="26"/>
      <c r="K187" s="26"/>
      <c r="L187" s="26"/>
      <c r="M187" s="26"/>
      <c r="N187" s="26"/>
      <c r="O187" s="26"/>
    </row>
    <row r="188" spans="1:15" s="7" customFormat="1" ht="26.15" customHeight="1" x14ac:dyDescent="0.35">
      <c r="A188" s="22">
        <f t="shared" si="2"/>
        <v>34</v>
      </c>
      <c r="B188" s="23" t="s">
        <v>11</v>
      </c>
      <c r="C188" s="21" t="s">
        <v>229</v>
      </c>
      <c r="D188" s="21" t="s">
        <v>1078</v>
      </c>
      <c r="E188" s="78">
        <f>VLOOKUP(D188,'[1]As per ISO'!$C$8:$FC$889,157,0)</f>
        <v>35</v>
      </c>
      <c r="F188" s="23" t="s">
        <v>1737</v>
      </c>
      <c r="G188" s="46" t="s">
        <v>2767</v>
      </c>
      <c r="H188" s="8"/>
      <c r="I188" s="80" t="s">
        <v>2673</v>
      </c>
      <c r="J188" s="26"/>
      <c r="K188" s="26"/>
      <c r="L188" s="26"/>
      <c r="M188" s="26"/>
      <c r="N188" s="26"/>
      <c r="O188" s="26"/>
    </row>
    <row r="189" spans="1:15" s="7" customFormat="1" ht="26.15" customHeight="1" x14ac:dyDescent="0.35">
      <c r="A189" s="22">
        <f t="shared" si="2"/>
        <v>35</v>
      </c>
      <c r="B189" s="23" t="s">
        <v>11</v>
      </c>
      <c r="C189" s="21" t="s">
        <v>223</v>
      </c>
      <c r="D189" s="21" t="s">
        <v>1072</v>
      </c>
      <c r="E189" s="78">
        <f>VLOOKUP(D189,'[1]As per ISO'!$C$8:$FC$889,157,0)</f>
        <v>36</v>
      </c>
      <c r="F189" s="23" t="s">
        <v>1738</v>
      </c>
      <c r="G189" s="46" t="s">
        <v>2786</v>
      </c>
      <c r="H189" s="8"/>
      <c r="I189" s="80"/>
      <c r="J189" s="26"/>
      <c r="K189" s="26"/>
      <c r="L189" s="26"/>
      <c r="M189" s="26"/>
      <c r="N189" s="26"/>
      <c r="O189" s="26"/>
    </row>
    <row r="190" spans="1:15" s="7" customFormat="1" ht="26.15" customHeight="1" x14ac:dyDescent="0.35">
      <c r="A190" s="22">
        <f t="shared" si="2"/>
        <v>36</v>
      </c>
      <c r="B190" s="23" t="s">
        <v>11</v>
      </c>
      <c r="C190" s="21" t="s">
        <v>230</v>
      </c>
      <c r="D190" s="21" t="s">
        <v>1079</v>
      </c>
      <c r="E190" s="78">
        <f>VLOOKUP(D190,'[1]As per ISO'!$C$8:$FC$889,157,0)</f>
        <v>37</v>
      </c>
      <c r="F190" s="23" t="s">
        <v>1737</v>
      </c>
      <c r="G190" s="46" t="s">
        <v>1760</v>
      </c>
      <c r="H190" s="8" t="s">
        <v>2203</v>
      </c>
      <c r="I190" s="80">
        <v>6.5</v>
      </c>
      <c r="J190" s="26"/>
      <c r="K190" s="26"/>
      <c r="L190" s="26"/>
      <c r="M190" s="26"/>
      <c r="N190" s="26"/>
      <c r="O190" s="26"/>
    </row>
    <row r="191" spans="1:15" s="7" customFormat="1" ht="26.15" customHeight="1" x14ac:dyDescent="0.35">
      <c r="A191" s="22">
        <f t="shared" si="2"/>
        <v>37</v>
      </c>
      <c r="B191" s="23" t="s">
        <v>11</v>
      </c>
      <c r="C191" s="21" t="s">
        <v>231</v>
      </c>
      <c r="D191" s="21" t="s">
        <v>1080</v>
      </c>
      <c r="E191" s="78">
        <f>VLOOKUP(D191,'[1]As per ISO'!$C$8:$FC$889,157,0)</f>
        <v>38</v>
      </c>
      <c r="F191" s="23" t="s">
        <v>1737</v>
      </c>
      <c r="G191" s="46" t="s">
        <v>1832</v>
      </c>
      <c r="H191" s="8"/>
      <c r="I191" s="80" t="s">
        <v>2683</v>
      </c>
      <c r="J191" s="26"/>
      <c r="K191" s="26"/>
      <c r="L191" s="26"/>
      <c r="M191" s="26"/>
      <c r="N191" s="26"/>
      <c r="O191" s="26"/>
    </row>
    <row r="192" spans="1:15" s="7" customFormat="1" ht="26.15" customHeight="1" x14ac:dyDescent="0.35">
      <c r="A192" s="22">
        <f t="shared" si="2"/>
        <v>38</v>
      </c>
      <c r="B192" s="23" t="s">
        <v>11</v>
      </c>
      <c r="C192" s="21" t="s">
        <v>232</v>
      </c>
      <c r="D192" s="21" t="s">
        <v>1081</v>
      </c>
      <c r="E192" s="78">
        <f>VLOOKUP(D192,'[1]As per ISO'!$C$8:$FC$889,157,0)</f>
        <v>39</v>
      </c>
      <c r="F192" s="23" t="s">
        <v>1737</v>
      </c>
      <c r="G192" s="46" t="s">
        <v>1761</v>
      </c>
      <c r="H192" s="8" t="s">
        <v>2381</v>
      </c>
      <c r="I192" s="80">
        <v>8.8000000000000007</v>
      </c>
      <c r="J192" s="26"/>
      <c r="K192" s="26"/>
      <c r="L192" s="26"/>
      <c r="M192" s="26"/>
      <c r="N192" s="26"/>
      <c r="O192" s="26"/>
    </row>
    <row r="193" spans="1:15" s="7" customFormat="1" ht="26.15" customHeight="1" x14ac:dyDescent="0.35">
      <c r="A193" s="22">
        <f t="shared" si="2"/>
        <v>39</v>
      </c>
      <c r="B193" s="23" t="s">
        <v>11</v>
      </c>
      <c r="C193" s="21" t="s">
        <v>235</v>
      </c>
      <c r="D193" s="21" t="s">
        <v>1084</v>
      </c>
      <c r="E193" s="78">
        <f>VLOOKUP(D193,'[1]As per ISO'!$C$8:$FC$889,157,0)</f>
        <v>40</v>
      </c>
      <c r="F193" s="23" t="s">
        <v>1737</v>
      </c>
      <c r="G193" s="46" t="s">
        <v>1762</v>
      </c>
      <c r="H193" s="8"/>
      <c r="I193" s="80" t="s">
        <v>2679</v>
      </c>
      <c r="J193" s="26"/>
      <c r="K193" s="26"/>
      <c r="L193" s="26"/>
      <c r="M193" s="26"/>
      <c r="N193" s="26"/>
      <c r="O193" s="26"/>
    </row>
    <row r="194" spans="1:15" s="7" customFormat="1" ht="26.15" customHeight="1" x14ac:dyDescent="0.35">
      <c r="A194" s="22">
        <f t="shared" si="2"/>
        <v>40</v>
      </c>
      <c r="B194" s="23" t="s">
        <v>11</v>
      </c>
      <c r="C194" s="21" t="s">
        <v>228</v>
      </c>
      <c r="D194" s="21" t="s">
        <v>1077</v>
      </c>
      <c r="E194" s="78">
        <f>VLOOKUP(D194,'[1]As per ISO'!$C$8:$FC$889,157,0)</f>
        <v>41</v>
      </c>
      <c r="F194" s="23" t="s">
        <v>1738</v>
      </c>
      <c r="G194" s="46" t="s">
        <v>2787</v>
      </c>
      <c r="H194" s="8"/>
      <c r="I194" s="80"/>
      <c r="J194" s="26"/>
      <c r="K194" s="26"/>
      <c r="L194" s="26"/>
      <c r="M194" s="26"/>
      <c r="N194" s="26"/>
      <c r="O194" s="26"/>
    </row>
    <row r="195" spans="1:15" s="7" customFormat="1" ht="26.15" customHeight="1" x14ac:dyDescent="0.35">
      <c r="A195" s="22">
        <f t="shared" si="2"/>
        <v>41</v>
      </c>
      <c r="B195" s="23" t="s">
        <v>11</v>
      </c>
      <c r="C195" s="21" t="s">
        <v>236</v>
      </c>
      <c r="D195" s="21" t="s">
        <v>1085</v>
      </c>
      <c r="E195" s="78">
        <f>VLOOKUP(D195,'[1]As per ISO'!$C$8:$FC$889,157,0)</f>
        <v>42</v>
      </c>
      <c r="F195" s="23" t="s">
        <v>1737</v>
      </c>
      <c r="G195" s="46" t="s">
        <v>1763</v>
      </c>
      <c r="H195" s="8" t="s">
        <v>2204</v>
      </c>
      <c r="I195" s="80" t="s">
        <v>2687</v>
      </c>
      <c r="J195" s="26"/>
      <c r="K195" s="26"/>
      <c r="L195" s="26"/>
      <c r="M195" s="26"/>
      <c r="N195" s="26"/>
      <c r="O195" s="26"/>
    </row>
    <row r="196" spans="1:15" s="7" customFormat="1" ht="26.15" customHeight="1" x14ac:dyDescent="0.35">
      <c r="A196" s="22">
        <f t="shared" si="2"/>
        <v>42</v>
      </c>
      <c r="B196" s="23" t="s">
        <v>11</v>
      </c>
      <c r="C196" s="21" t="s">
        <v>237</v>
      </c>
      <c r="D196" s="21" t="s">
        <v>1086</v>
      </c>
      <c r="E196" s="78">
        <f>VLOOKUP(D196,'[1]As per ISO'!$C$8:$FC$889,157,0)</f>
        <v>43</v>
      </c>
      <c r="F196" s="23" t="s">
        <v>1737</v>
      </c>
      <c r="G196" s="46" t="s">
        <v>1764</v>
      </c>
      <c r="H196" s="8" t="s">
        <v>2382</v>
      </c>
      <c r="I196" s="80" t="s">
        <v>2686</v>
      </c>
      <c r="J196" s="26"/>
      <c r="K196" s="26"/>
      <c r="L196" s="26"/>
      <c r="M196" s="26"/>
      <c r="N196" s="26"/>
      <c r="O196" s="26"/>
    </row>
    <row r="197" spans="1:15" s="7" customFormat="1" ht="26.15" customHeight="1" x14ac:dyDescent="0.35">
      <c r="A197" s="22">
        <f t="shared" ref="A197:A260" si="3">A196+1</f>
        <v>43</v>
      </c>
      <c r="B197" s="23" t="s">
        <v>11</v>
      </c>
      <c r="C197" s="21" t="s">
        <v>238</v>
      </c>
      <c r="D197" s="21" t="s">
        <v>1087</v>
      </c>
      <c r="E197" s="78">
        <f>VLOOKUP(D197,'[1]As per ISO'!$C$8:$FC$889,157,0)</f>
        <v>44</v>
      </c>
      <c r="F197" s="23" t="s">
        <v>1737</v>
      </c>
      <c r="G197" s="46" t="s">
        <v>1747</v>
      </c>
      <c r="H197" s="8"/>
      <c r="I197" s="80">
        <v>17.75</v>
      </c>
      <c r="J197" s="26"/>
      <c r="K197" s="26"/>
      <c r="L197" s="26"/>
      <c r="M197" s="26"/>
      <c r="N197" s="26"/>
      <c r="O197" s="26"/>
    </row>
    <row r="198" spans="1:15" s="7" customFormat="1" ht="26.15" customHeight="1" x14ac:dyDescent="0.35">
      <c r="A198" s="22">
        <f t="shared" si="3"/>
        <v>44</v>
      </c>
      <c r="B198" s="23" t="s">
        <v>11</v>
      </c>
      <c r="C198" s="21" t="s">
        <v>239</v>
      </c>
      <c r="D198" s="21" t="s">
        <v>1088</v>
      </c>
      <c r="E198" s="78">
        <f>VLOOKUP(D198,'[1]As per ISO'!$C$8:$FC$889,157,0)</f>
        <v>45</v>
      </c>
      <c r="F198" s="23" t="s">
        <v>1737</v>
      </c>
      <c r="G198" s="46" t="s">
        <v>1744</v>
      </c>
      <c r="H198" s="8" t="s">
        <v>2383</v>
      </c>
      <c r="I198" s="80">
        <v>4.25</v>
      </c>
      <c r="J198" s="26"/>
      <c r="K198" s="26"/>
      <c r="L198" s="26"/>
      <c r="M198" s="26"/>
      <c r="N198" s="26"/>
      <c r="O198" s="26"/>
    </row>
    <row r="199" spans="1:15" s="7" customFormat="1" ht="26.15" customHeight="1" x14ac:dyDescent="0.35">
      <c r="A199" s="22">
        <f t="shared" si="3"/>
        <v>45</v>
      </c>
      <c r="B199" s="23" t="s">
        <v>11</v>
      </c>
      <c r="C199" s="21" t="s">
        <v>233</v>
      </c>
      <c r="D199" s="21" t="s">
        <v>1082</v>
      </c>
      <c r="E199" s="78">
        <f>VLOOKUP(D199,'[1]As per ISO'!$C$8:$FC$889,157,0)</f>
        <v>46</v>
      </c>
      <c r="F199" s="23" t="s">
        <v>1738</v>
      </c>
      <c r="G199" s="46" t="s">
        <v>2788</v>
      </c>
      <c r="H199" s="8"/>
      <c r="I199" s="80"/>
      <c r="J199" s="26"/>
      <c r="K199" s="26"/>
      <c r="L199" s="26"/>
      <c r="M199" s="26"/>
      <c r="N199" s="26"/>
      <c r="O199" s="26"/>
    </row>
    <row r="200" spans="1:15" s="7" customFormat="1" ht="26.15" customHeight="1" x14ac:dyDescent="0.35">
      <c r="A200" s="22">
        <f t="shared" si="3"/>
        <v>46</v>
      </c>
      <c r="B200" s="23" t="s">
        <v>11</v>
      </c>
      <c r="C200" s="21" t="s">
        <v>234</v>
      </c>
      <c r="D200" s="21" t="s">
        <v>1083</v>
      </c>
      <c r="E200" s="78">
        <f>VLOOKUP(D200,'[1]As per ISO'!$C$8:$FC$889,157,0)</f>
        <v>47</v>
      </c>
      <c r="F200" s="23" t="s">
        <v>1738</v>
      </c>
      <c r="G200" s="46" t="s">
        <v>2789</v>
      </c>
      <c r="H200" s="8"/>
      <c r="I200" s="80"/>
      <c r="J200" s="26"/>
      <c r="K200" s="26"/>
      <c r="L200" s="26"/>
      <c r="M200" s="26"/>
      <c r="N200" s="26"/>
      <c r="O200" s="26"/>
    </row>
    <row r="201" spans="1:15" s="7" customFormat="1" ht="26.15" customHeight="1" x14ac:dyDescent="0.35">
      <c r="A201" s="22">
        <f t="shared" si="3"/>
        <v>47</v>
      </c>
      <c r="B201" s="23" t="s">
        <v>11</v>
      </c>
      <c r="C201" s="21" t="s">
        <v>240</v>
      </c>
      <c r="D201" s="21" t="s">
        <v>1089</v>
      </c>
      <c r="E201" s="78">
        <f>VLOOKUP(D201,'[1]As per ISO'!$C$8:$FC$889,157,0)</f>
        <v>48</v>
      </c>
      <c r="F201" s="23" t="s">
        <v>1737</v>
      </c>
      <c r="G201" s="46" t="s">
        <v>1747</v>
      </c>
      <c r="H201" s="8"/>
      <c r="I201" s="80">
        <v>17.75</v>
      </c>
      <c r="J201" s="26"/>
      <c r="K201" s="26"/>
      <c r="L201" s="26"/>
      <c r="M201" s="26"/>
      <c r="N201" s="26"/>
      <c r="O201" s="26"/>
    </row>
    <row r="202" spans="1:15" s="7" customFormat="1" ht="26.15" customHeight="1" x14ac:dyDescent="0.35">
      <c r="A202" s="22">
        <f t="shared" si="3"/>
        <v>48</v>
      </c>
      <c r="B202" s="23" t="s">
        <v>11</v>
      </c>
      <c r="C202" s="21" t="s">
        <v>242</v>
      </c>
      <c r="D202" s="21" t="s">
        <v>1091</v>
      </c>
      <c r="E202" s="78">
        <f>VLOOKUP(D202,'[1]As per ISO'!$C$8:$FC$889,157,0)</f>
        <v>49</v>
      </c>
      <c r="F202" s="23" t="s">
        <v>1737</v>
      </c>
      <c r="G202" s="46" t="s">
        <v>1748</v>
      </c>
      <c r="H202" s="8"/>
      <c r="I202" s="80">
        <v>8.8000000000000007</v>
      </c>
      <c r="J202" s="26"/>
      <c r="K202" s="26"/>
      <c r="L202" s="26"/>
      <c r="M202" s="26"/>
      <c r="N202" s="26"/>
      <c r="O202" s="26"/>
    </row>
    <row r="203" spans="1:15" s="7" customFormat="1" ht="26.15" customHeight="1" x14ac:dyDescent="0.35">
      <c r="A203" s="22">
        <f t="shared" si="3"/>
        <v>49</v>
      </c>
      <c r="B203" s="23" t="s">
        <v>11</v>
      </c>
      <c r="C203" s="21" t="s">
        <v>243</v>
      </c>
      <c r="D203" s="21" t="s">
        <v>1092</v>
      </c>
      <c r="E203" s="78">
        <f>VLOOKUP(D203,'[1]As per ISO'!$C$8:$FC$889,157,0)</f>
        <v>50</v>
      </c>
      <c r="F203" s="23" t="s">
        <v>1737</v>
      </c>
      <c r="G203" s="46" t="s">
        <v>1748</v>
      </c>
      <c r="H203" s="8"/>
      <c r="I203" s="80">
        <v>8.8000000000000007</v>
      </c>
      <c r="J203" s="26"/>
      <c r="K203" s="26"/>
      <c r="L203" s="26"/>
      <c r="M203" s="26"/>
      <c r="N203" s="26"/>
      <c r="O203" s="26"/>
    </row>
    <row r="204" spans="1:15" s="7" customFormat="1" ht="26.15" customHeight="1" x14ac:dyDescent="0.35">
      <c r="A204" s="22">
        <f t="shared" si="3"/>
        <v>50</v>
      </c>
      <c r="B204" s="23" t="s">
        <v>11</v>
      </c>
      <c r="C204" s="21" t="s">
        <v>244</v>
      </c>
      <c r="D204" s="21" t="s">
        <v>1093</v>
      </c>
      <c r="E204" s="78">
        <f>VLOOKUP(D204,'[1]As per ISO'!$C$8:$FC$889,157,0)</f>
        <v>51</v>
      </c>
      <c r="F204" s="23" t="s">
        <v>1737</v>
      </c>
      <c r="G204" s="46" t="s">
        <v>1765</v>
      </c>
      <c r="H204" s="8" t="s">
        <v>2384</v>
      </c>
      <c r="I204" s="80" t="s">
        <v>2680</v>
      </c>
      <c r="J204" s="26"/>
      <c r="K204" s="26"/>
      <c r="L204" s="26"/>
      <c r="M204" s="26"/>
      <c r="N204" s="26"/>
      <c r="O204" s="26"/>
    </row>
    <row r="205" spans="1:15" s="7" customFormat="1" ht="26.15" customHeight="1" x14ac:dyDescent="0.35">
      <c r="A205" s="22">
        <f t="shared" si="3"/>
        <v>51</v>
      </c>
      <c r="B205" s="23" t="s">
        <v>11</v>
      </c>
      <c r="C205" s="21" t="s">
        <v>246</v>
      </c>
      <c r="D205" s="21" t="s">
        <v>1095</v>
      </c>
      <c r="E205" s="78">
        <f>VLOOKUP(D205,'[1]As per ISO'!$C$8:$FC$889,157,0)</f>
        <v>52</v>
      </c>
      <c r="F205" s="23" t="s">
        <v>1737</v>
      </c>
      <c r="G205" s="46" t="s">
        <v>2769</v>
      </c>
      <c r="H205" s="8"/>
      <c r="I205" s="80" t="s">
        <v>2685</v>
      </c>
      <c r="J205" s="26"/>
      <c r="K205" s="26"/>
      <c r="L205" s="26"/>
      <c r="M205" s="26"/>
      <c r="N205" s="26"/>
      <c r="O205" s="26"/>
    </row>
    <row r="206" spans="1:15" s="7" customFormat="1" ht="26.15" customHeight="1" x14ac:dyDescent="0.35">
      <c r="A206" s="22">
        <f t="shared" si="3"/>
        <v>52</v>
      </c>
      <c r="B206" s="23" t="s">
        <v>11</v>
      </c>
      <c r="C206" s="21" t="s">
        <v>247</v>
      </c>
      <c r="D206" s="21" t="s">
        <v>1096</v>
      </c>
      <c r="E206" s="78">
        <f>VLOOKUP(D206,'[1]As per ISO'!$C$8:$FC$889,157,0)</f>
        <v>53</v>
      </c>
      <c r="F206" s="23" t="s">
        <v>1737</v>
      </c>
      <c r="G206" s="46" t="s">
        <v>1767</v>
      </c>
      <c r="H206" s="8" t="s">
        <v>2205</v>
      </c>
      <c r="I206" s="80">
        <v>5.25</v>
      </c>
      <c r="J206" s="26"/>
      <c r="K206" s="26"/>
      <c r="L206" s="26"/>
      <c r="M206" s="26"/>
      <c r="N206" s="26"/>
      <c r="O206" s="26"/>
    </row>
    <row r="207" spans="1:15" s="7" customFormat="1" ht="26.15" customHeight="1" x14ac:dyDescent="0.35">
      <c r="A207" s="22">
        <f t="shared" si="3"/>
        <v>53</v>
      </c>
      <c r="B207" s="23" t="s">
        <v>11</v>
      </c>
      <c r="C207" s="21" t="s">
        <v>241</v>
      </c>
      <c r="D207" s="21" t="s">
        <v>1090</v>
      </c>
      <c r="E207" s="78">
        <f>VLOOKUP(D207,'[1]As per ISO'!$C$8:$FC$889,157,0)</f>
        <v>54</v>
      </c>
      <c r="F207" s="23" t="s">
        <v>1737</v>
      </c>
      <c r="G207" s="46"/>
      <c r="H207" s="8"/>
      <c r="I207" s="80"/>
      <c r="J207" s="26"/>
      <c r="K207" s="26"/>
      <c r="L207" s="26"/>
      <c r="M207" s="26"/>
      <c r="N207" s="26"/>
      <c r="O207" s="26"/>
    </row>
    <row r="208" spans="1:15" s="7" customFormat="1" ht="26.15" customHeight="1" x14ac:dyDescent="0.35">
      <c r="A208" s="22">
        <f t="shared" si="3"/>
        <v>54</v>
      </c>
      <c r="B208" s="23" t="s">
        <v>11</v>
      </c>
      <c r="C208" s="21" t="s">
        <v>248</v>
      </c>
      <c r="D208" s="21" t="s">
        <v>1097</v>
      </c>
      <c r="E208" s="78">
        <f>VLOOKUP(D208,'[1]As per ISO'!$C$8:$FC$889,157,0)</f>
        <v>55</v>
      </c>
      <c r="F208" s="23" t="s">
        <v>1737</v>
      </c>
      <c r="G208" s="46" t="s">
        <v>1768</v>
      </c>
      <c r="H208" s="8"/>
      <c r="I208" s="80">
        <v>7.5</v>
      </c>
      <c r="J208" s="26"/>
      <c r="K208" s="26"/>
      <c r="L208" s="26"/>
      <c r="M208" s="26"/>
      <c r="N208" s="26"/>
      <c r="O208" s="26"/>
    </row>
    <row r="209" spans="1:15" s="7" customFormat="1" ht="26.15" customHeight="1" x14ac:dyDescent="0.35">
      <c r="A209" s="22">
        <f t="shared" si="3"/>
        <v>55</v>
      </c>
      <c r="B209" s="23" t="s">
        <v>11</v>
      </c>
      <c r="C209" s="21" t="s">
        <v>249</v>
      </c>
      <c r="D209" s="21" t="s">
        <v>1098</v>
      </c>
      <c r="E209" s="78">
        <f>VLOOKUP(D209,'[1]As per ISO'!$C$8:$FC$889,157,0)</f>
        <v>56</v>
      </c>
      <c r="F209" s="23" t="s">
        <v>1737</v>
      </c>
      <c r="G209" s="46" t="s">
        <v>1759</v>
      </c>
      <c r="H209" s="8"/>
      <c r="I209" s="80">
        <v>5</v>
      </c>
      <c r="J209" s="26"/>
      <c r="K209" s="26"/>
      <c r="L209" s="26"/>
      <c r="M209" s="26"/>
      <c r="N209" s="26"/>
      <c r="O209" s="26"/>
    </row>
    <row r="210" spans="1:15" s="7" customFormat="1" ht="26.15" customHeight="1" x14ac:dyDescent="0.35">
      <c r="A210" s="22">
        <f t="shared" si="3"/>
        <v>56</v>
      </c>
      <c r="B210" s="23" t="s">
        <v>11</v>
      </c>
      <c r="C210" s="21" t="s">
        <v>252</v>
      </c>
      <c r="D210" s="21" t="s">
        <v>1101</v>
      </c>
      <c r="E210" s="78">
        <f>VLOOKUP(D210,'[1]As per ISO'!$C$8:$FC$889,157,0)</f>
        <v>57</v>
      </c>
      <c r="F210" s="23" t="s">
        <v>1737</v>
      </c>
      <c r="G210" s="46" t="s">
        <v>1748</v>
      </c>
      <c r="H210" s="8" t="s">
        <v>2385</v>
      </c>
      <c r="I210" s="80">
        <v>8.8000000000000007</v>
      </c>
      <c r="J210" s="26"/>
      <c r="K210" s="26"/>
      <c r="L210" s="26"/>
      <c r="M210" s="26"/>
      <c r="N210" s="26"/>
      <c r="O210" s="26"/>
    </row>
    <row r="211" spans="1:15" s="7" customFormat="1" ht="26.15" customHeight="1" x14ac:dyDescent="0.35">
      <c r="A211" s="22">
        <f t="shared" si="3"/>
        <v>57</v>
      </c>
      <c r="B211" s="23" t="s">
        <v>11</v>
      </c>
      <c r="C211" s="21" t="s">
        <v>245</v>
      </c>
      <c r="D211" s="21" t="s">
        <v>1094</v>
      </c>
      <c r="E211" s="78">
        <f>VLOOKUP(D211,'[1]As per ISO'!$C$8:$FC$889,157,0)</f>
        <v>58</v>
      </c>
      <c r="F211" s="23" t="s">
        <v>1738</v>
      </c>
      <c r="G211" s="46"/>
      <c r="H211" s="8"/>
      <c r="I211" s="80"/>
      <c r="J211" s="26"/>
      <c r="K211" s="26"/>
      <c r="L211" s="26"/>
      <c r="M211" s="26"/>
      <c r="N211" s="26"/>
      <c r="O211" s="26"/>
    </row>
    <row r="212" spans="1:15" s="7" customFormat="1" ht="26.15" customHeight="1" x14ac:dyDescent="0.35">
      <c r="A212" s="22">
        <f t="shared" si="3"/>
        <v>58</v>
      </c>
      <c r="B212" s="23" t="s">
        <v>11</v>
      </c>
      <c r="C212" s="21" t="s">
        <v>253</v>
      </c>
      <c r="D212" s="21" t="s">
        <v>1102</v>
      </c>
      <c r="E212" s="78">
        <f>VLOOKUP(D212,'[1]As per ISO'!$C$8:$FC$889,157,0)</f>
        <v>59</v>
      </c>
      <c r="F212" s="23" t="s">
        <v>1737</v>
      </c>
      <c r="G212" s="46" t="s">
        <v>1833</v>
      </c>
      <c r="H212" s="8" t="s">
        <v>2386</v>
      </c>
      <c r="I212" s="80" t="s">
        <v>2676</v>
      </c>
      <c r="J212" s="26"/>
      <c r="K212" s="26"/>
      <c r="L212" s="26"/>
      <c r="M212" s="26"/>
      <c r="N212" s="26"/>
      <c r="O212" s="26"/>
    </row>
    <row r="213" spans="1:15" s="7" customFormat="1" ht="26.15" customHeight="1" x14ac:dyDescent="0.35">
      <c r="A213" s="22">
        <f t="shared" si="3"/>
        <v>59</v>
      </c>
      <c r="B213" s="23" t="s">
        <v>11</v>
      </c>
      <c r="C213" s="21" t="s">
        <v>254</v>
      </c>
      <c r="D213" s="21" t="s">
        <v>1103</v>
      </c>
      <c r="E213" s="78">
        <f>VLOOKUP(D213,'[1]As per ISO'!$C$8:$FC$889,157,0)</f>
        <v>60</v>
      </c>
      <c r="F213" s="23" t="s">
        <v>1737</v>
      </c>
      <c r="G213" s="46" t="s">
        <v>2766</v>
      </c>
      <c r="H213" s="8"/>
      <c r="I213" s="80">
        <v>6.5</v>
      </c>
      <c r="J213" s="26"/>
      <c r="K213" s="26"/>
      <c r="L213" s="26"/>
      <c r="M213" s="26"/>
      <c r="N213" s="26"/>
      <c r="O213" s="26"/>
    </row>
    <row r="214" spans="1:15" s="7" customFormat="1" ht="26.15" customHeight="1" x14ac:dyDescent="0.35">
      <c r="A214" s="22">
        <f t="shared" si="3"/>
        <v>60</v>
      </c>
      <c r="B214" s="23" t="s">
        <v>11</v>
      </c>
      <c r="C214" s="21" t="s">
        <v>256</v>
      </c>
      <c r="D214" s="21" t="s">
        <v>1105</v>
      </c>
      <c r="E214" s="78">
        <f>VLOOKUP(D214,'[1]As per ISO'!$C$8:$FC$889,157,0)</f>
        <v>61</v>
      </c>
      <c r="F214" s="23" t="s">
        <v>1737</v>
      </c>
      <c r="G214" s="46" t="s">
        <v>1747</v>
      </c>
      <c r="H214" s="8" t="s">
        <v>2387</v>
      </c>
      <c r="I214" s="80">
        <v>17.75</v>
      </c>
      <c r="J214" s="26"/>
      <c r="K214" s="26"/>
      <c r="L214" s="26"/>
      <c r="M214" s="26"/>
      <c r="N214" s="26"/>
      <c r="O214" s="26"/>
    </row>
    <row r="215" spans="1:15" s="7" customFormat="1" ht="26.15" customHeight="1" x14ac:dyDescent="0.35">
      <c r="A215" s="22">
        <f t="shared" si="3"/>
        <v>61</v>
      </c>
      <c r="B215" s="23" t="s">
        <v>11</v>
      </c>
      <c r="C215" s="21" t="s">
        <v>260</v>
      </c>
      <c r="D215" s="21" t="s">
        <v>1109</v>
      </c>
      <c r="E215" s="78">
        <f>VLOOKUP(D215,'[1]As per ISO'!$C$8:$FC$889,157,0)</f>
        <v>62</v>
      </c>
      <c r="F215" s="23" t="s">
        <v>1737</v>
      </c>
      <c r="G215" s="46" t="s">
        <v>1771</v>
      </c>
      <c r="H215" s="8"/>
      <c r="I215" s="80">
        <v>4.2</v>
      </c>
      <c r="J215" s="26"/>
      <c r="K215" s="26"/>
      <c r="L215" s="26"/>
      <c r="M215" s="26"/>
      <c r="N215" s="26"/>
      <c r="O215" s="26"/>
    </row>
    <row r="216" spans="1:15" s="7" customFormat="1" ht="26.15" customHeight="1" x14ac:dyDescent="0.35">
      <c r="A216" s="22">
        <f t="shared" si="3"/>
        <v>62</v>
      </c>
      <c r="B216" s="23" t="s">
        <v>11</v>
      </c>
      <c r="C216" s="21" t="s">
        <v>250</v>
      </c>
      <c r="D216" s="21" t="s">
        <v>1099</v>
      </c>
      <c r="E216" s="78">
        <f>VLOOKUP(D216,'[1]As per ISO'!$C$8:$FC$889,157,0)</f>
        <v>63</v>
      </c>
      <c r="F216" s="23" t="s">
        <v>1738</v>
      </c>
      <c r="G216" s="46" t="s">
        <v>2790</v>
      </c>
      <c r="H216" s="8"/>
      <c r="I216" s="80"/>
      <c r="J216" s="26"/>
      <c r="K216" s="26"/>
      <c r="L216" s="26"/>
      <c r="M216" s="26"/>
      <c r="N216" s="26"/>
      <c r="O216" s="26"/>
    </row>
    <row r="217" spans="1:15" s="7" customFormat="1" ht="26.15" customHeight="1" x14ac:dyDescent="0.35">
      <c r="A217" s="22">
        <f t="shared" si="3"/>
        <v>63</v>
      </c>
      <c r="B217" s="23" t="s">
        <v>11</v>
      </c>
      <c r="C217" s="21" t="s">
        <v>251</v>
      </c>
      <c r="D217" s="21" t="s">
        <v>1100</v>
      </c>
      <c r="E217" s="78">
        <f>VLOOKUP(D217,'[1]As per ISO'!$C$8:$FC$889,157,0)</f>
        <v>64</v>
      </c>
      <c r="F217" s="23" t="s">
        <v>1739</v>
      </c>
      <c r="G217" s="46"/>
      <c r="H217" s="8"/>
      <c r="I217" s="80"/>
      <c r="J217" s="26"/>
      <c r="K217" s="26"/>
      <c r="L217" s="26"/>
      <c r="M217" s="26"/>
      <c r="N217" s="26"/>
      <c r="O217" s="26"/>
    </row>
    <row r="218" spans="1:15" s="7" customFormat="1" ht="26.15" customHeight="1" x14ac:dyDescent="0.35">
      <c r="A218" s="22">
        <f t="shared" si="3"/>
        <v>64</v>
      </c>
      <c r="B218" s="23" t="s">
        <v>11</v>
      </c>
      <c r="C218" s="21" t="s">
        <v>263</v>
      </c>
      <c r="D218" s="21" t="s">
        <v>1112</v>
      </c>
      <c r="E218" s="78">
        <f>VLOOKUP(D218,'[1]As per ISO'!$C$8:$FC$889,157,0)</f>
        <v>65</v>
      </c>
      <c r="F218" s="23" t="s">
        <v>1737</v>
      </c>
      <c r="G218" s="46" t="s">
        <v>1772</v>
      </c>
      <c r="H218" s="8"/>
      <c r="I218" s="80">
        <v>6</v>
      </c>
      <c r="J218" s="26"/>
      <c r="K218" s="26"/>
      <c r="L218" s="26"/>
      <c r="M218" s="26"/>
      <c r="N218" s="26"/>
      <c r="O218" s="26"/>
    </row>
    <row r="219" spans="1:15" s="7" customFormat="1" ht="26.15" customHeight="1" x14ac:dyDescent="0.35">
      <c r="A219" s="22">
        <f t="shared" si="3"/>
        <v>65</v>
      </c>
      <c r="B219" s="23" t="s">
        <v>11</v>
      </c>
      <c r="C219" s="21" t="s">
        <v>264</v>
      </c>
      <c r="D219" s="21" t="s">
        <v>1113</v>
      </c>
      <c r="E219" s="78">
        <f>VLOOKUP(D219,'[1]As per ISO'!$C$8:$FC$889,157,0)</f>
        <v>66</v>
      </c>
      <c r="F219" s="23" t="s">
        <v>1737</v>
      </c>
      <c r="G219" s="46" t="s">
        <v>1744</v>
      </c>
      <c r="H219" s="8" t="s">
        <v>2388</v>
      </c>
      <c r="I219" s="80">
        <v>4.25</v>
      </c>
      <c r="J219" s="26"/>
      <c r="K219" s="26"/>
      <c r="L219" s="26"/>
      <c r="M219" s="26"/>
      <c r="N219" s="26"/>
      <c r="O219" s="26"/>
    </row>
    <row r="220" spans="1:15" s="7" customFormat="1" ht="26.15" customHeight="1" x14ac:dyDescent="0.35">
      <c r="A220" s="22">
        <f t="shared" si="3"/>
        <v>66</v>
      </c>
      <c r="B220" s="23" t="s">
        <v>11</v>
      </c>
      <c r="C220" s="21" t="s">
        <v>265</v>
      </c>
      <c r="D220" s="21" t="s">
        <v>1114</v>
      </c>
      <c r="E220" s="78">
        <f>VLOOKUP(D220,'[1]As per ISO'!$C$8:$FC$889,157,0)</f>
        <v>67</v>
      </c>
      <c r="F220" s="23" t="s">
        <v>1737</v>
      </c>
      <c r="G220" s="46" t="s">
        <v>2768</v>
      </c>
      <c r="H220" s="8" t="s">
        <v>2389</v>
      </c>
      <c r="I220" s="80" t="s">
        <v>2675</v>
      </c>
      <c r="J220" s="26"/>
      <c r="K220" s="26"/>
      <c r="L220" s="26"/>
      <c r="M220" s="26"/>
      <c r="N220" s="26"/>
      <c r="O220" s="26"/>
    </row>
    <row r="221" spans="1:15" s="7" customFormat="1" ht="26.15" customHeight="1" x14ac:dyDescent="0.35">
      <c r="A221" s="22">
        <f t="shared" si="3"/>
        <v>67</v>
      </c>
      <c r="B221" s="23" t="s">
        <v>11</v>
      </c>
      <c r="C221" s="21" t="s">
        <v>255</v>
      </c>
      <c r="D221" s="21" t="s">
        <v>1104</v>
      </c>
      <c r="E221" s="78">
        <f>VLOOKUP(D221,'[1]As per ISO'!$C$8:$FC$889,157,0)</f>
        <v>68</v>
      </c>
      <c r="F221" s="23" t="s">
        <v>1738</v>
      </c>
      <c r="G221" s="46" t="s">
        <v>2791</v>
      </c>
      <c r="H221" s="8"/>
      <c r="I221" s="80"/>
      <c r="J221" s="26"/>
      <c r="K221" s="26"/>
      <c r="L221" s="26"/>
      <c r="M221" s="26"/>
      <c r="N221" s="26"/>
      <c r="O221" s="26"/>
    </row>
    <row r="222" spans="1:15" s="7" customFormat="1" ht="26.15" customHeight="1" x14ac:dyDescent="0.35">
      <c r="A222" s="22">
        <f t="shared" si="3"/>
        <v>68</v>
      </c>
      <c r="B222" s="23" t="s">
        <v>11</v>
      </c>
      <c r="C222" s="21" t="s">
        <v>266</v>
      </c>
      <c r="D222" s="21" t="s">
        <v>1115</v>
      </c>
      <c r="E222" s="78">
        <f>VLOOKUP(D222,'[1]As per ISO'!$C$8:$FC$889,157,0)</f>
        <v>69</v>
      </c>
      <c r="F222" s="23" t="s">
        <v>1737</v>
      </c>
      <c r="G222" s="46" t="s">
        <v>2767</v>
      </c>
      <c r="H222" s="8" t="s">
        <v>2390</v>
      </c>
      <c r="I222" s="80" t="s">
        <v>2673</v>
      </c>
      <c r="J222" s="26"/>
      <c r="K222" s="26"/>
      <c r="L222" s="26"/>
      <c r="M222" s="26"/>
      <c r="N222" s="26"/>
      <c r="O222" s="26"/>
    </row>
    <row r="223" spans="1:15" s="7" customFormat="1" ht="26.15" customHeight="1" x14ac:dyDescent="0.35">
      <c r="A223" s="22">
        <f t="shared" si="3"/>
        <v>69</v>
      </c>
      <c r="B223" s="23" t="s">
        <v>11</v>
      </c>
      <c r="C223" s="21" t="s">
        <v>257</v>
      </c>
      <c r="D223" s="21" t="s">
        <v>1106</v>
      </c>
      <c r="E223" s="78">
        <f>VLOOKUP(D223,'[1]As per ISO'!$C$8:$FC$889,157,0)</f>
        <v>70</v>
      </c>
      <c r="F223" s="23" t="s">
        <v>1738</v>
      </c>
      <c r="G223" s="46" t="s">
        <v>2792</v>
      </c>
      <c r="H223" s="8"/>
      <c r="I223" s="80"/>
      <c r="J223" s="26"/>
      <c r="K223" s="26"/>
      <c r="L223" s="26"/>
      <c r="M223" s="26"/>
      <c r="N223" s="26"/>
      <c r="O223" s="26"/>
    </row>
    <row r="224" spans="1:15" s="7" customFormat="1" ht="26.15" customHeight="1" x14ac:dyDescent="0.35">
      <c r="A224" s="22">
        <f t="shared" si="3"/>
        <v>70</v>
      </c>
      <c r="B224" s="23" t="s">
        <v>11</v>
      </c>
      <c r="C224" s="21" t="s">
        <v>258</v>
      </c>
      <c r="D224" s="21" t="s">
        <v>1107</v>
      </c>
      <c r="E224" s="78">
        <f>VLOOKUP(D224,'[1]As per ISO'!$C$8:$FC$889,157,0)</f>
        <v>71</v>
      </c>
      <c r="F224" s="23" t="s">
        <v>1738</v>
      </c>
      <c r="G224" s="46"/>
      <c r="H224" s="8"/>
      <c r="I224" s="80"/>
      <c r="J224" s="26"/>
      <c r="K224" s="26"/>
      <c r="L224" s="26"/>
      <c r="M224" s="26"/>
      <c r="N224" s="26"/>
      <c r="O224" s="26"/>
    </row>
    <row r="225" spans="1:15" s="7" customFormat="1" ht="26.15" customHeight="1" x14ac:dyDescent="0.35">
      <c r="A225" s="22">
        <f t="shared" si="3"/>
        <v>71</v>
      </c>
      <c r="B225" s="23" t="s">
        <v>11</v>
      </c>
      <c r="C225" s="21" t="s">
        <v>259</v>
      </c>
      <c r="D225" s="21" t="s">
        <v>1108</v>
      </c>
      <c r="E225" s="78">
        <f>VLOOKUP(D225,'[1]As per ISO'!$C$8:$FC$889,157,0)</f>
        <v>72</v>
      </c>
      <c r="F225" s="23" t="s">
        <v>1738</v>
      </c>
      <c r="G225" s="46"/>
      <c r="H225" s="8"/>
      <c r="I225" s="80"/>
      <c r="J225" s="26"/>
      <c r="K225" s="26"/>
      <c r="L225" s="26"/>
      <c r="M225" s="26"/>
      <c r="N225" s="26"/>
      <c r="O225" s="26"/>
    </row>
    <row r="226" spans="1:15" s="7" customFormat="1" ht="26.15" customHeight="1" x14ac:dyDescent="0.35">
      <c r="A226" s="22">
        <v>1</v>
      </c>
      <c r="B226" s="23" t="s">
        <v>12</v>
      </c>
      <c r="C226" s="21" t="s">
        <v>267</v>
      </c>
      <c r="D226" s="21" t="s">
        <v>1116</v>
      </c>
      <c r="E226" s="78">
        <f>VLOOKUP(D226,'[1]As per ISO'!$C$8:$FC$889,157,0)</f>
        <v>1</v>
      </c>
      <c r="F226" s="23" t="s">
        <v>1737</v>
      </c>
      <c r="G226" s="46" t="s">
        <v>1759</v>
      </c>
      <c r="H226" s="8" t="s">
        <v>2391</v>
      </c>
      <c r="I226" s="80">
        <v>5</v>
      </c>
      <c r="J226" s="26"/>
      <c r="K226" s="26"/>
      <c r="L226" s="26"/>
      <c r="M226" s="26"/>
      <c r="N226" s="26"/>
      <c r="O226" s="26"/>
    </row>
    <row r="227" spans="1:15" s="7" customFormat="1" ht="26.15" customHeight="1" x14ac:dyDescent="0.35">
      <c r="A227" s="22">
        <f t="shared" si="3"/>
        <v>2</v>
      </c>
      <c r="B227" s="23" t="s">
        <v>12</v>
      </c>
      <c r="C227" s="21" t="s">
        <v>261</v>
      </c>
      <c r="D227" s="21" t="s">
        <v>1110</v>
      </c>
      <c r="E227" s="78">
        <f>VLOOKUP(D227,'[1]As per ISO'!$C$8:$FC$889,157,0)</f>
        <v>2</v>
      </c>
      <c r="F227" s="23" t="s">
        <v>1738</v>
      </c>
      <c r="G227" s="46" t="s">
        <v>2793</v>
      </c>
      <c r="H227" s="8"/>
      <c r="I227" s="80"/>
      <c r="J227" s="26"/>
      <c r="K227" s="26"/>
      <c r="L227" s="26"/>
      <c r="M227" s="26"/>
      <c r="N227" s="26"/>
      <c r="O227" s="26"/>
    </row>
    <row r="228" spans="1:15" s="7" customFormat="1" ht="26.15" customHeight="1" x14ac:dyDescent="0.35">
      <c r="A228" s="22">
        <f t="shared" si="3"/>
        <v>3</v>
      </c>
      <c r="B228" s="23" t="s">
        <v>12</v>
      </c>
      <c r="C228" s="21" t="s">
        <v>262</v>
      </c>
      <c r="D228" s="21" t="s">
        <v>1111</v>
      </c>
      <c r="E228" s="78">
        <f>VLOOKUP(D228,'[1]As per ISO'!$C$8:$FC$889,157,0)</f>
        <v>3</v>
      </c>
      <c r="F228" s="23" t="s">
        <v>1737</v>
      </c>
      <c r="G228" s="46"/>
      <c r="H228" s="8"/>
      <c r="I228" s="80"/>
      <c r="J228" s="26"/>
      <c r="K228" s="26"/>
      <c r="L228" s="26"/>
      <c r="M228" s="26"/>
      <c r="N228" s="26"/>
      <c r="O228" s="26"/>
    </row>
    <row r="229" spans="1:15" s="7" customFormat="1" ht="26.15" customHeight="1" x14ac:dyDescent="0.35">
      <c r="A229" s="22">
        <f t="shared" si="3"/>
        <v>4</v>
      </c>
      <c r="B229" s="23" t="s">
        <v>12</v>
      </c>
      <c r="C229" s="21" t="s">
        <v>268</v>
      </c>
      <c r="D229" s="21" t="s">
        <v>1117</v>
      </c>
      <c r="E229" s="78">
        <f>VLOOKUP(D229,'[1]As per ISO'!$C$8:$FC$889,157,0)</f>
        <v>4</v>
      </c>
      <c r="F229" s="23" t="s">
        <v>1737</v>
      </c>
      <c r="G229" s="46" t="s">
        <v>1744</v>
      </c>
      <c r="H229" s="8"/>
      <c r="I229" s="80">
        <v>4.25</v>
      </c>
      <c r="J229" s="26"/>
      <c r="K229" s="26"/>
      <c r="L229" s="26"/>
      <c r="M229" s="26"/>
      <c r="N229" s="26"/>
      <c r="O229" s="26"/>
    </row>
    <row r="230" spans="1:15" s="7" customFormat="1" ht="26.15" customHeight="1" x14ac:dyDescent="0.35">
      <c r="A230" s="22">
        <f t="shared" si="3"/>
        <v>5</v>
      </c>
      <c r="B230" s="23" t="s">
        <v>12</v>
      </c>
      <c r="C230" s="21" t="s">
        <v>269</v>
      </c>
      <c r="D230" s="21" t="s">
        <v>1118</v>
      </c>
      <c r="E230" s="78">
        <f>VLOOKUP(D230,'[1]As per ISO'!$C$8:$FC$889,157,0)</f>
        <v>5</v>
      </c>
      <c r="F230" s="23" t="s">
        <v>1737</v>
      </c>
      <c r="G230" s="46" t="s">
        <v>1774</v>
      </c>
      <c r="H230" s="8" t="s">
        <v>2392</v>
      </c>
      <c r="I230" s="80" t="s">
        <v>2696</v>
      </c>
      <c r="J230" s="26"/>
      <c r="K230" s="26"/>
      <c r="L230" s="26"/>
      <c r="M230" s="26"/>
      <c r="N230" s="26"/>
      <c r="O230" s="26"/>
    </row>
    <row r="231" spans="1:15" s="7" customFormat="1" ht="26.15" customHeight="1" x14ac:dyDescent="0.35">
      <c r="A231" s="22">
        <f t="shared" si="3"/>
        <v>6</v>
      </c>
      <c r="B231" s="23" t="s">
        <v>12</v>
      </c>
      <c r="C231" s="21" t="s">
        <v>270</v>
      </c>
      <c r="D231" s="21" t="s">
        <v>1119</v>
      </c>
      <c r="E231" s="78">
        <f>VLOOKUP(D231,'[1]As per ISO'!$C$8:$FC$889,157,0)</f>
        <v>6</v>
      </c>
      <c r="F231" s="23" t="s">
        <v>1737</v>
      </c>
      <c r="G231" s="46" t="s">
        <v>1744</v>
      </c>
      <c r="H231" s="8" t="s">
        <v>2393</v>
      </c>
      <c r="I231" s="80">
        <v>4.25</v>
      </c>
      <c r="J231" s="26"/>
      <c r="K231" s="26"/>
      <c r="L231" s="26"/>
      <c r="M231" s="26"/>
      <c r="N231" s="26"/>
      <c r="O231" s="26"/>
    </row>
    <row r="232" spans="1:15" s="7" customFormat="1" ht="26.15" customHeight="1" x14ac:dyDescent="0.35">
      <c r="A232" s="22">
        <f t="shared" si="3"/>
        <v>7</v>
      </c>
      <c r="B232" s="23" t="s">
        <v>12</v>
      </c>
      <c r="C232" s="21" t="s">
        <v>271</v>
      </c>
      <c r="D232" s="21" t="s">
        <v>1120</v>
      </c>
      <c r="E232" s="78">
        <f>VLOOKUP(D232,'[1]As per ISO'!$C$8:$FC$889,157,0)</f>
        <v>7</v>
      </c>
      <c r="F232" s="23" t="s">
        <v>1737</v>
      </c>
      <c r="G232" s="46" t="s">
        <v>1775</v>
      </c>
      <c r="H232" s="8" t="s">
        <v>2207</v>
      </c>
      <c r="I232" s="80">
        <v>6</v>
      </c>
      <c r="J232" s="26"/>
      <c r="K232" s="26"/>
      <c r="L232" s="26"/>
      <c r="M232" s="26"/>
      <c r="N232" s="26"/>
      <c r="O232" s="26"/>
    </row>
    <row r="233" spans="1:15" s="7" customFormat="1" ht="26.15" customHeight="1" x14ac:dyDescent="0.35">
      <c r="A233" s="22">
        <f t="shared" si="3"/>
        <v>8</v>
      </c>
      <c r="B233" s="23" t="s">
        <v>12</v>
      </c>
      <c r="C233" s="21" t="s">
        <v>273</v>
      </c>
      <c r="D233" s="21" t="s">
        <v>1122</v>
      </c>
      <c r="E233" s="78">
        <f>VLOOKUP(D233,'[1]As per ISO'!$C$8:$FC$889,157,0)</f>
        <v>8</v>
      </c>
      <c r="F233" s="23" t="s">
        <v>1737</v>
      </c>
      <c r="G233" s="46" t="s">
        <v>1759</v>
      </c>
      <c r="H233" s="8" t="s">
        <v>2394</v>
      </c>
      <c r="I233" s="80">
        <v>5</v>
      </c>
      <c r="J233" s="26"/>
      <c r="K233" s="26"/>
      <c r="L233" s="26"/>
      <c r="M233" s="26"/>
      <c r="N233" s="26"/>
      <c r="O233" s="26"/>
    </row>
    <row r="234" spans="1:15" s="7" customFormat="1" ht="26.15" customHeight="1" x14ac:dyDescent="0.35">
      <c r="A234" s="22">
        <f t="shared" si="3"/>
        <v>9</v>
      </c>
      <c r="B234" s="23" t="s">
        <v>12</v>
      </c>
      <c r="C234" s="21" t="s">
        <v>274</v>
      </c>
      <c r="D234" s="21" t="s">
        <v>1123</v>
      </c>
      <c r="E234" s="78">
        <f>VLOOKUP(D234,'[1]As per ISO'!$C$8:$FC$889,157,0)</f>
        <v>9</v>
      </c>
      <c r="F234" s="23" t="s">
        <v>1737</v>
      </c>
      <c r="G234" s="46" t="s">
        <v>1748</v>
      </c>
      <c r="H234" s="8" t="s">
        <v>2395</v>
      </c>
      <c r="I234" s="80">
        <v>8.8000000000000007</v>
      </c>
      <c r="J234" s="26"/>
      <c r="K234" s="26"/>
      <c r="L234" s="26"/>
      <c r="M234" s="26"/>
      <c r="N234" s="26"/>
      <c r="O234" s="26"/>
    </row>
    <row r="235" spans="1:15" s="7" customFormat="1" ht="26.15" customHeight="1" x14ac:dyDescent="0.35">
      <c r="A235" s="22">
        <f t="shared" si="3"/>
        <v>10</v>
      </c>
      <c r="B235" s="23" t="s">
        <v>12</v>
      </c>
      <c r="C235" s="21" t="s">
        <v>278</v>
      </c>
      <c r="D235" s="21" t="s">
        <v>1127</v>
      </c>
      <c r="E235" s="78">
        <f>VLOOKUP(D235,'[1]As per ISO'!$C$8:$FC$889,157,0)</f>
        <v>10</v>
      </c>
      <c r="F235" s="23" t="s">
        <v>1737</v>
      </c>
      <c r="G235" s="46" t="s">
        <v>1748</v>
      </c>
      <c r="H235" s="8" t="s">
        <v>2396</v>
      </c>
      <c r="I235" s="80">
        <v>8.8000000000000007</v>
      </c>
      <c r="J235" s="26"/>
      <c r="K235" s="26"/>
      <c r="L235" s="26"/>
      <c r="M235" s="26"/>
      <c r="N235" s="26"/>
      <c r="O235" s="26"/>
    </row>
    <row r="236" spans="1:15" s="7" customFormat="1" ht="26.15" customHeight="1" x14ac:dyDescent="0.35">
      <c r="A236" s="22">
        <f t="shared" si="3"/>
        <v>11</v>
      </c>
      <c r="B236" s="23" t="s">
        <v>12</v>
      </c>
      <c r="C236" s="21" t="s">
        <v>279</v>
      </c>
      <c r="D236" s="21" t="s">
        <v>1128</v>
      </c>
      <c r="E236" s="78">
        <f>VLOOKUP(D236,'[1]As per ISO'!$C$8:$FC$889,157,0)</f>
        <v>11</v>
      </c>
      <c r="F236" s="23" t="s">
        <v>1737</v>
      </c>
      <c r="G236" s="46" t="s">
        <v>1744</v>
      </c>
      <c r="H236" s="8"/>
      <c r="I236" s="80">
        <v>4.25</v>
      </c>
      <c r="J236" s="26"/>
      <c r="K236" s="26"/>
      <c r="L236" s="26"/>
      <c r="M236" s="26"/>
      <c r="N236" s="26"/>
      <c r="O236" s="26"/>
    </row>
    <row r="237" spans="1:15" s="7" customFormat="1" ht="26.15" customHeight="1" x14ac:dyDescent="0.35">
      <c r="A237" s="22">
        <f t="shared" si="3"/>
        <v>12</v>
      </c>
      <c r="B237" s="23" t="s">
        <v>12</v>
      </c>
      <c r="C237" s="21" t="s">
        <v>280</v>
      </c>
      <c r="D237" s="21" t="s">
        <v>1129</v>
      </c>
      <c r="E237" s="78">
        <f>VLOOKUP(D237,'[1]As per ISO'!$C$8:$FC$889,157,0)</f>
        <v>12</v>
      </c>
      <c r="F237" s="23" t="s">
        <v>1737</v>
      </c>
      <c r="G237" s="46" t="s">
        <v>1776</v>
      </c>
      <c r="H237" s="8"/>
      <c r="I237" s="80" t="s">
        <v>2694</v>
      </c>
      <c r="J237" s="26"/>
      <c r="K237" s="26"/>
      <c r="L237" s="26"/>
      <c r="M237" s="26"/>
      <c r="N237" s="26"/>
      <c r="O237" s="26"/>
    </row>
    <row r="238" spans="1:15" s="7" customFormat="1" ht="26.15" customHeight="1" x14ac:dyDescent="0.35">
      <c r="A238" s="22">
        <f t="shared" si="3"/>
        <v>13</v>
      </c>
      <c r="B238" s="23" t="s">
        <v>12</v>
      </c>
      <c r="C238" s="21" t="s">
        <v>272</v>
      </c>
      <c r="D238" s="21" t="s">
        <v>1121</v>
      </c>
      <c r="E238" s="78">
        <f>VLOOKUP(D238,'[1]As per ISO'!$C$8:$FC$889,157,0)</f>
        <v>13</v>
      </c>
      <c r="F238" s="23" t="s">
        <v>1738</v>
      </c>
      <c r="G238" s="46" t="s">
        <v>2794</v>
      </c>
      <c r="H238" s="8"/>
      <c r="I238" s="80"/>
      <c r="J238" s="26"/>
      <c r="K238" s="26"/>
      <c r="L238" s="26"/>
      <c r="M238" s="26"/>
      <c r="N238" s="26"/>
      <c r="O238" s="26"/>
    </row>
    <row r="239" spans="1:15" s="7" customFormat="1" ht="26.15" customHeight="1" x14ac:dyDescent="0.35">
      <c r="A239" s="22">
        <f t="shared" si="3"/>
        <v>14</v>
      </c>
      <c r="B239" s="23" t="s">
        <v>12</v>
      </c>
      <c r="C239" s="21" t="s">
        <v>281</v>
      </c>
      <c r="D239" s="21" t="s">
        <v>1130</v>
      </c>
      <c r="E239" s="78">
        <f>VLOOKUP(D239,'[1]As per ISO'!$C$8:$FC$889,157,0)</f>
        <v>14</v>
      </c>
      <c r="F239" s="23" t="s">
        <v>1737</v>
      </c>
      <c r="G239" s="46" t="s">
        <v>1777</v>
      </c>
      <c r="H239" s="8" t="s">
        <v>2397</v>
      </c>
      <c r="I239" s="80">
        <v>8</v>
      </c>
      <c r="J239" s="26"/>
      <c r="K239" s="26"/>
      <c r="L239" s="26"/>
      <c r="M239" s="26"/>
      <c r="N239" s="26"/>
      <c r="O239" s="26"/>
    </row>
    <row r="240" spans="1:15" s="7" customFormat="1" ht="26.15" customHeight="1" x14ac:dyDescent="0.35">
      <c r="A240" s="22">
        <f t="shared" si="3"/>
        <v>15</v>
      </c>
      <c r="B240" s="23" t="s">
        <v>12</v>
      </c>
      <c r="C240" s="21" t="s">
        <v>283</v>
      </c>
      <c r="D240" s="21" t="s">
        <v>1132</v>
      </c>
      <c r="E240" s="78">
        <f>VLOOKUP(D240,'[1]As per ISO'!$C$8:$FC$889,157,0)</f>
        <v>15</v>
      </c>
      <c r="F240" s="23" t="s">
        <v>1737</v>
      </c>
      <c r="G240" s="46" t="s">
        <v>1748</v>
      </c>
      <c r="H240" s="8" t="s">
        <v>2398</v>
      </c>
      <c r="I240" s="80">
        <v>8.8000000000000007</v>
      </c>
      <c r="J240" s="26"/>
      <c r="K240" s="26"/>
      <c r="L240" s="26"/>
      <c r="M240" s="26"/>
      <c r="N240" s="26"/>
      <c r="O240" s="26"/>
    </row>
    <row r="241" spans="1:15" s="7" customFormat="1" ht="26.15" customHeight="1" x14ac:dyDescent="0.35">
      <c r="A241" s="22">
        <f t="shared" si="3"/>
        <v>16</v>
      </c>
      <c r="B241" s="23" t="s">
        <v>12</v>
      </c>
      <c r="C241" s="21" t="s">
        <v>275</v>
      </c>
      <c r="D241" s="21" t="s">
        <v>1124</v>
      </c>
      <c r="E241" s="78">
        <f>VLOOKUP(D241,'[1]As per ISO'!$C$8:$FC$889,157,0)</f>
        <v>16</v>
      </c>
      <c r="F241" s="23" t="s">
        <v>1737</v>
      </c>
      <c r="G241" s="46"/>
      <c r="H241" s="8"/>
      <c r="I241" s="80"/>
      <c r="J241" s="26"/>
      <c r="K241" s="26"/>
      <c r="L241" s="26"/>
      <c r="M241" s="26"/>
      <c r="N241" s="26"/>
      <c r="O241" s="26"/>
    </row>
    <row r="242" spans="1:15" s="7" customFormat="1" ht="26.15" customHeight="1" x14ac:dyDescent="0.35">
      <c r="A242" s="22">
        <f t="shared" si="3"/>
        <v>17</v>
      </c>
      <c r="B242" s="23" t="s">
        <v>12</v>
      </c>
      <c r="C242" s="21" t="s">
        <v>276</v>
      </c>
      <c r="D242" s="21" t="s">
        <v>1125</v>
      </c>
      <c r="E242" s="78">
        <f>VLOOKUP(D242,'[1]As per ISO'!$C$8:$FC$889,157,0)</f>
        <v>17</v>
      </c>
      <c r="F242" s="23" t="s">
        <v>1738</v>
      </c>
      <c r="G242" s="46" t="s">
        <v>2439</v>
      </c>
      <c r="H242" s="8"/>
      <c r="I242" s="80"/>
      <c r="J242" s="26"/>
      <c r="K242" s="26"/>
      <c r="L242" s="26"/>
      <c r="M242" s="26"/>
      <c r="N242" s="26"/>
      <c r="O242" s="26"/>
    </row>
    <row r="243" spans="1:15" s="7" customFormat="1" ht="26.15" customHeight="1" x14ac:dyDescent="0.35">
      <c r="A243" s="22">
        <f t="shared" si="3"/>
        <v>18</v>
      </c>
      <c r="B243" s="23" t="s">
        <v>12</v>
      </c>
      <c r="C243" s="21" t="s">
        <v>277</v>
      </c>
      <c r="D243" s="21" t="s">
        <v>1126</v>
      </c>
      <c r="E243" s="78">
        <f>VLOOKUP(D243,'[1]As per ISO'!$C$8:$FC$889,157,0)</f>
        <v>18</v>
      </c>
      <c r="F243" s="23" t="s">
        <v>1737</v>
      </c>
      <c r="G243" s="46" t="s">
        <v>1834</v>
      </c>
      <c r="H243" s="8"/>
      <c r="I243" s="80">
        <v>4.93</v>
      </c>
      <c r="J243" s="26"/>
      <c r="K243" s="26"/>
      <c r="L243" s="26"/>
      <c r="M243" s="26"/>
      <c r="N243" s="26"/>
      <c r="O243" s="26"/>
    </row>
    <row r="244" spans="1:15" s="7" customFormat="1" ht="26.15" customHeight="1" x14ac:dyDescent="0.35">
      <c r="A244" s="22">
        <f t="shared" si="3"/>
        <v>19</v>
      </c>
      <c r="B244" s="23" t="s">
        <v>12</v>
      </c>
      <c r="C244" s="21" t="s">
        <v>284</v>
      </c>
      <c r="D244" s="21" t="s">
        <v>1133</v>
      </c>
      <c r="E244" s="78">
        <f>VLOOKUP(D244,'[1]As per ISO'!$C$8:$FC$889,157,0)</f>
        <v>19</v>
      </c>
      <c r="F244" s="23" t="s">
        <v>1737</v>
      </c>
      <c r="G244" s="46" t="s">
        <v>1754</v>
      </c>
      <c r="H244" s="8"/>
      <c r="I244" s="80" t="s">
        <v>2673</v>
      </c>
      <c r="J244" s="26"/>
      <c r="K244" s="26"/>
      <c r="L244" s="26"/>
      <c r="M244" s="26"/>
      <c r="N244" s="26"/>
      <c r="O244" s="26"/>
    </row>
    <row r="245" spans="1:15" s="7" customFormat="1" ht="26.15" customHeight="1" x14ac:dyDescent="0.35">
      <c r="A245" s="22">
        <f t="shared" si="3"/>
        <v>20</v>
      </c>
      <c r="B245" s="23" t="s">
        <v>12</v>
      </c>
      <c r="C245" s="21" t="s">
        <v>288</v>
      </c>
      <c r="D245" s="21" t="s">
        <v>1137</v>
      </c>
      <c r="E245" s="78">
        <f>VLOOKUP(D245,'[1]As per ISO'!$C$8:$FC$889,157,0)</f>
        <v>20</v>
      </c>
      <c r="F245" s="23" t="s">
        <v>1737</v>
      </c>
      <c r="G245" s="46" t="s">
        <v>1771</v>
      </c>
      <c r="H245" s="8" t="s">
        <v>2399</v>
      </c>
      <c r="I245" s="80">
        <v>4.2</v>
      </c>
      <c r="J245" s="26"/>
      <c r="K245" s="26"/>
      <c r="L245" s="26"/>
      <c r="M245" s="26"/>
      <c r="N245" s="26"/>
      <c r="O245" s="26"/>
    </row>
    <row r="246" spans="1:15" s="7" customFormat="1" ht="26.15" customHeight="1" x14ac:dyDescent="0.35">
      <c r="A246" s="22">
        <f t="shared" si="3"/>
        <v>21</v>
      </c>
      <c r="B246" s="23" t="s">
        <v>12</v>
      </c>
      <c r="C246" s="21" t="s">
        <v>290</v>
      </c>
      <c r="D246" s="21" t="s">
        <v>1139</v>
      </c>
      <c r="E246" s="78">
        <f>VLOOKUP(D246,'[1]As per ISO'!$C$8:$FC$889,157,0)</f>
        <v>21</v>
      </c>
      <c r="F246" s="23" t="s">
        <v>1737</v>
      </c>
      <c r="G246" s="46" t="s">
        <v>1753</v>
      </c>
      <c r="H246" s="8" t="s">
        <v>2400</v>
      </c>
      <c r="I246" s="80">
        <v>8</v>
      </c>
      <c r="J246" s="26"/>
      <c r="K246" s="26"/>
      <c r="L246" s="26"/>
      <c r="M246" s="26"/>
      <c r="N246" s="26"/>
      <c r="O246" s="26"/>
    </row>
    <row r="247" spans="1:15" s="7" customFormat="1" ht="26.15" customHeight="1" x14ac:dyDescent="0.35">
      <c r="A247" s="22">
        <f t="shared" si="3"/>
        <v>22</v>
      </c>
      <c r="B247" s="23" t="s">
        <v>12</v>
      </c>
      <c r="C247" s="21" t="s">
        <v>291</v>
      </c>
      <c r="D247" s="21" t="s">
        <v>1140</v>
      </c>
      <c r="E247" s="78">
        <f>VLOOKUP(D247,'[1]As per ISO'!$C$8:$FC$889,157,0)</f>
        <v>22</v>
      </c>
      <c r="F247" s="23" t="s">
        <v>1737</v>
      </c>
      <c r="G247" s="46" t="s">
        <v>1747</v>
      </c>
      <c r="H247" s="8" t="s">
        <v>2403</v>
      </c>
      <c r="I247" s="80">
        <v>17.75</v>
      </c>
      <c r="J247" s="26"/>
      <c r="K247" s="26"/>
      <c r="L247" s="26"/>
      <c r="M247" s="26"/>
      <c r="N247" s="26"/>
      <c r="O247" s="26"/>
    </row>
    <row r="248" spans="1:15" s="7" customFormat="1" ht="26.15" customHeight="1" x14ac:dyDescent="0.35">
      <c r="A248" s="22">
        <f t="shared" si="3"/>
        <v>23</v>
      </c>
      <c r="B248" s="23" t="s">
        <v>12</v>
      </c>
      <c r="C248" s="21" t="s">
        <v>282</v>
      </c>
      <c r="D248" s="21" t="s">
        <v>1131</v>
      </c>
      <c r="E248" s="78">
        <f>VLOOKUP(D248,'[1]As per ISO'!$C$8:$FC$889,157,0)</f>
        <v>23</v>
      </c>
      <c r="F248" s="23" t="s">
        <v>1738</v>
      </c>
      <c r="G248" s="46" t="s">
        <v>2791</v>
      </c>
      <c r="H248" s="8"/>
      <c r="I248" s="80"/>
      <c r="J248" s="26"/>
      <c r="K248" s="26"/>
      <c r="L248" s="26"/>
      <c r="M248" s="26"/>
      <c r="N248" s="26"/>
      <c r="O248" s="26"/>
    </row>
    <row r="249" spans="1:15" s="7" customFormat="1" ht="26.15" customHeight="1" x14ac:dyDescent="0.35">
      <c r="A249" s="22">
        <f t="shared" si="3"/>
        <v>24</v>
      </c>
      <c r="B249" s="23" t="s">
        <v>12</v>
      </c>
      <c r="C249" s="21" t="s">
        <v>294</v>
      </c>
      <c r="D249" s="21" t="s">
        <v>1143</v>
      </c>
      <c r="E249" s="78">
        <f>VLOOKUP(D249,'[1]As per ISO'!$C$8:$FC$889,157,0)</f>
        <v>24</v>
      </c>
      <c r="F249" s="23" t="s">
        <v>1737</v>
      </c>
      <c r="G249" s="46" t="s">
        <v>1753</v>
      </c>
      <c r="H249" s="8" t="s">
        <v>2404</v>
      </c>
      <c r="I249" s="80">
        <v>8</v>
      </c>
      <c r="J249" s="26"/>
      <c r="K249" s="26"/>
      <c r="L249" s="26"/>
      <c r="M249" s="26"/>
      <c r="N249" s="26"/>
      <c r="O249" s="26"/>
    </row>
    <row r="250" spans="1:15" s="7" customFormat="1" ht="26.15" customHeight="1" x14ac:dyDescent="0.35">
      <c r="A250" s="22">
        <f t="shared" si="3"/>
        <v>25</v>
      </c>
      <c r="B250" s="23" t="s">
        <v>12</v>
      </c>
      <c r="C250" s="21" t="s">
        <v>296</v>
      </c>
      <c r="D250" s="21" t="s">
        <v>1145</v>
      </c>
      <c r="E250" s="78">
        <f>VLOOKUP(D250,'[1]As per ISO'!$C$8:$FC$889,157,0)</f>
        <v>25</v>
      </c>
      <c r="F250" s="23" t="s">
        <v>1737</v>
      </c>
      <c r="G250" s="46" t="s">
        <v>1778</v>
      </c>
      <c r="H250" s="8" t="s">
        <v>2206</v>
      </c>
      <c r="I250" s="80" t="s">
        <v>2689</v>
      </c>
      <c r="J250" s="26"/>
      <c r="K250" s="26"/>
      <c r="L250" s="26"/>
      <c r="M250" s="26"/>
      <c r="N250" s="26"/>
      <c r="O250" s="26"/>
    </row>
    <row r="251" spans="1:15" s="7" customFormat="1" ht="26.15" customHeight="1" x14ac:dyDescent="0.35">
      <c r="A251" s="22">
        <f t="shared" si="3"/>
        <v>26</v>
      </c>
      <c r="B251" s="23" t="s">
        <v>12</v>
      </c>
      <c r="C251" s="21" t="s">
        <v>285</v>
      </c>
      <c r="D251" s="21" t="s">
        <v>1134</v>
      </c>
      <c r="E251" s="78">
        <f>VLOOKUP(D251,'[1]As per ISO'!$C$8:$FC$889,157,0)</f>
        <v>26</v>
      </c>
      <c r="F251" s="23" t="s">
        <v>1738</v>
      </c>
      <c r="G251" s="46" t="s">
        <v>2439</v>
      </c>
      <c r="H251" s="8"/>
      <c r="I251" s="80"/>
      <c r="J251" s="26"/>
      <c r="K251" s="26"/>
      <c r="L251" s="26"/>
      <c r="M251" s="26"/>
      <c r="N251" s="26"/>
      <c r="O251" s="26"/>
    </row>
    <row r="252" spans="1:15" s="7" customFormat="1" ht="26.15" customHeight="1" x14ac:dyDescent="0.35">
      <c r="A252" s="22">
        <f t="shared" si="3"/>
        <v>27</v>
      </c>
      <c r="B252" s="23" t="s">
        <v>12</v>
      </c>
      <c r="C252" s="21" t="s">
        <v>286</v>
      </c>
      <c r="D252" s="21" t="s">
        <v>1135</v>
      </c>
      <c r="E252" s="78">
        <f>VLOOKUP(D252,'[1]As per ISO'!$C$8:$FC$889,157,0)</f>
        <v>27</v>
      </c>
      <c r="F252" s="23" t="s">
        <v>1738</v>
      </c>
      <c r="G252" s="46" t="s">
        <v>2793</v>
      </c>
      <c r="H252" s="8"/>
      <c r="I252" s="80"/>
      <c r="J252" s="26"/>
      <c r="K252" s="26"/>
      <c r="L252" s="26"/>
      <c r="M252" s="26"/>
      <c r="N252" s="26"/>
      <c r="O252" s="26"/>
    </row>
    <row r="253" spans="1:15" s="7" customFormat="1" ht="26.15" customHeight="1" x14ac:dyDescent="0.35">
      <c r="A253" s="22">
        <f t="shared" si="3"/>
        <v>28</v>
      </c>
      <c r="B253" s="23" t="s">
        <v>12</v>
      </c>
      <c r="C253" s="21" t="s">
        <v>287</v>
      </c>
      <c r="D253" s="21" t="s">
        <v>1136</v>
      </c>
      <c r="E253" s="78">
        <f>VLOOKUP(D253,'[1]As per ISO'!$C$8:$FC$889,157,0)</f>
        <v>28</v>
      </c>
      <c r="F253" s="23" t="s">
        <v>1738</v>
      </c>
      <c r="G253" s="46" t="s">
        <v>2795</v>
      </c>
      <c r="H253" s="8"/>
      <c r="I253" s="80"/>
      <c r="J253" s="26"/>
      <c r="K253" s="26"/>
      <c r="L253" s="26"/>
      <c r="M253" s="26"/>
      <c r="N253" s="26"/>
      <c r="O253" s="26"/>
    </row>
    <row r="254" spans="1:15" s="7" customFormat="1" ht="26.15" customHeight="1" x14ac:dyDescent="0.35">
      <c r="A254" s="22">
        <f t="shared" si="3"/>
        <v>29</v>
      </c>
      <c r="B254" s="23" t="s">
        <v>12</v>
      </c>
      <c r="C254" s="21" t="s">
        <v>297</v>
      </c>
      <c r="D254" s="21" t="s">
        <v>1146</v>
      </c>
      <c r="E254" s="78">
        <f>VLOOKUP(D254,'[1]As per ISO'!$C$8:$FC$889,157,0)</f>
        <v>29</v>
      </c>
      <c r="F254" s="23" t="s">
        <v>1737</v>
      </c>
      <c r="G254" s="46" t="s">
        <v>1779</v>
      </c>
      <c r="H254" s="8" t="s">
        <v>2401</v>
      </c>
      <c r="I254" s="80">
        <v>10</v>
      </c>
      <c r="J254" s="26"/>
      <c r="K254" s="26"/>
      <c r="L254" s="26"/>
      <c r="M254" s="26"/>
      <c r="N254" s="26"/>
      <c r="O254" s="26"/>
    </row>
    <row r="255" spans="1:15" s="7" customFormat="1" ht="26.15" customHeight="1" x14ac:dyDescent="0.35">
      <c r="A255" s="22">
        <f t="shared" si="3"/>
        <v>30</v>
      </c>
      <c r="B255" s="23" t="s">
        <v>12</v>
      </c>
      <c r="C255" s="21" t="s">
        <v>289</v>
      </c>
      <c r="D255" s="21" t="s">
        <v>1138</v>
      </c>
      <c r="E255" s="78">
        <f>VLOOKUP(D255,'[1]As per ISO'!$C$8:$FC$889,157,0)</f>
        <v>30</v>
      </c>
      <c r="F255" s="23" t="s">
        <v>1738</v>
      </c>
      <c r="G255" s="46" t="s">
        <v>2796</v>
      </c>
      <c r="H255" s="8"/>
      <c r="I255" s="80"/>
      <c r="J255" s="26"/>
      <c r="K255" s="26"/>
      <c r="L255" s="26"/>
      <c r="M255" s="26"/>
      <c r="N255" s="26"/>
      <c r="O255" s="26"/>
    </row>
    <row r="256" spans="1:15" s="7" customFormat="1" ht="26.15" customHeight="1" x14ac:dyDescent="0.35">
      <c r="A256" s="22">
        <f t="shared" si="3"/>
        <v>31</v>
      </c>
      <c r="B256" s="23" t="s">
        <v>12</v>
      </c>
      <c r="C256" s="21" t="s">
        <v>299</v>
      </c>
      <c r="D256" s="21" t="s">
        <v>1148</v>
      </c>
      <c r="E256" s="78">
        <f>VLOOKUP(D256,'[1]As per ISO'!$C$8:$FC$889,157,0)</f>
        <v>31</v>
      </c>
      <c r="F256" s="23" t="s">
        <v>1737</v>
      </c>
      <c r="G256" s="46" t="s">
        <v>1747</v>
      </c>
      <c r="H256" s="8" t="s">
        <v>2402</v>
      </c>
      <c r="I256" s="80">
        <v>17.75</v>
      </c>
      <c r="J256" s="26"/>
      <c r="K256" s="26"/>
      <c r="L256" s="26"/>
      <c r="M256" s="26"/>
      <c r="N256" s="26"/>
      <c r="O256" s="26"/>
    </row>
    <row r="257" spans="1:15" s="7" customFormat="1" ht="26.15" customHeight="1" x14ac:dyDescent="0.35">
      <c r="A257" s="22">
        <f t="shared" si="3"/>
        <v>32</v>
      </c>
      <c r="B257" s="23" t="s">
        <v>12</v>
      </c>
      <c r="C257" s="21" t="s">
        <v>302</v>
      </c>
      <c r="D257" s="21" t="s">
        <v>1151</v>
      </c>
      <c r="E257" s="78">
        <f>VLOOKUP(D257,'[1]As per ISO'!$C$8:$FC$889,157,0)</f>
        <v>32</v>
      </c>
      <c r="F257" s="23" t="s">
        <v>1737</v>
      </c>
      <c r="G257" s="46" t="s">
        <v>1780</v>
      </c>
      <c r="H257" s="8"/>
      <c r="I257" s="80">
        <v>4.5</v>
      </c>
      <c r="J257" s="26"/>
      <c r="K257" s="26"/>
      <c r="L257" s="26"/>
      <c r="M257" s="26"/>
      <c r="N257" s="26"/>
      <c r="O257" s="26"/>
    </row>
    <row r="258" spans="1:15" s="7" customFormat="1" ht="26.15" customHeight="1" x14ac:dyDescent="0.35">
      <c r="A258" s="22">
        <f t="shared" si="3"/>
        <v>33</v>
      </c>
      <c r="B258" s="23" t="s">
        <v>12</v>
      </c>
      <c r="C258" s="21" t="s">
        <v>292</v>
      </c>
      <c r="D258" s="21" t="s">
        <v>1141</v>
      </c>
      <c r="E258" s="78">
        <f>VLOOKUP(D258,'[1]As per ISO'!$C$8:$FC$889,157,0)</f>
        <v>33</v>
      </c>
      <c r="F258" s="23" t="s">
        <v>1739</v>
      </c>
      <c r="G258" s="46"/>
      <c r="H258" s="8"/>
      <c r="I258" s="80"/>
      <c r="J258" s="26"/>
      <c r="K258" s="26"/>
      <c r="L258" s="26"/>
      <c r="M258" s="26"/>
      <c r="N258" s="26"/>
      <c r="O258" s="26"/>
    </row>
    <row r="259" spans="1:15" s="7" customFormat="1" ht="26.15" customHeight="1" x14ac:dyDescent="0.35">
      <c r="A259" s="22">
        <f t="shared" si="3"/>
        <v>34</v>
      </c>
      <c r="B259" s="23" t="s">
        <v>12</v>
      </c>
      <c r="C259" s="21" t="s">
        <v>293</v>
      </c>
      <c r="D259" s="21" t="s">
        <v>1142</v>
      </c>
      <c r="E259" s="78">
        <f>VLOOKUP(D259,'[1]As per ISO'!$C$8:$FC$889,157,0)</f>
        <v>34</v>
      </c>
      <c r="F259" s="23" t="s">
        <v>1738</v>
      </c>
      <c r="G259" s="46"/>
      <c r="H259" s="8"/>
      <c r="I259" s="80"/>
      <c r="J259" s="26"/>
      <c r="K259" s="26"/>
      <c r="L259" s="26"/>
      <c r="M259" s="26"/>
      <c r="N259" s="26"/>
      <c r="O259" s="26"/>
    </row>
    <row r="260" spans="1:15" s="7" customFormat="1" ht="26.15" customHeight="1" x14ac:dyDescent="0.35">
      <c r="A260" s="22">
        <f t="shared" si="3"/>
        <v>35</v>
      </c>
      <c r="B260" s="23" t="s">
        <v>12</v>
      </c>
      <c r="C260" s="21" t="s">
        <v>303</v>
      </c>
      <c r="D260" s="21" t="s">
        <v>1152</v>
      </c>
      <c r="E260" s="78">
        <f>VLOOKUP(D260,'[1]As per ISO'!$C$8:$FC$889,157,0)</f>
        <v>35</v>
      </c>
      <c r="F260" s="23" t="s">
        <v>1737</v>
      </c>
      <c r="G260" s="46" t="s">
        <v>2317</v>
      </c>
      <c r="H260" s="8" t="s">
        <v>2405</v>
      </c>
      <c r="I260" s="80">
        <v>8</v>
      </c>
      <c r="J260" s="26"/>
      <c r="K260" s="26"/>
      <c r="L260" s="26"/>
      <c r="M260" s="26"/>
      <c r="N260" s="26"/>
      <c r="O260" s="26"/>
    </row>
    <row r="261" spans="1:15" s="7" customFormat="1" ht="26.15" customHeight="1" x14ac:dyDescent="0.35">
      <c r="A261" s="22">
        <f t="shared" ref="A261:A324" si="4">A260+1</f>
        <v>36</v>
      </c>
      <c r="B261" s="23" t="s">
        <v>12</v>
      </c>
      <c r="C261" s="21" t="s">
        <v>295</v>
      </c>
      <c r="D261" s="21" t="s">
        <v>1144</v>
      </c>
      <c r="E261" s="78">
        <f>VLOOKUP(D261,'[1]As per ISO'!$C$8:$FC$889,157,0)</f>
        <v>36</v>
      </c>
      <c r="F261" s="23" t="s">
        <v>1738</v>
      </c>
      <c r="G261" s="46" t="s">
        <v>2791</v>
      </c>
      <c r="H261" s="8"/>
      <c r="I261" s="80"/>
      <c r="J261" s="26"/>
      <c r="K261" s="26"/>
      <c r="L261" s="26"/>
      <c r="M261" s="26"/>
      <c r="N261" s="26"/>
      <c r="O261" s="26"/>
    </row>
    <row r="262" spans="1:15" s="7" customFormat="1" ht="26.15" customHeight="1" x14ac:dyDescent="0.35">
      <c r="A262" s="22">
        <f t="shared" si="4"/>
        <v>37</v>
      </c>
      <c r="B262" s="23" t="s">
        <v>12</v>
      </c>
      <c r="C262" s="21" t="s">
        <v>304</v>
      </c>
      <c r="D262" s="21" t="s">
        <v>1153</v>
      </c>
      <c r="E262" s="78">
        <f>VLOOKUP(D262,'[1]As per ISO'!$C$8:$FC$889,157,0)</f>
        <v>37</v>
      </c>
      <c r="F262" s="23" t="s">
        <v>1737</v>
      </c>
      <c r="G262" s="46" t="s">
        <v>1747</v>
      </c>
      <c r="H262" s="8" t="s">
        <v>2406</v>
      </c>
      <c r="I262" s="80">
        <v>17.75</v>
      </c>
      <c r="J262" s="26"/>
      <c r="K262" s="26"/>
      <c r="L262" s="26"/>
      <c r="M262" s="26"/>
      <c r="N262" s="26"/>
      <c r="O262" s="26"/>
    </row>
    <row r="263" spans="1:15" s="7" customFormat="1" ht="26.15" customHeight="1" x14ac:dyDescent="0.35">
      <c r="A263" s="22">
        <f t="shared" si="4"/>
        <v>38</v>
      </c>
      <c r="B263" s="23" t="s">
        <v>12</v>
      </c>
      <c r="C263" s="21" t="s">
        <v>305</v>
      </c>
      <c r="D263" s="21" t="s">
        <v>1154</v>
      </c>
      <c r="E263" s="78">
        <f>VLOOKUP(D263,'[1]As per ISO'!$C$8:$FC$889,157,0)</f>
        <v>38</v>
      </c>
      <c r="F263" s="23" t="s">
        <v>1737</v>
      </c>
      <c r="G263" s="46" t="s">
        <v>2318</v>
      </c>
      <c r="H263" s="8"/>
      <c r="I263" s="80">
        <v>6.25</v>
      </c>
      <c r="J263" s="26"/>
      <c r="K263" s="26"/>
      <c r="L263" s="26"/>
      <c r="M263" s="26"/>
      <c r="N263" s="26"/>
      <c r="O263" s="26"/>
    </row>
    <row r="264" spans="1:15" s="7" customFormat="1" ht="26.15" customHeight="1" x14ac:dyDescent="0.35">
      <c r="A264" s="22">
        <f t="shared" si="4"/>
        <v>39</v>
      </c>
      <c r="B264" s="23" t="s">
        <v>12</v>
      </c>
      <c r="C264" s="21" t="s">
        <v>298</v>
      </c>
      <c r="D264" s="21" t="s">
        <v>1147</v>
      </c>
      <c r="E264" s="78">
        <f>VLOOKUP(D264,'[1]As per ISO'!$C$8:$FC$889,157,0)</f>
        <v>39</v>
      </c>
      <c r="F264" s="23" t="s">
        <v>1738</v>
      </c>
      <c r="G264" s="46" t="s">
        <v>2797</v>
      </c>
      <c r="H264" s="8"/>
      <c r="I264" s="80"/>
      <c r="J264" s="26"/>
      <c r="K264" s="26"/>
      <c r="L264" s="26"/>
      <c r="M264" s="26"/>
      <c r="N264" s="26"/>
      <c r="O264" s="26"/>
    </row>
    <row r="265" spans="1:15" s="7" customFormat="1" ht="26.15" customHeight="1" x14ac:dyDescent="0.35">
      <c r="A265" s="22">
        <f t="shared" si="4"/>
        <v>40</v>
      </c>
      <c r="B265" s="23" t="s">
        <v>12</v>
      </c>
      <c r="C265" s="21" t="s">
        <v>306</v>
      </c>
      <c r="D265" s="21" t="s">
        <v>1155</v>
      </c>
      <c r="E265" s="78">
        <f>VLOOKUP(D265,'[1]As per ISO'!$C$8:$FC$889,157,0)</f>
        <v>40</v>
      </c>
      <c r="F265" s="23" t="s">
        <v>1737</v>
      </c>
      <c r="G265" s="46" t="s">
        <v>1748</v>
      </c>
      <c r="H265" s="8" t="s">
        <v>2407</v>
      </c>
      <c r="I265" s="80">
        <v>8.8000000000000007</v>
      </c>
      <c r="J265" s="26"/>
      <c r="K265" s="26"/>
      <c r="L265" s="26"/>
      <c r="M265" s="26"/>
      <c r="N265" s="26"/>
      <c r="O265" s="26"/>
    </row>
    <row r="266" spans="1:15" s="7" customFormat="1" ht="26.15" customHeight="1" x14ac:dyDescent="0.35">
      <c r="A266" s="22">
        <f t="shared" si="4"/>
        <v>41</v>
      </c>
      <c r="B266" s="23" t="s">
        <v>12</v>
      </c>
      <c r="C266" s="21" t="s">
        <v>300</v>
      </c>
      <c r="D266" s="21" t="s">
        <v>1149</v>
      </c>
      <c r="E266" s="78">
        <f>VLOOKUP(D266,'[1]As per ISO'!$C$8:$FC$889,157,0)</f>
        <v>41</v>
      </c>
      <c r="F266" s="23" t="s">
        <v>1738</v>
      </c>
      <c r="G266" s="46"/>
      <c r="H266" s="8"/>
      <c r="I266" s="80"/>
      <c r="J266" s="26"/>
      <c r="K266" s="26"/>
      <c r="L266" s="26"/>
      <c r="M266" s="26"/>
      <c r="N266" s="26"/>
      <c r="O266" s="26"/>
    </row>
    <row r="267" spans="1:15" s="7" customFormat="1" ht="26.15" customHeight="1" x14ac:dyDescent="0.35">
      <c r="A267" s="22">
        <f t="shared" si="4"/>
        <v>42</v>
      </c>
      <c r="B267" s="23" t="s">
        <v>12</v>
      </c>
      <c r="C267" s="21" t="s">
        <v>301</v>
      </c>
      <c r="D267" s="21" t="s">
        <v>1150</v>
      </c>
      <c r="E267" s="78">
        <f>VLOOKUP(D267,'[1]As per ISO'!$C$8:$FC$889,157,0)</f>
        <v>42</v>
      </c>
      <c r="F267" s="23" t="s">
        <v>1738</v>
      </c>
      <c r="G267" s="46"/>
      <c r="H267" s="8"/>
      <c r="I267" s="80"/>
      <c r="J267" s="26"/>
      <c r="K267" s="26"/>
      <c r="L267" s="26"/>
      <c r="M267" s="26"/>
      <c r="N267" s="26"/>
      <c r="O267" s="26"/>
    </row>
    <row r="268" spans="1:15" s="7" customFormat="1" ht="26.15" customHeight="1" x14ac:dyDescent="0.35">
      <c r="A268" s="22">
        <f t="shared" si="4"/>
        <v>43</v>
      </c>
      <c r="B268" s="23" t="s">
        <v>12</v>
      </c>
      <c r="C268" s="21" t="s">
        <v>310</v>
      </c>
      <c r="D268" s="21" t="s">
        <v>1159</v>
      </c>
      <c r="E268" s="78">
        <f>VLOOKUP(D268,'[1]As per ISO'!$C$8:$FC$889,157,0)</f>
        <v>43</v>
      </c>
      <c r="F268" s="23" t="s">
        <v>1737</v>
      </c>
      <c r="G268" s="46" t="s">
        <v>1780</v>
      </c>
      <c r="H268" s="8"/>
      <c r="I268" s="80">
        <v>4.5</v>
      </c>
      <c r="J268" s="26"/>
      <c r="K268" s="26"/>
      <c r="L268" s="26"/>
      <c r="M268" s="26"/>
      <c r="N268" s="26"/>
      <c r="O268" s="26"/>
    </row>
    <row r="269" spans="1:15" s="7" customFormat="1" ht="26.15" customHeight="1" x14ac:dyDescent="0.35">
      <c r="A269" s="22">
        <f t="shared" si="4"/>
        <v>44</v>
      </c>
      <c r="B269" s="23" t="s">
        <v>12</v>
      </c>
      <c r="C269" s="21" t="s">
        <v>313</v>
      </c>
      <c r="D269" s="21" t="s">
        <v>1162</v>
      </c>
      <c r="E269" s="78">
        <f>VLOOKUP(D269,'[1]As per ISO'!$C$8:$FC$889,157,0)</f>
        <v>44</v>
      </c>
      <c r="F269" s="23" t="s">
        <v>1737</v>
      </c>
      <c r="G269" s="46" t="s">
        <v>1782</v>
      </c>
      <c r="H269" s="8" t="s">
        <v>2408</v>
      </c>
      <c r="I269" s="80" t="s">
        <v>2691</v>
      </c>
      <c r="J269" s="26"/>
      <c r="K269" s="26"/>
      <c r="L269" s="26"/>
      <c r="M269" s="26"/>
      <c r="N269" s="26"/>
      <c r="O269" s="26"/>
    </row>
    <row r="270" spans="1:15" s="7" customFormat="1" ht="26.15" customHeight="1" x14ac:dyDescent="0.35">
      <c r="A270" s="22">
        <f t="shared" si="4"/>
        <v>45</v>
      </c>
      <c r="B270" s="23" t="s">
        <v>12</v>
      </c>
      <c r="C270" s="21" t="s">
        <v>316</v>
      </c>
      <c r="D270" s="21" t="s">
        <v>1165</v>
      </c>
      <c r="E270" s="78">
        <f>VLOOKUP(D270,'[1]As per ISO'!$C$8:$FC$889,157,0)</f>
        <v>45</v>
      </c>
      <c r="F270" s="23" t="s">
        <v>1737</v>
      </c>
      <c r="G270" s="46" t="s">
        <v>1759</v>
      </c>
      <c r="H270" s="8"/>
      <c r="I270" s="80">
        <v>5</v>
      </c>
      <c r="J270" s="26"/>
      <c r="K270" s="26"/>
      <c r="L270" s="26"/>
      <c r="M270" s="26"/>
      <c r="N270" s="26"/>
      <c r="O270" s="26"/>
    </row>
    <row r="271" spans="1:15" s="7" customFormat="1" ht="26.15" customHeight="1" x14ac:dyDescent="0.35">
      <c r="A271" s="22">
        <f t="shared" si="4"/>
        <v>46</v>
      </c>
      <c r="B271" s="23" t="s">
        <v>12</v>
      </c>
      <c r="C271" s="21" t="s">
        <v>317</v>
      </c>
      <c r="D271" s="21" t="s">
        <v>1166</v>
      </c>
      <c r="E271" s="78">
        <f>VLOOKUP(D271,'[1]As per ISO'!$C$8:$FC$889,157,0)</f>
        <v>46</v>
      </c>
      <c r="F271" s="23" t="s">
        <v>1737</v>
      </c>
      <c r="G271" s="46" t="s">
        <v>1835</v>
      </c>
      <c r="H271" s="8" t="s">
        <v>2413</v>
      </c>
      <c r="I271" s="80" t="s">
        <v>2692</v>
      </c>
      <c r="J271" s="26"/>
      <c r="K271" s="26"/>
      <c r="L271" s="26"/>
      <c r="M271" s="26"/>
      <c r="N271" s="26"/>
      <c r="O271" s="26"/>
    </row>
    <row r="272" spans="1:15" s="7" customFormat="1" ht="26.15" customHeight="1" x14ac:dyDescent="0.35">
      <c r="A272" s="22">
        <f t="shared" si="4"/>
        <v>47</v>
      </c>
      <c r="B272" s="23" t="s">
        <v>12</v>
      </c>
      <c r="C272" s="21" t="s">
        <v>319</v>
      </c>
      <c r="D272" s="21" t="s">
        <v>1168</v>
      </c>
      <c r="E272" s="78">
        <f>VLOOKUP(D272,'[1]As per ISO'!$C$8:$FC$889,157,0)</f>
        <v>47</v>
      </c>
      <c r="F272" s="23" t="s">
        <v>1737</v>
      </c>
      <c r="G272" s="46" t="s">
        <v>1783</v>
      </c>
      <c r="H272" s="8" t="s">
        <v>2208</v>
      </c>
      <c r="I272" s="80" t="s">
        <v>2695</v>
      </c>
      <c r="J272" s="26"/>
      <c r="K272" s="26"/>
      <c r="L272" s="26"/>
      <c r="M272" s="26"/>
      <c r="N272" s="26"/>
      <c r="O272" s="26"/>
    </row>
    <row r="273" spans="1:15" s="7" customFormat="1" ht="26.15" customHeight="1" x14ac:dyDescent="0.35">
      <c r="A273" s="22">
        <f t="shared" si="4"/>
        <v>48</v>
      </c>
      <c r="B273" s="23" t="s">
        <v>12</v>
      </c>
      <c r="C273" s="21" t="s">
        <v>307</v>
      </c>
      <c r="D273" s="21" t="s">
        <v>1156</v>
      </c>
      <c r="E273" s="78">
        <f>VLOOKUP(D273,'[1]As per ISO'!$C$8:$FC$889,157,0)</f>
        <v>48</v>
      </c>
      <c r="F273" s="23" t="s">
        <v>1737</v>
      </c>
      <c r="G273" s="46" t="s">
        <v>1836</v>
      </c>
      <c r="H273" s="8" t="s">
        <v>2409</v>
      </c>
      <c r="I273" s="80">
        <v>4.04</v>
      </c>
      <c r="J273" s="26"/>
      <c r="K273" s="26"/>
      <c r="L273" s="26"/>
      <c r="M273" s="26"/>
      <c r="N273" s="26"/>
      <c r="O273" s="26"/>
    </row>
    <row r="274" spans="1:15" s="7" customFormat="1" ht="26.15" customHeight="1" x14ac:dyDescent="0.35">
      <c r="A274" s="22">
        <f t="shared" si="4"/>
        <v>49</v>
      </c>
      <c r="B274" s="23" t="s">
        <v>12</v>
      </c>
      <c r="C274" s="21" t="s">
        <v>308</v>
      </c>
      <c r="D274" s="21" t="s">
        <v>1157</v>
      </c>
      <c r="E274" s="78">
        <f>VLOOKUP(D274,'[1]As per ISO'!$C$8:$FC$889,157,0)</f>
        <v>49</v>
      </c>
      <c r="F274" s="23" t="s">
        <v>1738</v>
      </c>
      <c r="G274" s="46" t="s">
        <v>2798</v>
      </c>
      <c r="H274" s="8"/>
      <c r="I274" s="80"/>
      <c r="J274" s="26"/>
      <c r="K274" s="26"/>
      <c r="L274" s="26"/>
      <c r="M274" s="26"/>
      <c r="N274" s="26"/>
      <c r="O274" s="26"/>
    </row>
    <row r="275" spans="1:15" s="7" customFormat="1" ht="26.15" customHeight="1" x14ac:dyDescent="0.35">
      <c r="A275" s="22">
        <f t="shared" si="4"/>
        <v>50</v>
      </c>
      <c r="B275" s="23" t="s">
        <v>12</v>
      </c>
      <c r="C275" s="21" t="s">
        <v>309</v>
      </c>
      <c r="D275" s="21" t="s">
        <v>1158</v>
      </c>
      <c r="E275" s="78">
        <f>VLOOKUP(D275,'[1]As per ISO'!$C$8:$FC$889,157,0)</f>
        <v>50</v>
      </c>
      <c r="F275" s="23" t="s">
        <v>1737</v>
      </c>
      <c r="G275" s="46" t="s">
        <v>1834</v>
      </c>
      <c r="H275" s="8" t="s">
        <v>2410</v>
      </c>
      <c r="I275" s="80">
        <v>4.93</v>
      </c>
      <c r="J275" s="26"/>
      <c r="K275" s="26"/>
      <c r="L275" s="26"/>
      <c r="M275" s="26"/>
      <c r="N275" s="26"/>
      <c r="O275" s="26"/>
    </row>
    <row r="276" spans="1:15" s="7" customFormat="1" ht="26.15" customHeight="1" x14ac:dyDescent="0.35">
      <c r="A276" s="22">
        <f t="shared" si="4"/>
        <v>51</v>
      </c>
      <c r="B276" s="23" t="s">
        <v>12</v>
      </c>
      <c r="C276" s="21" t="s">
        <v>320</v>
      </c>
      <c r="D276" s="21" t="s">
        <v>1169</v>
      </c>
      <c r="E276" s="78">
        <f>VLOOKUP(D276,'[1]As per ISO'!$C$8:$FC$889,157,0)</f>
        <v>51</v>
      </c>
      <c r="F276" s="23" t="s">
        <v>1737</v>
      </c>
      <c r="G276" s="46" t="s">
        <v>1759</v>
      </c>
      <c r="H276" s="8"/>
      <c r="I276" s="80">
        <v>5</v>
      </c>
      <c r="J276" s="26"/>
      <c r="K276" s="26"/>
      <c r="L276" s="26"/>
      <c r="M276" s="26"/>
      <c r="N276" s="26"/>
      <c r="O276" s="26"/>
    </row>
    <row r="277" spans="1:15" s="7" customFormat="1" ht="26.15" customHeight="1" x14ac:dyDescent="0.35">
      <c r="A277" s="22">
        <f t="shared" si="4"/>
        <v>52</v>
      </c>
      <c r="B277" s="23" t="s">
        <v>12</v>
      </c>
      <c r="C277" s="21" t="s">
        <v>311</v>
      </c>
      <c r="D277" s="21" t="s">
        <v>1160</v>
      </c>
      <c r="E277" s="78">
        <f>VLOOKUP(D277,'[1]As per ISO'!$C$8:$FC$889,157,0)</f>
        <v>52</v>
      </c>
      <c r="F277" s="23" t="s">
        <v>1737</v>
      </c>
      <c r="G277" s="46"/>
      <c r="H277" s="8"/>
      <c r="I277" s="80"/>
      <c r="J277" s="26"/>
      <c r="K277" s="26"/>
      <c r="L277" s="26"/>
      <c r="M277" s="26"/>
      <c r="N277" s="26"/>
      <c r="O277" s="26"/>
    </row>
    <row r="278" spans="1:15" s="7" customFormat="1" ht="26.15" customHeight="1" x14ac:dyDescent="0.35">
      <c r="A278" s="22">
        <f t="shared" si="4"/>
        <v>53</v>
      </c>
      <c r="B278" s="23" t="s">
        <v>12</v>
      </c>
      <c r="C278" s="21" t="s">
        <v>312</v>
      </c>
      <c r="D278" s="21" t="s">
        <v>1161</v>
      </c>
      <c r="E278" s="78">
        <f>VLOOKUP(D278,'[1]As per ISO'!$C$8:$FC$889,157,0)</f>
        <v>53</v>
      </c>
      <c r="F278" s="23" t="s">
        <v>1738</v>
      </c>
      <c r="G278" s="46"/>
      <c r="H278" s="8"/>
      <c r="I278" s="80"/>
      <c r="J278" s="26"/>
      <c r="K278" s="26"/>
      <c r="L278" s="26"/>
      <c r="M278" s="26"/>
      <c r="N278" s="26"/>
      <c r="O278" s="26"/>
    </row>
    <row r="279" spans="1:15" s="7" customFormat="1" ht="26.15" customHeight="1" x14ac:dyDescent="0.35">
      <c r="A279" s="22">
        <f t="shared" si="4"/>
        <v>54</v>
      </c>
      <c r="B279" s="23" t="s">
        <v>12</v>
      </c>
      <c r="C279" s="21" t="s">
        <v>324</v>
      </c>
      <c r="D279" s="21" t="s">
        <v>1173</v>
      </c>
      <c r="E279" s="78">
        <f>VLOOKUP(D279,'[1]As per ISO'!$C$8:$FC$889,157,0)</f>
        <v>54</v>
      </c>
      <c r="F279" s="23" t="s">
        <v>1737</v>
      </c>
      <c r="G279" s="46" t="s">
        <v>1784</v>
      </c>
      <c r="H279" s="8"/>
      <c r="I279" s="80">
        <v>9.5</v>
      </c>
      <c r="J279" s="26"/>
      <c r="K279" s="26"/>
      <c r="L279" s="26"/>
      <c r="M279" s="26"/>
      <c r="N279" s="26"/>
      <c r="O279" s="26"/>
    </row>
    <row r="280" spans="1:15" s="7" customFormat="1" ht="26.15" customHeight="1" x14ac:dyDescent="0.35">
      <c r="A280" s="22">
        <f t="shared" si="4"/>
        <v>55</v>
      </c>
      <c r="B280" s="23" t="s">
        <v>12</v>
      </c>
      <c r="C280" s="21" t="s">
        <v>314</v>
      </c>
      <c r="D280" s="21" t="s">
        <v>1163</v>
      </c>
      <c r="E280" s="78">
        <f>VLOOKUP(D280,'[1]As per ISO'!$C$8:$FC$889,157,0)</f>
        <v>55</v>
      </c>
      <c r="F280" s="23" t="s">
        <v>1738</v>
      </c>
      <c r="G280" s="46" t="s">
        <v>2799</v>
      </c>
      <c r="H280" s="8"/>
      <c r="I280" s="80"/>
      <c r="J280" s="26"/>
      <c r="K280" s="26"/>
      <c r="L280" s="26"/>
      <c r="M280" s="26"/>
      <c r="N280" s="26"/>
      <c r="O280" s="26"/>
    </row>
    <row r="281" spans="1:15" s="7" customFormat="1" ht="26.15" customHeight="1" x14ac:dyDescent="0.35">
      <c r="A281" s="22">
        <f t="shared" si="4"/>
        <v>56</v>
      </c>
      <c r="B281" s="23" t="s">
        <v>12</v>
      </c>
      <c r="C281" s="21" t="s">
        <v>315</v>
      </c>
      <c r="D281" s="21" t="s">
        <v>1164</v>
      </c>
      <c r="E281" s="78">
        <f>VLOOKUP(D281,'[1]As per ISO'!$C$8:$FC$889,157,0)</f>
        <v>56</v>
      </c>
      <c r="F281" s="23" t="s">
        <v>1738</v>
      </c>
      <c r="G281" s="46"/>
      <c r="H281" s="8"/>
      <c r="I281" s="80"/>
      <c r="J281" s="26"/>
      <c r="K281" s="26"/>
      <c r="L281" s="26"/>
      <c r="M281" s="26"/>
      <c r="N281" s="26"/>
      <c r="O281" s="26"/>
    </row>
    <row r="282" spans="1:15" s="7" customFormat="1" ht="26.15" customHeight="1" x14ac:dyDescent="0.35">
      <c r="A282" s="22">
        <f t="shared" si="4"/>
        <v>57</v>
      </c>
      <c r="B282" s="23" t="s">
        <v>12</v>
      </c>
      <c r="C282" s="21" t="s">
        <v>325</v>
      </c>
      <c r="D282" s="21" t="s">
        <v>1174</v>
      </c>
      <c r="E282" s="78">
        <f>VLOOKUP(D282,'[1]As per ISO'!$C$8:$FC$889,157,0)</f>
        <v>57</v>
      </c>
      <c r="F282" s="23" t="s">
        <v>1737</v>
      </c>
      <c r="G282" s="46" t="s">
        <v>1781</v>
      </c>
      <c r="H282" s="8"/>
      <c r="I282" s="80">
        <v>6.25</v>
      </c>
      <c r="J282" s="26"/>
      <c r="K282" s="26"/>
      <c r="L282" s="26"/>
      <c r="M282" s="26"/>
      <c r="N282" s="26"/>
      <c r="O282" s="26"/>
    </row>
    <row r="283" spans="1:15" s="7" customFormat="1" ht="26.15" customHeight="1" x14ac:dyDescent="0.35">
      <c r="A283" s="22">
        <f t="shared" si="4"/>
        <v>58</v>
      </c>
      <c r="B283" s="23" t="s">
        <v>12</v>
      </c>
      <c r="C283" s="21" t="s">
        <v>326</v>
      </c>
      <c r="D283" s="21" t="s">
        <v>1175</v>
      </c>
      <c r="E283" s="78">
        <f>VLOOKUP(D283,'[1]As per ISO'!$C$8:$FC$889,157,0)</f>
        <v>58</v>
      </c>
      <c r="F283" s="23" t="s">
        <v>1737</v>
      </c>
      <c r="G283" s="46" t="s">
        <v>1785</v>
      </c>
      <c r="H283" s="8" t="s">
        <v>2209</v>
      </c>
      <c r="I283" s="80" t="s">
        <v>2693</v>
      </c>
      <c r="J283" s="26"/>
      <c r="K283" s="26"/>
      <c r="L283" s="26"/>
      <c r="M283" s="26"/>
      <c r="N283" s="26"/>
      <c r="O283" s="26"/>
    </row>
    <row r="284" spans="1:15" s="7" customFormat="1" ht="26.15" customHeight="1" x14ac:dyDescent="0.35">
      <c r="A284" s="22">
        <f t="shared" si="4"/>
        <v>59</v>
      </c>
      <c r="B284" s="23" t="s">
        <v>12</v>
      </c>
      <c r="C284" s="21" t="s">
        <v>318</v>
      </c>
      <c r="D284" s="21" t="s">
        <v>1167</v>
      </c>
      <c r="E284" s="78">
        <f>VLOOKUP(D284,'[1]As per ISO'!$C$8:$FC$889,157,0)</f>
        <v>59</v>
      </c>
      <c r="F284" s="23" t="s">
        <v>1738</v>
      </c>
      <c r="G284" s="46" t="s">
        <v>2799</v>
      </c>
      <c r="H284" s="8"/>
      <c r="I284" s="80"/>
      <c r="J284" s="26"/>
      <c r="K284" s="26"/>
      <c r="L284" s="26"/>
      <c r="M284" s="26"/>
      <c r="N284" s="26"/>
      <c r="O284" s="26"/>
    </row>
    <row r="285" spans="1:15" s="7" customFormat="1" ht="26.15" customHeight="1" x14ac:dyDescent="0.35">
      <c r="A285" s="22">
        <f t="shared" si="4"/>
        <v>60</v>
      </c>
      <c r="B285" s="23" t="s">
        <v>12</v>
      </c>
      <c r="C285" s="21" t="s">
        <v>327</v>
      </c>
      <c r="D285" s="21" t="s">
        <v>1176</v>
      </c>
      <c r="E285" s="78">
        <f>VLOOKUP(D285,'[1]As per ISO'!$C$8:$FC$889,157,0)</f>
        <v>60</v>
      </c>
      <c r="F285" s="23" t="s">
        <v>1737</v>
      </c>
      <c r="G285" s="46" t="s">
        <v>1747</v>
      </c>
      <c r="H285" s="8"/>
      <c r="I285" s="80">
        <v>17.75</v>
      </c>
      <c r="J285" s="26"/>
      <c r="K285" s="26"/>
      <c r="L285" s="26"/>
      <c r="M285" s="26"/>
      <c r="N285" s="26"/>
      <c r="O285" s="26"/>
    </row>
    <row r="286" spans="1:15" s="7" customFormat="1" ht="26.15" customHeight="1" x14ac:dyDescent="0.35">
      <c r="A286" s="22">
        <f t="shared" si="4"/>
        <v>61</v>
      </c>
      <c r="B286" s="23" t="s">
        <v>12</v>
      </c>
      <c r="C286" s="21" t="s">
        <v>328</v>
      </c>
      <c r="D286" s="21" t="s">
        <v>1177</v>
      </c>
      <c r="E286" s="78">
        <f>VLOOKUP(D286,'[1]As per ISO'!$C$8:$FC$889,157,0)</f>
        <v>61</v>
      </c>
      <c r="F286" s="23" t="s">
        <v>1737</v>
      </c>
      <c r="G286" s="46" t="s">
        <v>1832</v>
      </c>
      <c r="H286" s="8" t="s">
        <v>2411</v>
      </c>
      <c r="I286" s="80" t="s">
        <v>2683</v>
      </c>
      <c r="J286" s="26"/>
      <c r="K286" s="26"/>
      <c r="L286" s="26"/>
      <c r="M286" s="26"/>
      <c r="N286" s="26"/>
      <c r="O286" s="26"/>
    </row>
    <row r="287" spans="1:15" s="7" customFormat="1" ht="26.15" customHeight="1" x14ac:dyDescent="0.35">
      <c r="A287" s="22">
        <f t="shared" si="4"/>
        <v>62</v>
      </c>
      <c r="B287" s="23" t="s">
        <v>12</v>
      </c>
      <c r="C287" s="21" t="s">
        <v>321</v>
      </c>
      <c r="D287" s="21" t="s">
        <v>1170</v>
      </c>
      <c r="E287" s="78">
        <f>VLOOKUP(D287,'[1]As per ISO'!$C$8:$FC$889,157,0)</f>
        <v>62</v>
      </c>
      <c r="F287" s="23" t="s">
        <v>1737</v>
      </c>
      <c r="G287" s="46"/>
      <c r="H287" s="8"/>
      <c r="I287" s="80"/>
      <c r="J287" s="26"/>
      <c r="K287" s="26"/>
      <c r="L287" s="26"/>
      <c r="M287" s="26"/>
      <c r="N287" s="26"/>
      <c r="O287" s="26"/>
    </row>
    <row r="288" spans="1:15" s="7" customFormat="1" ht="26.15" customHeight="1" x14ac:dyDescent="0.35">
      <c r="A288" s="22">
        <f t="shared" si="4"/>
        <v>63</v>
      </c>
      <c r="B288" s="23" t="s">
        <v>12</v>
      </c>
      <c r="C288" s="21" t="s">
        <v>322</v>
      </c>
      <c r="D288" s="21" t="s">
        <v>1171</v>
      </c>
      <c r="E288" s="78">
        <f>VLOOKUP(D288,'[1]As per ISO'!$C$8:$FC$889,157,0)</f>
        <v>63</v>
      </c>
      <c r="F288" s="23" t="s">
        <v>1738</v>
      </c>
      <c r="G288" s="46" t="s">
        <v>2789</v>
      </c>
      <c r="H288" s="8"/>
      <c r="I288" s="80"/>
      <c r="J288" s="26"/>
      <c r="K288" s="26"/>
      <c r="L288" s="26"/>
      <c r="M288" s="26"/>
      <c r="N288" s="26"/>
      <c r="O288" s="26"/>
    </row>
    <row r="289" spans="1:15" s="7" customFormat="1" ht="26.15" customHeight="1" x14ac:dyDescent="0.35">
      <c r="A289" s="22">
        <f t="shared" si="4"/>
        <v>64</v>
      </c>
      <c r="B289" s="23" t="s">
        <v>12</v>
      </c>
      <c r="C289" s="21" t="s">
        <v>323</v>
      </c>
      <c r="D289" s="21" t="s">
        <v>1172</v>
      </c>
      <c r="E289" s="78">
        <f>VLOOKUP(D289,'[1]As per ISO'!$C$8:$FC$889,157,0)</f>
        <v>64</v>
      </c>
      <c r="F289" s="23" t="s">
        <v>1738</v>
      </c>
      <c r="G289" s="46" t="s">
        <v>2800</v>
      </c>
      <c r="H289" s="8"/>
      <c r="I289" s="80"/>
      <c r="J289" s="26"/>
      <c r="K289" s="26"/>
      <c r="L289" s="26"/>
      <c r="M289" s="26"/>
      <c r="N289" s="26"/>
      <c r="O289" s="26"/>
    </row>
    <row r="290" spans="1:15" s="7" customFormat="1" ht="26.15" customHeight="1" x14ac:dyDescent="0.35">
      <c r="A290" s="22">
        <f t="shared" si="4"/>
        <v>65</v>
      </c>
      <c r="B290" s="23" t="s">
        <v>12</v>
      </c>
      <c r="C290" s="21" t="s">
        <v>330</v>
      </c>
      <c r="D290" s="21" t="s">
        <v>1179</v>
      </c>
      <c r="E290" s="78">
        <f>VLOOKUP(D290,'[1]As per ISO'!$C$8:$FC$889,157,0)</f>
        <v>65</v>
      </c>
      <c r="F290" s="23" t="s">
        <v>1737</v>
      </c>
      <c r="G290" s="46" t="s">
        <v>1780</v>
      </c>
      <c r="H290" s="8" t="s">
        <v>2412</v>
      </c>
      <c r="I290" s="80">
        <v>4.5</v>
      </c>
      <c r="J290" s="26"/>
      <c r="K290" s="26"/>
      <c r="L290" s="26"/>
      <c r="M290" s="26"/>
      <c r="N290" s="26"/>
      <c r="O290" s="26"/>
    </row>
    <row r="291" spans="1:15" s="7" customFormat="1" ht="26.15" customHeight="1" x14ac:dyDescent="0.35">
      <c r="A291" s="22">
        <f t="shared" si="4"/>
        <v>66</v>
      </c>
      <c r="B291" s="23" t="s">
        <v>12</v>
      </c>
      <c r="C291" s="21" t="s">
        <v>331</v>
      </c>
      <c r="D291" s="21" t="s">
        <v>1180</v>
      </c>
      <c r="E291" s="78">
        <f>VLOOKUP(D291,'[1]As per ISO'!$C$8:$FC$889,157,0)</f>
        <v>66</v>
      </c>
      <c r="F291" s="23" t="s">
        <v>1737</v>
      </c>
      <c r="G291" s="46" t="s">
        <v>1837</v>
      </c>
      <c r="H291" s="8" t="s">
        <v>2210</v>
      </c>
      <c r="I291" s="80">
        <v>3.6</v>
      </c>
      <c r="J291" s="26"/>
      <c r="K291" s="26"/>
      <c r="L291" s="26"/>
      <c r="M291" s="26"/>
      <c r="N291" s="26"/>
      <c r="O291" s="26"/>
    </row>
    <row r="292" spans="1:15" s="7" customFormat="1" ht="26.15" customHeight="1" x14ac:dyDescent="0.35">
      <c r="A292" s="22">
        <f t="shared" si="4"/>
        <v>67</v>
      </c>
      <c r="B292" s="23" t="s">
        <v>12</v>
      </c>
      <c r="C292" s="21" t="s">
        <v>332</v>
      </c>
      <c r="D292" s="21" t="s">
        <v>1181</v>
      </c>
      <c r="E292" s="78">
        <f>VLOOKUP(D292,'[1]As per ISO'!$C$8:$FC$889,157,0)</f>
        <v>67</v>
      </c>
      <c r="F292" s="23" t="s">
        <v>1737</v>
      </c>
      <c r="G292" s="46" t="s">
        <v>1787</v>
      </c>
      <c r="H292" s="8"/>
      <c r="I292" s="80">
        <v>5.2</v>
      </c>
      <c r="J292" s="26"/>
      <c r="K292" s="26"/>
      <c r="L292" s="26"/>
      <c r="M292" s="26"/>
      <c r="N292" s="26"/>
      <c r="O292" s="26"/>
    </row>
    <row r="293" spans="1:15" s="7" customFormat="1" ht="26.15" customHeight="1" x14ac:dyDescent="0.35">
      <c r="A293" s="22">
        <f t="shared" si="4"/>
        <v>68</v>
      </c>
      <c r="B293" s="23" t="s">
        <v>12</v>
      </c>
      <c r="C293" s="21" t="s">
        <v>333</v>
      </c>
      <c r="D293" s="21" t="s">
        <v>1182</v>
      </c>
      <c r="E293" s="78">
        <f>VLOOKUP(D293,'[1]As per ISO'!$C$8:$FC$889,157,0)</f>
        <v>68</v>
      </c>
      <c r="F293" s="23" t="s">
        <v>1737</v>
      </c>
      <c r="G293" s="46" t="s">
        <v>1788</v>
      </c>
      <c r="H293" s="8" t="s">
        <v>2211</v>
      </c>
      <c r="I293" s="80" t="s">
        <v>2690</v>
      </c>
      <c r="J293" s="26"/>
      <c r="K293" s="26"/>
      <c r="L293" s="26"/>
      <c r="M293" s="26"/>
      <c r="N293" s="26"/>
      <c r="O293" s="26"/>
    </row>
    <row r="294" spans="1:15" s="7" customFormat="1" ht="26.15" customHeight="1" x14ac:dyDescent="0.35">
      <c r="A294" s="22">
        <f t="shared" si="4"/>
        <v>69</v>
      </c>
      <c r="B294" s="23" t="s">
        <v>12</v>
      </c>
      <c r="C294" s="21" t="s">
        <v>337</v>
      </c>
      <c r="D294" s="21" t="s">
        <v>1186</v>
      </c>
      <c r="E294" s="78">
        <f>VLOOKUP(D294,'[1]As per ISO'!$C$8:$FC$889,157,0)</f>
        <v>69</v>
      </c>
      <c r="F294" s="23" t="s">
        <v>1737</v>
      </c>
      <c r="G294" s="46" t="s">
        <v>2319</v>
      </c>
      <c r="H294" s="8"/>
      <c r="I294" s="80">
        <v>4</v>
      </c>
      <c r="J294" s="26"/>
      <c r="K294" s="26"/>
      <c r="L294" s="26"/>
      <c r="M294" s="26"/>
      <c r="N294" s="26"/>
      <c r="O294" s="26"/>
    </row>
    <row r="295" spans="1:15" s="7" customFormat="1" ht="26.15" customHeight="1" x14ac:dyDescent="0.35">
      <c r="A295" s="22">
        <f t="shared" si="4"/>
        <v>70</v>
      </c>
      <c r="B295" s="23" t="s">
        <v>12</v>
      </c>
      <c r="C295" s="21" t="s">
        <v>329</v>
      </c>
      <c r="D295" s="21" t="s">
        <v>1178</v>
      </c>
      <c r="E295" s="78">
        <f>VLOOKUP(D295,'[1]As per ISO'!$C$8:$FC$889,157,0)</f>
        <v>70</v>
      </c>
      <c r="F295" s="23" t="s">
        <v>1738</v>
      </c>
      <c r="G295" s="46" t="s">
        <v>2784</v>
      </c>
      <c r="H295" s="8"/>
      <c r="I295" s="80"/>
      <c r="J295" s="26"/>
      <c r="K295" s="26"/>
      <c r="L295" s="26"/>
      <c r="M295" s="26"/>
      <c r="N295" s="26"/>
      <c r="O295" s="26"/>
    </row>
    <row r="296" spans="1:15" s="7" customFormat="1" ht="26.15" customHeight="1" x14ac:dyDescent="0.35">
      <c r="A296" s="22">
        <f t="shared" si="4"/>
        <v>71</v>
      </c>
      <c r="B296" s="23" t="s">
        <v>12</v>
      </c>
      <c r="C296" s="21" t="s">
        <v>345</v>
      </c>
      <c r="D296" s="21" t="s">
        <v>1194</v>
      </c>
      <c r="E296" s="78">
        <f>VLOOKUP(D296,'[1]As per ISO'!$C$8:$FC$889,157,0)</f>
        <v>71</v>
      </c>
      <c r="F296" s="23" t="s">
        <v>1737</v>
      </c>
      <c r="G296" s="46" t="s">
        <v>1786</v>
      </c>
      <c r="H296" s="8" t="s">
        <v>2212</v>
      </c>
      <c r="I296" s="80">
        <v>3.6</v>
      </c>
      <c r="J296" s="26"/>
      <c r="K296" s="26"/>
      <c r="L296" s="26"/>
      <c r="M296" s="26"/>
      <c r="N296" s="26"/>
      <c r="O296" s="26"/>
    </row>
    <row r="297" spans="1:15" s="7" customFormat="1" ht="26.15" customHeight="1" x14ac:dyDescent="0.35">
      <c r="A297" s="22">
        <v>1</v>
      </c>
      <c r="B297" s="23" t="s">
        <v>1736</v>
      </c>
      <c r="C297" s="21" t="s">
        <v>347</v>
      </c>
      <c r="D297" s="21" t="s">
        <v>1196</v>
      </c>
      <c r="E297" s="78">
        <f>VLOOKUP(D297,'[1]As per ISO'!$C$8:$FC$889,157,0)</f>
        <v>1</v>
      </c>
      <c r="F297" s="23" t="s">
        <v>1737</v>
      </c>
      <c r="G297" s="46" t="s">
        <v>1780</v>
      </c>
      <c r="H297" s="8"/>
      <c r="I297" s="80">
        <v>4.5</v>
      </c>
      <c r="J297" s="26"/>
      <c r="K297" s="26"/>
      <c r="L297" s="26"/>
      <c r="M297" s="26"/>
      <c r="N297" s="26"/>
      <c r="O297" s="26"/>
    </row>
    <row r="298" spans="1:15" s="7" customFormat="1" ht="26.15" customHeight="1" x14ac:dyDescent="0.35">
      <c r="A298" s="22">
        <f t="shared" si="4"/>
        <v>2</v>
      </c>
      <c r="B298" s="23" t="s">
        <v>1736</v>
      </c>
      <c r="C298" s="21" t="s">
        <v>348</v>
      </c>
      <c r="D298" s="21" t="s">
        <v>1197</v>
      </c>
      <c r="E298" s="78">
        <f>VLOOKUP(D298,'[1]As per ISO'!$C$8:$FC$889,157,0)</f>
        <v>2</v>
      </c>
      <c r="F298" s="23" t="s">
        <v>1737</v>
      </c>
      <c r="G298" s="46" t="s">
        <v>1790</v>
      </c>
      <c r="H298" s="8" t="s">
        <v>2414</v>
      </c>
      <c r="I298" s="80" t="s">
        <v>2701</v>
      </c>
      <c r="J298" s="26"/>
      <c r="K298" s="26"/>
      <c r="L298" s="26"/>
      <c r="M298" s="26"/>
      <c r="N298" s="26"/>
      <c r="O298" s="26"/>
    </row>
    <row r="299" spans="1:15" s="7" customFormat="1" ht="26.15" customHeight="1" x14ac:dyDescent="0.35">
      <c r="A299" s="22">
        <f t="shared" si="4"/>
        <v>3</v>
      </c>
      <c r="B299" s="23" t="s">
        <v>1736</v>
      </c>
      <c r="C299" s="21" t="s">
        <v>349</v>
      </c>
      <c r="D299" s="21" t="s">
        <v>1198</v>
      </c>
      <c r="E299" s="78">
        <f>VLOOKUP(D299,'[1]As per ISO'!$C$8:$FC$889,157,0)</f>
        <v>3</v>
      </c>
      <c r="F299" s="23" t="s">
        <v>1737</v>
      </c>
      <c r="G299" s="46" t="s">
        <v>1759</v>
      </c>
      <c r="H299" s="8" t="s">
        <v>2415</v>
      </c>
      <c r="I299" s="80">
        <v>5</v>
      </c>
      <c r="J299" s="26"/>
      <c r="K299" s="26"/>
      <c r="L299" s="26"/>
      <c r="M299" s="26"/>
      <c r="N299" s="26"/>
      <c r="O299" s="26"/>
    </row>
    <row r="300" spans="1:15" s="7" customFormat="1" ht="26.15" customHeight="1" x14ac:dyDescent="0.35">
      <c r="A300" s="22">
        <f t="shared" si="4"/>
        <v>4</v>
      </c>
      <c r="B300" s="23" t="s">
        <v>1736</v>
      </c>
      <c r="C300" s="21" t="s">
        <v>334</v>
      </c>
      <c r="D300" s="21" t="s">
        <v>1183</v>
      </c>
      <c r="E300" s="78">
        <f>VLOOKUP(D300,'[1]As per ISO'!$C$8:$FC$889,157,0)</f>
        <v>4</v>
      </c>
      <c r="F300" s="23" t="s">
        <v>1738</v>
      </c>
      <c r="G300" s="46"/>
      <c r="H300" s="8"/>
      <c r="I300" s="80"/>
      <c r="J300" s="26"/>
      <c r="K300" s="26"/>
      <c r="L300" s="26"/>
      <c r="M300" s="26"/>
      <c r="N300" s="26"/>
      <c r="O300" s="26"/>
    </row>
    <row r="301" spans="1:15" s="7" customFormat="1" ht="26.15" customHeight="1" x14ac:dyDescent="0.35">
      <c r="A301" s="22">
        <f t="shared" si="4"/>
        <v>5</v>
      </c>
      <c r="B301" s="23" t="s">
        <v>1736</v>
      </c>
      <c r="C301" s="21" t="s">
        <v>335</v>
      </c>
      <c r="D301" s="21" t="s">
        <v>1184</v>
      </c>
      <c r="E301" s="78">
        <f>VLOOKUP(D301,'[1]As per ISO'!$C$8:$FC$889,157,0)</f>
        <v>5</v>
      </c>
      <c r="F301" s="23" t="s">
        <v>1738</v>
      </c>
      <c r="G301" s="46" t="s">
        <v>2801</v>
      </c>
      <c r="H301" s="8"/>
      <c r="I301" s="80"/>
      <c r="J301" s="26"/>
      <c r="K301" s="26"/>
      <c r="L301" s="26"/>
      <c r="M301" s="26"/>
      <c r="N301" s="26"/>
      <c r="O301" s="26"/>
    </row>
    <row r="302" spans="1:15" s="7" customFormat="1" ht="26.15" customHeight="1" x14ac:dyDescent="0.35">
      <c r="A302" s="22">
        <f t="shared" si="4"/>
        <v>6</v>
      </c>
      <c r="B302" s="23" t="s">
        <v>1736</v>
      </c>
      <c r="C302" s="21" t="s">
        <v>336</v>
      </c>
      <c r="D302" s="21" t="s">
        <v>1185</v>
      </c>
      <c r="E302" s="78">
        <f>VLOOKUP(D302,'[1]As per ISO'!$C$8:$FC$889,157,0)</f>
        <v>6</v>
      </c>
      <c r="F302" s="23" t="s">
        <v>1738</v>
      </c>
      <c r="G302" s="46" t="s">
        <v>2802</v>
      </c>
      <c r="H302" s="8"/>
      <c r="I302" s="80"/>
      <c r="J302" s="26"/>
      <c r="K302" s="26"/>
      <c r="L302" s="26"/>
      <c r="M302" s="26"/>
      <c r="N302" s="26"/>
      <c r="O302" s="26"/>
    </row>
    <row r="303" spans="1:15" s="7" customFormat="1" ht="26.15" customHeight="1" x14ac:dyDescent="0.35">
      <c r="A303" s="22">
        <f t="shared" si="4"/>
        <v>7</v>
      </c>
      <c r="B303" s="23" t="s">
        <v>1736</v>
      </c>
      <c r="C303" s="21" t="s">
        <v>350</v>
      </c>
      <c r="D303" s="21" t="s">
        <v>1199</v>
      </c>
      <c r="E303" s="78">
        <f>VLOOKUP(D303,'[1]As per ISO'!$C$8:$FC$889,157,0)</f>
        <v>7</v>
      </c>
      <c r="F303" s="23" t="s">
        <v>1737</v>
      </c>
      <c r="G303" s="46" t="s">
        <v>1849</v>
      </c>
      <c r="H303" s="8" t="s">
        <v>2416</v>
      </c>
      <c r="I303" s="80">
        <v>4.25</v>
      </c>
      <c r="J303" s="26"/>
      <c r="K303" s="26"/>
      <c r="L303" s="26"/>
      <c r="M303" s="26"/>
      <c r="N303" s="26"/>
      <c r="O303" s="26"/>
    </row>
    <row r="304" spans="1:15" s="7" customFormat="1" ht="26.15" customHeight="1" x14ac:dyDescent="0.35">
      <c r="A304" s="22">
        <f t="shared" si="4"/>
        <v>8</v>
      </c>
      <c r="B304" s="23" t="s">
        <v>1736</v>
      </c>
      <c r="C304" s="21" t="s">
        <v>338</v>
      </c>
      <c r="D304" s="21" t="s">
        <v>1187</v>
      </c>
      <c r="E304" s="78">
        <f>VLOOKUP(D304,'[1]As per ISO'!$C$8:$FC$889,157,0)</f>
        <v>8</v>
      </c>
      <c r="F304" s="23" t="s">
        <v>1738</v>
      </c>
      <c r="G304" s="46" t="s">
        <v>2803</v>
      </c>
      <c r="H304" s="8"/>
      <c r="I304" s="80"/>
      <c r="J304" s="26"/>
      <c r="K304" s="26"/>
      <c r="L304" s="26"/>
      <c r="M304" s="26"/>
      <c r="N304" s="26"/>
      <c r="O304" s="26"/>
    </row>
    <row r="305" spans="1:15" s="7" customFormat="1" ht="26.15" customHeight="1" x14ac:dyDescent="0.35">
      <c r="A305" s="22">
        <f t="shared" si="4"/>
        <v>9</v>
      </c>
      <c r="B305" s="23" t="s">
        <v>1736</v>
      </c>
      <c r="C305" s="21" t="s">
        <v>339</v>
      </c>
      <c r="D305" s="21" t="s">
        <v>1188</v>
      </c>
      <c r="E305" s="78">
        <f>VLOOKUP(D305,'[1]As per ISO'!$C$8:$FC$889,157,0)</f>
        <v>9</v>
      </c>
      <c r="F305" s="23" t="s">
        <v>1738</v>
      </c>
      <c r="G305" s="46" t="s">
        <v>2791</v>
      </c>
      <c r="H305" s="8"/>
      <c r="I305" s="80"/>
      <c r="J305" s="26"/>
      <c r="K305" s="26"/>
      <c r="L305" s="26"/>
      <c r="M305" s="26"/>
      <c r="N305" s="26"/>
      <c r="O305" s="26"/>
    </row>
    <row r="306" spans="1:15" s="7" customFormat="1" ht="26.15" customHeight="1" x14ac:dyDescent="0.35">
      <c r="A306" s="22">
        <f t="shared" si="4"/>
        <v>10</v>
      </c>
      <c r="B306" s="23" t="s">
        <v>1736</v>
      </c>
      <c r="C306" s="21" t="s">
        <v>340</v>
      </c>
      <c r="D306" s="21" t="s">
        <v>1189</v>
      </c>
      <c r="E306" s="78">
        <f>VLOOKUP(D306,'[1]As per ISO'!$C$8:$FC$889,157,0)</f>
        <v>10</v>
      </c>
      <c r="F306" s="23" t="s">
        <v>1738</v>
      </c>
      <c r="G306" s="46" t="s">
        <v>2804</v>
      </c>
      <c r="H306" s="8"/>
      <c r="I306" s="80"/>
      <c r="J306" s="26"/>
      <c r="K306" s="26"/>
      <c r="L306" s="26"/>
      <c r="M306" s="26"/>
      <c r="N306" s="26"/>
      <c r="O306" s="26"/>
    </row>
    <row r="307" spans="1:15" s="7" customFormat="1" ht="26.15" customHeight="1" x14ac:dyDescent="0.35">
      <c r="A307" s="22">
        <f t="shared" si="4"/>
        <v>11</v>
      </c>
      <c r="B307" s="23" t="s">
        <v>1736</v>
      </c>
      <c r="C307" s="21" t="s">
        <v>341</v>
      </c>
      <c r="D307" s="21" t="s">
        <v>1190</v>
      </c>
      <c r="E307" s="78">
        <f>VLOOKUP(D307,'[1]As per ISO'!$C$8:$FC$889,157,0)</f>
        <v>11</v>
      </c>
      <c r="F307" s="23" t="s">
        <v>1738</v>
      </c>
      <c r="G307" s="46"/>
      <c r="H307" s="8"/>
      <c r="I307" s="80"/>
      <c r="J307" s="26"/>
      <c r="K307" s="26"/>
      <c r="L307" s="26"/>
      <c r="M307" s="26"/>
      <c r="N307" s="26"/>
      <c r="O307" s="26"/>
    </row>
    <row r="308" spans="1:15" s="7" customFormat="1" ht="26.15" customHeight="1" x14ac:dyDescent="0.35">
      <c r="A308" s="22">
        <f t="shared" si="4"/>
        <v>12</v>
      </c>
      <c r="B308" s="23" t="s">
        <v>1736</v>
      </c>
      <c r="C308" s="21" t="s">
        <v>342</v>
      </c>
      <c r="D308" s="21" t="s">
        <v>1191</v>
      </c>
      <c r="E308" s="78">
        <f>VLOOKUP(D308,'[1]As per ISO'!$C$8:$FC$889,157,0)</f>
        <v>12</v>
      </c>
      <c r="F308" s="23" t="s">
        <v>1738</v>
      </c>
      <c r="G308" s="46" t="s">
        <v>2805</v>
      </c>
      <c r="H308" s="8"/>
      <c r="I308" s="80"/>
      <c r="J308" s="26"/>
      <c r="K308" s="26"/>
      <c r="L308" s="26"/>
      <c r="M308" s="26"/>
      <c r="N308" s="26"/>
      <c r="O308" s="26"/>
    </row>
    <row r="309" spans="1:15" s="7" customFormat="1" ht="26.15" customHeight="1" x14ac:dyDescent="0.35">
      <c r="A309" s="22">
        <f t="shared" si="4"/>
        <v>13</v>
      </c>
      <c r="B309" s="23" t="s">
        <v>1736</v>
      </c>
      <c r="C309" s="21" t="s">
        <v>343</v>
      </c>
      <c r="D309" s="21" t="s">
        <v>1192</v>
      </c>
      <c r="E309" s="78">
        <f>VLOOKUP(D309,'[1]As per ISO'!$C$8:$FC$889,157,0)</f>
        <v>13</v>
      </c>
      <c r="F309" s="23" t="s">
        <v>1738</v>
      </c>
      <c r="G309" s="46" t="s">
        <v>2782</v>
      </c>
      <c r="H309" s="8"/>
      <c r="I309" s="80"/>
      <c r="J309" s="26"/>
      <c r="K309" s="26"/>
      <c r="L309" s="26"/>
      <c r="M309" s="26"/>
      <c r="N309" s="26"/>
      <c r="O309" s="26"/>
    </row>
    <row r="310" spans="1:15" s="7" customFormat="1" ht="26.15" customHeight="1" x14ac:dyDescent="0.35">
      <c r="A310" s="22">
        <f t="shared" si="4"/>
        <v>14</v>
      </c>
      <c r="B310" s="23" t="s">
        <v>1736</v>
      </c>
      <c r="C310" s="21" t="s">
        <v>344</v>
      </c>
      <c r="D310" s="21" t="s">
        <v>1193</v>
      </c>
      <c r="E310" s="78">
        <f>VLOOKUP(D310,'[1]As per ISO'!$C$8:$FC$889,157,0)</f>
        <v>14</v>
      </c>
      <c r="F310" s="23" t="s">
        <v>1737</v>
      </c>
      <c r="G310" s="46" t="s">
        <v>1753</v>
      </c>
      <c r="H310" s="8" t="s">
        <v>2463</v>
      </c>
      <c r="I310" s="80">
        <v>8</v>
      </c>
      <c r="J310" s="26"/>
      <c r="K310" s="26"/>
      <c r="L310" s="26"/>
      <c r="M310" s="26"/>
      <c r="N310" s="26"/>
      <c r="O310" s="26"/>
    </row>
    <row r="311" spans="1:15" s="7" customFormat="1" ht="26.15" customHeight="1" x14ac:dyDescent="0.35">
      <c r="A311" s="22">
        <f t="shared" si="4"/>
        <v>15</v>
      </c>
      <c r="B311" s="23" t="s">
        <v>1736</v>
      </c>
      <c r="C311" s="21" t="s">
        <v>351</v>
      </c>
      <c r="D311" s="21" t="s">
        <v>1200</v>
      </c>
      <c r="E311" s="78">
        <f>VLOOKUP(D311,'[1]As per ISO'!$C$8:$FC$889,157,0)</f>
        <v>15</v>
      </c>
      <c r="F311" s="23" t="s">
        <v>1737</v>
      </c>
      <c r="G311" s="46" t="s">
        <v>1791</v>
      </c>
      <c r="H311" s="8" t="s">
        <v>2213</v>
      </c>
      <c r="I311" s="80">
        <v>9</v>
      </c>
      <c r="J311" s="26"/>
      <c r="K311" s="26"/>
      <c r="L311" s="26"/>
      <c r="M311" s="26"/>
      <c r="N311" s="26"/>
      <c r="O311" s="26"/>
    </row>
    <row r="312" spans="1:15" s="7" customFormat="1" ht="26.15" customHeight="1" x14ac:dyDescent="0.35">
      <c r="A312" s="22">
        <f t="shared" si="4"/>
        <v>16</v>
      </c>
      <c r="B312" s="23" t="s">
        <v>1736</v>
      </c>
      <c r="C312" s="21" t="s">
        <v>346</v>
      </c>
      <c r="D312" s="21" t="s">
        <v>1195</v>
      </c>
      <c r="E312" s="78">
        <f>VLOOKUP(D312,'[1]As per ISO'!$C$8:$FC$889,157,0)</f>
        <v>16</v>
      </c>
      <c r="F312" s="23" t="s">
        <v>1738</v>
      </c>
      <c r="G312" s="46" t="s">
        <v>2782</v>
      </c>
      <c r="H312" s="8"/>
      <c r="I312" s="80"/>
      <c r="J312" s="26"/>
      <c r="K312" s="26"/>
      <c r="L312" s="26"/>
      <c r="M312" s="26"/>
      <c r="N312" s="26"/>
      <c r="O312" s="26"/>
    </row>
    <row r="313" spans="1:15" s="7" customFormat="1" ht="26.15" customHeight="1" x14ac:dyDescent="0.35">
      <c r="A313" s="22">
        <f t="shared" si="4"/>
        <v>17</v>
      </c>
      <c r="B313" s="23" t="s">
        <v>1736</v>
      </c>
      <c r="C313" s="21" t="s">
        <v>356</v>
      </c>
      <c r="D313" s="21" t="s">
        <v>1205</v>
      </c>
      <c r="E313" s="78">
        <f>VLOOKUP(D313,'[1]As per ISO'!$C$8:$FC$889,157,0)</f>
        <v>17</v>
      </c>
      <c r="F313" s="23" t="s">
        <v>1737</v>
      </c>
      <c r="G313" s="46" t="s">
        <v>1792</v>
      </c>
      <c r="H313" s="8" t="s">
        <v>2214</v>
      </c>
      <c r="I313" s="80" t="s">
        <v>2706</v>
      </c>
      <c r="J313" s="26"/>
      <c r="K313" s="26"/>
      <c r="L313" s="26"/>
      <c r="M313" s="26"/>
      <c r="N313" s="26"/>
      <c r="O313" s="26"/>
    </row>
    <row r="314" spans="1:15" s="7" customFormat="1" ht="26.15" customHeight="1" x14ac:dyDescent="0.35">
      <c r="A314" s="22">
        <f t="shared" si="4"/>
        <v>18</v>
      </c>
      <c r="B314" s="23" t="s">
        <v>1736</v>
      </c>
      <c r="C314" s="21" t="s">
        <v>357</v>
      </c>
      <c r="D314" s="21" t="s">
        <v>1206</v>
      </c>
      <c r="E314" s="78">
        <f>VLOOKUP(D314,'[1]As per ISO'!$C$8:$FC$889,157,0)</f>
        <v>18</v>
      </c>
      <c r="F314" s="23" t="s">
        <v>1737</v>
      </c>
      <c r="G314" s="46" t="s">
        <v>1793</v>
      </c>
      <c r="H314" s="8" t="s">
        <v>2215</v>
      </c>
      <c r="I314" s="80" t="s">
        <v>2697</v>
      </c>
      <c r="J314" s="26"/>
      <c r="K314" s="26"/>
      <c r="L314" s="26"/>
      <c r="M314" s="26"/>
      <c r="N314" s="26"/>
      <c r="O314" s="26"/>
    </row>
    <row r="315" spans="1:15" s="7" customFormat="1" ht="26.15" customHeight="1" x14ac:dyDescent="0.35">
      <c r="A315" s="22">
        <f t="shared" si="4"/>
        <v>19</v>
      </c>
      <c r="B315" s="23" t="s">
        <v>1736</v>
      </c>
      <c r="C315" s="21" t="s">
        <v>358</v>
      </c>
      <c r="D315" s="21" t="s">
        <v>1207</v>
      </c>
      <c r="E315" s="78">
        <f>VLOOKUP(D315,'[1]As per ISO'!$C$8:$FC$889,157,0)</f>
        <v>19</v>
      </c>
      <c r="F315" s="23" t="s">
        <v>1737</v>
      </c>
      <c r="G315" s="46" t="s">
        <v>1839</v>
      </c>
      <c r="H315" s="8" t="s">
        <v>2417</v>
      </c>
      <c r="I315" s="80" t="s">
        <v>2702</v>
      </c>
      <c r="J315" s="26"/>
      <c r="K315" s="26"/>
      <c r="L315" s="26"/>
      <c r="M315" s="26"/>
      <c r="N315" s="26"/>
      <c r="O315" s="26"/>
    </row>
    <row r="316" spans="1:15" s="7" customFormat="1" ht="26.15" customHeight="1" x14ac:dyDescent="0.35">
      <c r="A316" s="22">
        <f t="shared" si="4"/>
        <v>20</v>
      </c>
      <c r="B316" s="23" t="s">
        <v>1736</v>
      </c>
      <c r="C316" s="21" t="s">
        <v>359</v>
      </c>
      <c r="D316" s="21" t="s">
        <v>1208</v>
      </c>
      <c r="E316" s="78">
        <f>VLOOKUP(D316,'[1]As per ISO'!$C$8:$FC$889,157,0)</f>
        <v>20</v>
      </c>
      <c r="F316" s="23" t="s">
        <v>1737</v>
      </c>
      <c r="G316" s="46" t="s">
        <v>1840</v>
      </c>
      <c r="H316" s="8" t="s">
        <v>2216</v>
      </c>
      <c r="I316" s="80" t="s">
        <v>2697</v>
      </c>
      <c r="J316" s="26"/>
      <c r="K316" s="26"/>
      <c r="L316" s="26"/>
      <c r="M316" s="26"/>
      <c r="N316" s="26"/>
      <c r="O316" s="26"/>
    </row>
    <row r="317" spans="1:15" s="7" customFormat="1" ht="26.15" customHeight="1" x14ac:dyDescent="0.35">
      <c r="A317" s="22">
        <f t="shared" si="4"/>
        <v>21</v>
      </c>
      <c r="B317" s="23" t="s">
        <v>1736</v>
      </c>
      <c r="C317" s="21" t="s">
        <v>360</v>
      </c>
      <c r="D317" s="21" t="s">
        <v>1209</v>
      </c>
      <c r="E317" s="78">
        <f>VLOOKUP(D317,'[1]As per ISO'!$C$8:$FC$889,157,0)</f>
        <v>21</v>
      </c>
      <c r="F317" s="23" t="s">
        <v>1737</v>
      </c>
      <c r="G317" s="46" t="s">
        <v>1769</v>
      </c>
      <c r="H317" s="8" t="s">
        <v>2418</v>
      </c>
      <c r="I317" s="80">
        <v>6.5</v>
      </c>
      <c r="J317" s="26"/>
      <c r="K317" s="26"/>
      <c r="L317" s="26"/>
      <c r="M317" s="26"/>
      <c r="N317" s="26"/>
      <c r="O317" s="26"/>
    </row>
    <row r="318" spans="1:15" s="7" customFormat="1" ht="26.15" customHeight="1" x14ac:dyDescent="0.35">
      <c r="A318" s="22">
        <f t="shared" si="4"/>
        <v>22</v>
      </c>
      <c r="B318" s="23" t="s">
        <v>1736</v>
      </c>
      <c r="C318" s="21" t="s">
        <v>352</v>
      </c>
      <c r="D318" s="21" t="s">
        <v>1201</v>
      </c>
      <c r="E318" s="78">
        <f>VLOOKUP(D318,'[1]As per ISO'!$C$8:$FC$889,157,0)</f>
        <v>22</v>
      </c>
      <c r="F318" s="23" t="s">
        <v>1738</v>
      </c>
      <c r="G318" s="46"/>
      <c r="H318" s="8"/>
      <c r="I318" s="80"/>
      <c r="J318" s="26"/>
      <c r="K318" s="26"/>
      <c r="L318" s="26"/>
      <c r="M318" s="26"/>
      <c r="N318" s="26"/>
      <c r="O318" s="26"/>
    </row>
    <row r="319" spans="1:15" s="7" customFormat="1" ht="26.15" customHeight="1" x14ac:dyDescent="0.35">
      <c r="A319" s="22">
        <f t="shared" si="4"/>
        <v>23</v>
      </c>
      <c r="B319" s="23" t="s">
        <v>1736</v>
      </c>
      <c r="C319" s="21" t="s">
        <v>353</v>
      </c>
      <c r="D319" s="21" t="s">
        <v>1202</v>
      </c>
      <c r="E319" s="78">
        <f>VLOOKUP(D319,'[1]As per ISO'!$C$8:$FC$889,157,0)</f>
        <v>23</v>
      </c>
      <c r="F319" s="23" t="s">
        <v>1737</v>
      </c>
      <c r="G319" s="46"/>
      <c r="H319" s="8"/>
      <c r="I319" s="80"/>
      <c r="J319" s="26"/>
      <c r="K319" s="26"/>
      <c r="L319" s="26"/>
      <c r="M319" s="26"/>
      <c r="N319" s="26"/>
      <c r="O319" s="26"/>
    </row>
    <row r="320" spans="1:15" s="7" customFormat="1" ht="26.15" customHeight="1" x14ac:dyDescent="0.35">
      <c r="A320" s="22">
        <f t="shared" si="4"/>
        <v>24</v>
      </c>
      <c r="B320" s="23" t="s">
        <v>1736</v>
      </c>
      <c r="C320" s="21" t="s">
        <v>354</v>
      </c>
      <c r="D320" s="21" t="s">
        <v>1203</v>
      </c>
      <c r="E320" s="78">
        <f>VLOOKUP(D320,'[1]As per ISO'!$C$8:$FC$889,157,0)</f>
        <v>24</v>
      </c>
      <c r="F320" s="23" t="s">
        <v>1738</v>
      </c>
      <c r="G320" s="46"/>
      <c r="H320" s="8"/>
      <c r="I320" s="80"/>
      <c r="J320" s="26"/>
      <c r="K320" s="26"/>
      <c r="L320" s="26"/>
      <c r="M320" s="26"/>
      <c r="N320" s="26"/>
      <c r="O320" s="26"/>
    </row>
    <row r="321" spans="1:15" s="7" customFormat="1" ht="26.15" customHeight="1" x14ac:dyDescent="0.35">
      <c r="A321" s="22">
        <f t="shared" si="4"/>
        <v>25</v>
      </c>
      <c r="B321" s="23" t="s">
        <v>1736</v>
      </c>
      <c r="C321" s="21" t="s">
        <v>355</v>
      </c>
      <c r="D321" s="21" t="s">
        <v>1204</v>
      </c>
      <c r="E321" s="78">
        <f>VLOOKUP(D321,'[1]As per ISO'!$C$8:$FC$889,157,0)</f>
        <v>25</v>
      </c>
      <c r="F321" s="23" t="s">
        <v>1738</v>
      </c>
      <c r="G321" s="46"/>
      <c r="H321" s="8"/>
      <c r="I321" s="80"/>
      <c r="J321" s="26"/>
      <c r="K321" s="26"/>
      <c r="L321" s="26"/>
      <c r="M321" s="26"/>
      <c r="N321" s="26"/>
      <c r="O321" s="26"/>
    </row>
    <row r="322" spans="1:15" s="7" customFormat="1" ht="26.15" customHeight="1" x14ac:dyDescent="0.35">
      <c r="A322" s="22">
        <f t="shared" si="4"/>
        <v>26</v>
      </c>
      <c r="B322" s="23" t="s">
        <v>1736</v>
      </c>
      <c r="C322" s="21" t="s">
        <v>364</v>
      </c>
      <c r="D322" s="21" t="s">
        <v>1213</v>
      </c>
      <c r="E322" s="78">
        <f>VLOOKUP(D322,'[1]As per ISO'!$C$8:$FC$889,157,0)</f>
        <v>26</v>
      </c>
      <c r="F322" s="23" t="s">
        <v>1737</v>
      </c>
      <c r="G322" s="46" t="s">
        <v>1794</v>
      </c>
      <c r="H322" s="8" t="s">
        <v>2217</v>
      </c>
      <c r="I322" s="80" t="s">
        <v>2700</v>
      </c>
      <c r="J322" s="26"/>
      <c r="K322" s="26"/>
      <c r="L322" s="26"/>
      <c r="M322" s="26"/>
      <c r="N322" s="26"/>
      <c r="O322" s="26"/>
    </row>
    <row r="323" spans="1:15" s="7" customFormat="1" ht="26.15" customHeight="1" x14ac:dyDescent="0.35">
      <c r="A323" s="22">
        <f t="shared" si="4"/>
        <v>27</v>
      </c>
      <c r="B323" s="23" t="s">
        <v>1736</v>
      </c>
      <c r="C323" s="21" t="s">
        <v>365</v>
      </c>
      <c r="D323" s="21" t="s">
        <v>1214</v>
      </c>
      <c r="E323" s="78">
        <f>VLOOKUP(D323,'[1]As per ISO'!$C$8:$FC$889,157,0)</f>
        <v>27</v>
      </c>
      <c r="F323" s="23" t="s">
        <v>1737</v>
      </c>
      <c r="G323" s="46" t="s">
        <v>1747</v>
      </c>
      <c r="H323" s="8" t="s">
        <v>2419</v>
      </c>
      <c r="I323" s="80">
        <v>17.75</v>
      </c>
      <c r="J323" s="26"/>
      <c r="K323" s="26"/>
      <c r="L323" s="26"/>
      <c r="M323" s="26"/>
      <c r="N323" s="26"/>
      <c r="O323" s="26"/>
    </row>
    <row r="324" spans="1:15" s="7" customFormat="1" ht="26.15" customHeight="1" x14ac:dyDescent="0.35">
      <c r="A324" s="22">
        <f t="shared" si="4"/>
        <v>28</v>
      </c>
      <c r="B324" s="23" t="s">
        <v>1736</v>
      </c>
      <c r="C324" s="21" t="s">
        <v>366</v>
      </c>
      <c r="D324" s="21" t="s">
        <v>1215</v>
      </c>
      <c r="E324" s="78">
        <f>VLOOKUP(D324,'[1]As per ISO'!$C$8:$FC$889,157,0)</f>
        <v>28</v>
      </c>
      <c r="F324" s="23" t="s">
        <v>1737</v>
      </c>
      <c r="G324" s="46" t="s">
        <v>1789</v>
      </c>
      <c r="H324" s="8"/>
      <c r="I324" s="80">
        <v>4</v>
      </c>
      <c r="J324" s="26"/>
      <c r="K324" s="26"/>
      <c r="L324" s="26"/>
      <c r="M324" s="26"/>
      <c r="N324" s="26"/>
      <c r="O324" s="26"/>
    </row>
    <row r="325" spans="1:15" s="7" customFormat="1" ht="26.15" customHeight="1" x14ac:dyDescent="0.35">
      <c r="A325" s="22">
        <f t="shared" ref="A325:A388" si="5">A324+1</f>
        <v>29</v>
      </c>
      <c r="B325" s="23" t="s">
        <v>1736</v>
      </c>
      <c r="C325" s="21" t="s">
        <v>367</v>
      </c>
      <c r="D325" s="21" t="s">
        <v>1216</v>
      </c>
      <c r="E325" s="78">
        <f>VLOOKUP(D325,'[1]As per ISO'!$C$8:$FC$889,157,0)</f>
        <v>29</v>
      </c>
      <c r="F325" s="23" t="s">
        <v>1737</v>
      </c>
      <c r="G325" s="46" t="s">
        <v>1749</v>
      </c>
      <c r="H325" s="8"/>
      <c r="I325" s="80">
        <v>4.5</v>
      </c>
      <c r="J325" s="26"/>
      <c r="K325" s="26"/>
      <c r="L325" s="26"/>
      <c r="M325" s="26"/>
      <c r="N325" s="26"/>
      <c r="O325" s="26"/>
    </row>
    <row r="326" spans="1:15" s="7" customFormat="1" ht="26.15" customHeight="1" x14ac:dyDescent="0.35">
      <c r="A326" s="22">
        <f t="shared" si="5"/>
        <v>30</v>
      </c>
      <c r="B326" s="23" t="s">
        <v>1736</v>
      </c>
      <c r="C326" s="21" t="s">
        <v>368</v>
      </c>
      <c r="D326" s="21" t="s">
        <v>1217</v>
      </c>
      <c r="E326" s="78">
        <f>VLOOKUP(D326,'[1]As per ISO'!$C$8:$FC$889,157,0)</f>
        <v>30</v>
      </c>
      <c r="F326" s="23" t="s">
        <v>1737</v>
      </c>
      <c r="G326" s="46" t="s">
        <v>1747</v>
      </c>
      <c r="H326" s="8" t="s">
        <v>2420</v>
      </c>
      <c r="I326" s="80">
        <v>17.75</v>
      </c>
      <c r="J326" s="26"/>
      <c r="K326" s="26"/>
      <c r="L326" s="26"/>
      <c r="M326" s="26"/>
      <c r="N326" s="26"/>
      <c r="O326" s="26"/>
    </row>
    <row r="327" spans="1:15" s="7" customFormat="1" ht="26.15" customHeight="1" x14ac:dyDescent="0.35">
      <c r="A327" s="22">
        <f t="shared" si="5"/>
        <v>31</v>
      </c>
      <c r="B327" s="23" t="s">
        <v>1736</v>
      </c>
      <c r="C327" s="21" t="s">
        <v>361</v>
      </c>
      <c r="D327" s="21" t="s">
        <v>1210</v>
      </c>
      <c r="E327" s="78">
        <f>VLOOKUP(D327,'[1]As per ISO'!$C$8:$FC$889,157,0)</f>
        <v>31</v>
      </c>
      <c r="F327" s="23" t="s">
        <v>1738</v>
      </c>
      <c r="G327" s="46" t="s">
        <v>2806</v>
      </c>
      <c r="H327" s="8"/>
      <c r="I327" s="80"/>
      <c r="J327" s="26"/>
      <c r="K327" s="26"/>
      <c r="L327" s="26"/>
      <c r="M327" s="26"/>
      <c r="N327" s="26"/>
      <c r="O327" s="26"/>
    </row>
    <row r="328" spans="1:15" s="7" customFormat="1" ht="26.15" customHeight="1" x14ac:dyDescent="0.35">
      <c r="A328" s="22">
        <f t="shared" si="5"/>
        <v>32</v>
      </c>
      <c r="B328" s="23" t="s">
        <v>1736</v>
      </c>
      <c r="C328" s="21" t="s">
        <v>362</v>
      </c>
      <c r="D328" s="21" t="s">
        <v>1211</v>
      </c>
      <c r="E328" s="78">
        <f>VLOOKUP(D328,'[1]As per ISO'!$C$8:$FC$889,157,0)</f>
        <v>32</v>
      </c>
      <c r="F328" s="23" t="s">
        <v>1738</v>
      </c>
      <c r="G328" s="46"/>
      <c r="H328" s="8"/>
      <c r="I328" s="80"/>
      <c r="J328" s="26"/>
      <c r="K328" s="26"/>
      <c r="L328" s="26"/>
      <c r="M328" s="26"/>
      <c r="N328" s="26"/>
      <c r="O328" s="26"/>
    </row>
    <row r="329" spans="1:15" s="7" customFormat="1" ht="26.15" customHeight="1" x14ac:dyDescent="0.35">
      <c r="A329" s="22">
        <f t="shared" si="5"/>
        <v>33</v>
      </c>
      <c r="B329" s="23" t="s">
        <v>1736</v>
      </c>
      <c r="C329" s="21" t="s">
        <v>363</v>
      </c>
      <c r="D329" s="21" t="s">
        <v>1212</v>
      </c>
      <c r="E329" s="78">
        <f>VLOOKUP(D329,'[1]As per ISO'!$C$8:$FC$889,157,0)</f>
        <v>33</v>
      </c>
      <c r="F329" s="23" t="s">
        <v>1738</v>
      </c>
      <c r="G329" s="46" t="s">
        <v>2787</v>
      </c>
      <c r="H329" s="8"/>
      <c r="I329" s="80"/>
      <c r="J329" s="26"/>
      <c r="K329" s="26"/>
      <c r="L329" s="26"/>
      <c r="M329" s="26"/>
      <c r="N329" s="26"/>
      <c r="O329" s="26"/>
    </row>
    <row r="330" spans="1:15" s="7" customFormat="1" ht="26.15" customHeight="1" x14ac:dyDescent="0.35">
      <c r="A330" s="22">
        <f t="shared" si="5"/>
        <v>34</v>
      </c>
      <c r="B330" s="23" t="s">
        <v>1736</v>
      </c>
      <c r="C330" s="21" t="s">
        <v>370</v>
      </c>
      <c r="D330" s="21" t="s">
        <v>1219</v>
      </c>
      <c r="E330" s="78">
        <f>VLOOKUP(D330,'[1]As per ISO'!$C$8:$FC$889,157,0)</f>
        <v>34</v>
      </c>
      <c r="F330" s="23" t="s">
        <v>1737</v>
      </c>
      <c r="G330" s="46" t="s">
        <v>2644</v>
      </c>
      <c r="H330" s="8"/>
      <c r="I330" s="80">
        <v>4.2</v>
      </c>
      <c r="J330" s="26"/>
      <c r="K330" s="26"/>
      <c r="L330" s="26"/>
      <c r="M330" s="26"/>
      <c r="N330" s="26"/>
      <c r="O330" s="26"/>
    </row>
    <row r="331" spans="1:15" s="7" customFormat="1" ht="26.15" customHeight="1" x14ac:dyDescent="0.35">
      <c r="A331" s="22">
        <f t="shared" si="5"/>
        <v>35</v>
      </c>
      <c r="B331" s="23" t="s">
        <v>1736</v>
      </c>
      <c r="C331" s="21" t="s">
        <v>372</v>
      </c>
      <c r="D331" s="21" t="s">
        <v>1221</v>
      </c>
      <c r="E331" s="78">
        <f>VLOOKUP(D331,'[1]As per ISO'!$C$8:$FC$889,157,0)</f>
        <v>35</v>
      </c>
      <c r="F331" s="23" t="s">
        <v>1737</v>
      </c>
      <c r="G331" s="46" t="s">
        <v>1795</v>
      </c>
      <c r="H331" s="8" t="s">
        <v>2218</v>
      </c>
      <c r="I331" s="80" t="s">
        <v>2705</v>
      </c>
      <c r="J331" s="26"/>
      <c r="K331" s="26"/>
      <c r="L331" s="26"/>
      <c r="M331" s="26"/>
      <c r="N331" s="26"/>
      <c r="O331" s="26"/>
    </row>
    <row r="332" spans="1:15" s="7" customFormat="1" ht="26.15" customHeight="1" x14ac:dyDescent="0.35">
      <c r="A332" s="22">
        <f t="shared" si="5"/>
        <v>36</v>
      </c>
      <c r="B332" s="23" t="s">
        <v>1736</v>
      </c>
      <c r="C332" s="21" t="s">
        <v>376</v>
      </c>
      <c r="D332" s="21" t="s">
        <v>1225</v>
      </c>
      <c r="E332" s="78">
        <f>VLOOKUP(D332,'[1]As per ISO'!$C$8:$FC$889,157,0)</f>
        <v>37</v>
      </c>
      <c r="F332" s="23" t="s">
        <v>1737</v>
      </c>
      <c r="G332" s="46" t="s">
        <v>1796</v>
      </c>
      <c r="H332" s="8" t="s">
        <v>2219</v>
      </c>
      <c r="I332" s="80" t="s">
        <v>2698</v>
      </c>
      <c r="J332" s="26"/>
      <c r="K332" s="26"/>
      <c r="L332" s="26"/>
      <c r="M332" s="26"/>
      <c r="N332" s="26"/>
      <c r="O332" s="26"/>
    </row>
    <row r="333" spans="1:15" s="7" customFormat="1" ht="26.15" customHeight="1" x14ac:dyDescent="0.35">
      <c r="A333" s="22">
        <f t="shared" si="5"/>
        <v>37</v>
      </c>
      <c r="B333" s="23" t="s">
        <v>1736</v>
      </c>
      <c r="C333" s="21" t="s">
        <v>377</v>
      </c>
      <c r="D333" s="21" t="s">
        <v>1226</v>
      </c>
      <c r="E333" s="78">
        <f>VLOOKUP(D333,'[1]As per ISO'!$C$8:$FC$889,157,0)</f>
        <v>38</v>
      </c>
      <c r="F333" s="23" t="s">
        <v>1737</v>
      </c>
      <c r="G333" s="46" t="s">
        <v>1759</v>
      </c>
      <c r="H333" s="8"/>
      <c r="I333" s="80">
        <v>5</v>
      </c>
      <c r="J333" s="26"/>
      <c r="K333" s="26"/>
      <c r="L333" s="26"/>
      <c r="M333" s="26"/>
      <c r="N333" s="26"/>
      <c r="O333" s="26"/>
    </row>
    <row r="334" spans="1:15" s="7" customFormat="1" ht="26.15" customHeight="1" x14ac:dyDescent="0.35">
      <c r="A334" s="22">
        <f t="shared" si="5"/>
        <v>38</v>
      </c>
      <c r="B334" s="23" t="s">
        <v>1736</v>
      </c>
      <c r="C334" s="21" t="s">
        <v>378</v>
      </c>
      <c r="D334" s="21" t="s">
        <v>1227</v>
      </c>
      <c r="E334" s="78">
        <f>VLOOKUP(D334,'[1]As per ISO'!$C$8:$FC$889,157,0)</f>
        <v>39</v>
      </c>
      <c r="F334" s="23" t="s">
        <v>1737</v>
      </c>
      <c r="G334" s="46" t="s">
        <v>1797</v>
      </c>
      <c r="H334" s="8" t="s">
        <v>2220</v>
      </c>
      <c r="I334" s="80" t="s">
        <v>2703</v>
      </c>
      <c r="J334" s="26"/>
      <c r="K334" s="26"/>
      <c r="L334" s="26"/>
      <c r="M334" s="26"/>
      <c r="N334" s="26"/>
      <c r="O334" s="26"/>
    </row>
    <row r="335" spans="1:15" s="7" customFormat="1" ht="26.15" customHeight="1" x14ac:dyDescent="0.35">
      <c r="A335" s="22">
        <f t="shared" si="5"/>
        <v>39</v>
      </c>
      <c r="B335" s="23" t="s">
        <v>1736</v>
      </c>
      <c r="C335" s="21" t="s">
        <v>369</v>
      </c>
      <c r="D335" s="21" t="s">
        <v>1218</v>
      </c>
      <c r="E335" s="78">
        <f>VLOOKUP(D335,'[1]As per ISO'!$C$8:$FC$889,157,0)</f>
        <v>40</v>
      </c>
      <c r="F335" s="23" t="s">
        <v>1738</v>
      </c>
      <c r="G335" s="46"/>
      <c r="H335" s="8"/>
      <c r="I335" s="80"/>
      <c r="J335" s="26"/>
      <c r="K335" s="26"/>
      <c r="L335" s="26"/>
      <c r="M335" s="26"/>
      <c r="N335" s="26"/>
      <c r="O335" s="26"/>
    </row>
    <row r="336" spans="1:15" s="7" customFormat="1" ht="26.15" customHeight="1" x14ac:dyDescent="0.35">
      <c r="A336" s="22">
        <f t="shared" si="5"/>
        <v>40</v>
      </c>
      <c r="B336" s="23" t="s">
        <v>1736</v>
      </c>
      <c r="C336" s="21" t="s">
        <v>379</v>
      </c>
      <c r="D336" s="21" t="s">
        <v>1228</v>
      </c>
      <c r="E336" s="78">
        <f>VLOOKUP(D336,'[1]As per ISO'!$C$8:$FC$889,157,0)</f>
        <v>41</v>
      </c>
      <c r="F336" s="23" t="s">
        <v>1737</v>
      </c>
      <c r="G336" s="46" t="s">
        <v>1750</v>
      </c>
      <c r="H336" s="8"/>
      <c r="I336" s="80" t="s">
        <v>2707</v>
      </c>
      <c r="J336" s="26"/>
      <c r="K336" s="26"/>
      <c r="L336" s="26"/>
      <c r="M336" s="26"/>
      <c r="N336" s="26"/>
      <c r="O336" s="26"/>
    </row>
    <row r="337" spans="1:15" s="7" customFormat="1" ht="26.15" customHeight="1" x14ac:dyDescent="0.35">
      <c r="A337" s="22">
        <f t="shared" si="5"/>
        <v>41</v>
      </c>
      <c r="B337" s="23" t="s">
        <v>1736</v>
      </c>
      <c r="C337" s="21" t="s">
        <v>371</v>
      </c>
      <c r="D337" s="21" t="s">
        <v>1220</v>
      </c>
      <c r="E337" s="78">
        <f>VLOOKUP(D337,'[1]As per ISO'!$C$8:$FC$889,157,0)</f>
        <v>42</v>
      </c>
      <c r="F337" s="23" t="s">
        <v>1738</v>
      </c>
      <c r="G337" s="46" t="s">
        <v>2807</v>
      </c>
      <c r="H337" s="8"/>
      <c r="I337" s="80"/>
      <c r="J337" s="26"/>
      <c r="K337" s="26"/>
      <c r="L337" s="26"/>
      <c r="M337" s="26"/>
      <c r="N337" s="26"/>
      <c r="O337" s="26"/>
    </row>
    <row r="338" spans="1:15" s="7" customFormat="1" ht="26.15" customHeight="1" x14ac:dyDescent="0.35">
      <c r="A338" s="22">
        <f t="shared" si="5"/>
        <v>42</v>
      </c>
      <c r="B338" s="23" t="s">
        <v>1736</v>
      </c>
      <c r="C338" s="21" t="s">
        <v>380</v>
      </c>
      <c r="D338" s="21" t="s">
        <v>1229</v>
      </c>
      <c r="E338" s="78">
        <f>VLOOKUP(D338,'[1]As per ISO'!$C$8:$FC$889,157,0)</f>
        <v>43</v>
      </c>
      <c r="F338" s="23" t="s">
        <v>1737</v>
      </c>
      <c r="G338" s="46" t="s">
        <v>1849</v>
      </c>
      <c r="H338" s="8" t="s">
        <v>2421</v>
      </c>
      <c r="I338" s="80">
        <v>4.25</v>
      </c>
      <c r="J338" s="26"/>
      <c r="K338" s="26"/>
      <c r="L338" s="26"/>
      <c r="M338" s="26"/>
      <c r="N338" s="26"/>
      <c r="O338" s="26"/>
    </row>
    <row r="339" spans="1:15" s="7" customFormat="1" ht="26.15" customHeight="1" x14ac:dyDescent="0.35">
      <c r="A339" s="22">
        <f t="shared" si="5"/>
        <v>43</v>
      </c>
      <c r="B339" s="23" t="s">
        <v>1736</v>
      </c>
      <c r="C339" s="21" t="s">
        <v>373</v>
      </c>
      <c r="D339" s="21" t="s">
        <v>1222</v>
      </c>
      <c r="E339" s="78">
        <f>VLOOKUP(D339,'[1]As per ISO'!$C$8:$FC$889,157,0)</f>
        <v>45</v>
      </c>
      <c r="F339" s="23" t="s">
        <v>1738</v>
      </c>
      <c r="G339" s="46" t="s">
        <v>2808</v>
      </c>
      <c r="H339" s="8"/>
      <c r="I339" s="80"/>
      <c r="J339" s="26"/>
      <c r="K339" s="26"/>
      <c r="L339" s="26"/>
      <c r="M339" s="26"/>
      <c r="N339" s="26"/>
      <c r="O339" s="26"/>
    </row>
    <row r="340" spans="1:15" s="7" customFormat="1" ht="26.15" customHeight="1" x14ac:dyDescent="0.35">
      <c r="A340" s="22">
        <f t="shared" si="5"/>
        <v>44</v>
      </c>
      <c r="B340" s="23" t="s">
        <v>1736</v>
      </c>
      <c r="C340" s="21" t="s">
        <v>374</v>
      </c>
      <c r="D340" s="21" t="s">
        <v>1223</v>
      </c>
      <c r="E340" s="78">
        <f>VLOOKUP(D340,'[1]As per ISO'!$C$8:$FC$889,157,0)</f>
        <v>46</v>
      </c>
      <c r="F340" s="23" t="s">
        <v>1738</v>
      </c>
      <c r="G340" s="46"/>
      <c r="H340" s="8"/>
      <c r="I340" s="80"/>
      <c r="J340" s="26"/>
      <c r="K340" s="26"/>
      <c r="L340" s="26"/>
      <c r="M340" s="26"/>
      <c r="N340" s="26"/>
      <c r="O340" s="26"/>
    </row>
    <row r="341" spans="1:15" s="7" customFormat="1" ht="26.15" customHeight="1" x14ac:dyDescent="0.35">
      <c r="A341" s="22">
        <f t="shared" si="5"/>
        <v>45</v>
      </c>
      <c r="B341" s="23" t="s">
        <v>1736</v>
      </c>
      <c r="C341" s="21" t="s">
        <v>375</v>
      </c>
      <c r="D341" s="21" t="s">
        <v>1224</v>
      </c>
      <c r="E341" s="78">
        <f>VLOOKUP(D341,'[1]As per ISO'!$C$8:$FC$889,157,0)</f>
        <v>48</v>
      </c>
      <c r="F341" s="23" t="s">
        <v>1737</v>
      </c>
      <c r="G341" s="46"/>
      <c r="H341" s="8"/>
      <c r="I341" s="80"/>
      <c r="J341" s="26"/>
      <c r="K341" s="26"/>
      <c r="L341" s="26"/>
      <c r="M341" s="26"/>
      <c r="N341" s="26"/>
      <c r="O341" s="26"/>
    </row>
    <row r="342" spans="1:15" s="7" customFormat="1" ht="26.15" customHeight="1" x14ac:dyDescent="0.35">
      <c r="A342" s="22">
        <f t="shared" si="5"/>
        <v>46</v>
      </c>
      <c r="B342" s="23" t="s">
        <v>1736</v>
      </c>
      <c r="C342" s="21" t="s">
        <v>382</v>
      </c>
      <c r="D342" s="21" t="s">
        <v>1231</v>
      </c>
      <c r="E342" s="78">
        <f>VLOOKUP(D342,'[1]As per ISO'!$C$8:$FC$889,157,0)</f>
        <v>49</v>
      </c>
      <c r="F342" s="23" t="s">
        <v>1737</v>
      </c>
      <c r="G342" s="46" t="s">
        <v>1759</v>
      </c>
      <c r="H342" s="8"/>
      <c r="I342" s="80">
        <v>5</v>
      </c>
      <c r="J342" s="26"/>
      <c r="K342" s="26"/>
      <c r="L342" s="26"/>
      <c r="M342" s="26"/>
      <c r="N342" s="26"/>
      <c r="O342" s="26"/>
    </row>
    <row r="343" spans="1:15" s="7" customFormat="1" ht="26.15" customHeight="1" x14ac:dyDescent="0.35">
      <c r="A343" s="22">
        <f t="shared" si="5"/>
        <v>47</v>
      </c>
      <c r="B343" s="23" t="s">
        <v>1736</v>
      </c>
      <c r="C343" s="21" t="s">
        <v>383</v>
      </c>
      <c r="D343" s="21" t="s">
        <v>1232</v>
      </c>
      <c r="E343" s="78">
        <f>VLOOKUP(D343,'[1]As per ISO'!$C$8:$FC$889,157,0)</f>
        <v>50</v>
      </c>
      <c r="F343" s="23" t="s">
        <v>1737</v>
      </c>
      <c r="G343" s="46" t="s">
        <v>1747</v>
      </c>
      <c r="H343" s="8"/>
      <c r="I343" s="80">
        <v>17.75</v>
      </c>
      <c r="J343" s="26"/>
      <c r="K343" s="26"/>
      <c r="L343" s="26"/>
      <c r="M343" s="26"/>
      <c r="N343" s="26"/>
      <c r="O343" s="26"/>
    </row>
    <row r="344" spans="1:15" s="7" customFormat="1" ht="26.15" customHeight="1" x14ac:dyDescent="0.35">
      <c r="A344" s="22">
        <f t="shared" si="5"/>
        <v>48</v>
      </c>
      <c r="B344" s="23" t="s">
        <v>1736</v>
      </c>
      <c r="C344" s="21" t="s">
        <v>384</v>
      </c>
      <c r="D344" s="21" t="s">
        <v>1233</v>
      </c>
      <c r="E344" s="78">
        <f>VLOOKUP(D344,'[1]As per ISO'!$C$8:$FC$889,157,0)</f>
        <v>51</v>
      </c>
      <c r="F344" s="23" t="s">
        <v>1737</v>
      </c>
      <c r="G344" s="46" t="s">
        <v>1766</v>
      </c>
      <c r="H344" s="8"/>
      <c r="I344" s="80" t="s">
        <v>2709</v>
      </c>
      <c r="J344" s="26"/>
      <c r="K344" s="26"/>
      <c r="L344" s="26"/>
      <c r="M344" s="26"/>
      <c r="N344" s="26"/>
      <c r="O344" s="26"/>
    </row>
    <row r="345" spans="1:15" s="7" customFormat="1" ht="26.15" customHeight="1" x14ac:dyDescent="0.35">
      <c r="A345" s="22">
        <f t="shared" si="5"/>
        <v>49</v>
      </c>
      <c r="B345" s="23" t="s">
        <v>1736</v>
      </c>
      <c r="C345" s="21" t="s">
        <v>390</v>
      </c>
      <c r="D345" s="21" t="s">
        <v>1239</v>
      </c>
      <c r="E345" s="78">
        <f>VLOOKUP(D345,'[1]As per ISO'!$C$8:$FC$889,157,0)</f>
        <v>52</v>
      </c>
      <c r="F345" s="23" t="s">
        <v>1737</v>
      </c>
      <c r="G345" s="46" t="s">
        <v>1747</v>
      </c>
      <c r="H345" s="8"/>
      <c r="I345" s="80">
        <v>17.75</v>
      </c>
      <c r="J345" s="26"/>
      <c r="K345" s="26"/>
      <c r="L345" s="26"/>
      <c r="M345" s="26"/>
      <c r="N345" s="26"/>
      <c r="O345" s="26"/>
    </row>
    <row r="346" spans="1:15" s="7" customFormat="1" ht="26.15" customHeight="1" x14ac:dyDescent="0.35">
      <c r="A346" s="22">
        <f t="shared" si="5"/>
        <v>50</v>
      </c>
      <c r="B346" s="23" t="s">
        <v>1736</v>
      </c>
      <c r="C346" s="21" t="s">
        <v>394</v>
      </c>
      <c r="D346" s="21" t="s">
        <v>1243</v>
      </c>
      <c r="E346" s="78">
        <f>VLOOKUP(D346,'[1]As per ISO'!$C$8:$FC$889,157,0)</f>
        <v>53</v>
      </c>
      <c r="F346" s="23" t="s">
        <v>1737</v>
      </c>
      <c r="G346" s="46" t="s">
        <v>1798</v>
      </c>
      <c r="H346" s="8" t="s">
        <v>2221</v>
      </c>
      <c r="I346" s="80" t="s">
        <v>2699</v>
      </c>
      <c r="J346" s="26"/>
      <c r="K346" s="26"/>
      <c r="L346" s="26"/>
      <c r="M346" s="26"/>
      <c r="N346" s="26"/>
      <c r="O346" s="26"/>
    </row>
    <row r="347" spans="1:15" s="7" customFormat="1" ht="26.15" customHeight="1" x14ac:dyDescent="0.35">
      <c r="A347" s="22">
        <f t="shared" si="5"/>
        <v>51</v>
      </c>
      <c r="B347" s="23" t="s">
        <v>1736</v>
      </c>
      <c r="C347" s="21" t="s">
        <v>381</v>
      </c>
      <c r="D347" s="21" t="s">
        <v>1230</v>
      </c>
      <c r="E347" s="78">
        <f>VLOOKUP(D347,'[1]As per ISO'!$C$8:$FC$889,157,0)</f>
        <v>54</v>
      </c>
      <c r="F347" s="23" t="s">
        <v>1738</v>
      </c>
      <c r="G347" s="46"/>
      <c r="H347" s="8"/>
      <c r="I347" s="80"/>
      <c r="J347" s="26"/>
      <c r="K347" s="26"/>
      <c r="L347" s="26"/>
      <c r="M347" s="26"/>
      <c r="N347" s="26"/>
      <c r="O347" s="26"/>
    </row>
    <row r="348" spans="1:15" s="7" customFormat="1" ht="26.15" customHeight="1" x14ac:dyDescent="0.35">
      <c r="A348" s="22">
        <f t="shared" si="5"/>
        <v>52</v>
      </c>
      <c r="B348" s="23" t="s">
        <v>1736</v>
      </c>
      <c r="C348" s="21" t="s">
        <v>397</v>
      </c>
      <c r="D348" s="21" t="s">
        <v>1246</v>
      </c>
      <c r="E348" s="78">
        <f>VLOOKUP(D348,'[1]As per ISO'!$C$8:$FC$889,157,0)</f>
        <v>55</v>
      </c>
      <c r="F348" s="23" t="s">
        <v>1737</v>
      </c>
      <c r="G348" s="46" t="s">
        <v>1799</v>
      </c>
      <c r="H348" s="8" t="s">
        <v>2222</v>
      </c>
      <c r="I348" s="80" t="s">
        <v>2704</v>
      </c>
      <c r="J348" s="26"/>
      <c r="K348" s="26"/>
      <c r="L348" s="26"/>
      <c r="M348" s="26"/>
      <c r="N348" s="26"/>
      <c r="O348" s="26"/>
    </row>
    <row r="349" spans="1:15" s="7" customFormat="1" ht="26.15" customHeight="1" x14ac:dyDescent="0.35">
      <c r="A349" s="22">
        <f t="shared" si="5"/>
        <v>53</v>
      </c>
      <c r="B349" s="23" t="s">
        <v>1736</v>
      </c>
      <c r="C349" s="21" t="s">
        <v>398</v>
      </c>
      <c r="D349" s="21" t="s">
        <v>1247</v>
      </c>
      <c r="E349" s="78">
        <f>VLOOKUP(D349,'[1]As per ISO'!$C$8:$FC$889,157,0)</f>
        <v>56</v>
      </c>
      <c r="F349" s="23" t="s">
        <v>1737</v>
      </c>
      <c r="G349" s="46" t="s">
        <v>1841</v>
      </c>
      <c r="H349" s="8"/>
      <c r="I349" s="80">
        <v>3.6</v>
      </c>
      <c r="J349" s="26"/>
      <c r="K349" s="26"/>
      <c r="L349" s="26"/>
      <c r="M349" s="26"/>
      <c r="N349" s="26"/>
      <c r="O349" s="26"/>
    </row>
    <row r="350" spans="1:15" s="7" customFormat="1" ht="26.15" customHeight="1" x14ac:dyDescent="0.35">
      <c r="A350" s="22">
        <f t="shared" si="5"/>
        <v>54</v>
      </c>
      <c r="B350" s="23" t="s">
        <v>1736</v>
      </c>
      <c r="C350" s="21" t="s">
        <v>399</v>
      </c>
      <c r="D350" s="21" t="s">
        <v>1248</v>
      </c>
      <c r="E350" s="78">
        <f>VLOOKUP(D350,'[1]As per ISO'!$C$8:$FC$889,157,0)</f>
        <v>57</v>
      </c>
      <c r="F350" s="23" t="s">
        <v>1737</v>
      </c>
      <c r="G350" s="46" t="s">
        <v>1786</v>
      </c>
      <c r="H350" s="8" t="s">
        <v>2223</v>
      </c>
      <c r="I350" s="80">
        <v>3.6</v>
      </c>
      <c r="J350" s="26"/>
      <c r="K350" s="26"/>
      <c r="L350" s="26"/>
      <c r="M350" s="26"/>
      <c r="N350" s="26"/>
      <c r="O350" s="26"/>
    </row>
    <row r="351" spans="1:15" s="7" customFormat="1" ht="26.15" customHeight="1" x14ac:dyDescent="0.35">
      <c r="A351" s="22">
        <f t="shared" si="5"/>
        <v>55</v>
      </c>
      <c r="B351" s="23" t="s">
        <v>1736</v>
      </c>
      <c r="C351" s="21" t="s">
        <v>385</v>
      </c>
      <c r="D351" s="21" t="s">
        <v>1234</v>
      </c>
      <c r="E351" s="78">
        <f>VLOOKUP(D351,'[1]As per ISO'!$C$8:$FC$889,157,0)</f>
        <v>58</v>
      </c>
      <c r="F351" s="23" t="s">
        <v>1737</v>
      </c>
      <c r="G351" s="46" t="s">
        <v>2296</v>
      </c>
      <c r="H351" s="8" t="s">
        <v>2285</v>
      </c>
      <c r="I351" s="80">
        <v>4.5</v>
      </c>
      <c r="J351" s="26"/>
      <c r="K351" s="26"/>
      <c r="L351" s="26"/>
      <c r="M351" s="26"/>
      <c r="N351" s="26"/>
      <c r="O351" s="26"/>
    </row>
    <row r="352" spans="1:15" s="7" customFormat="1" ht="26.15" customHeight="1" x14ac:dyDescent="0.35">
      <c r="A352" s="22">
        <f t="shared" si="5"/>
        <v>56</v>
      </c>
      <c r="B352" s="23" t="s">
        <v>1736</v>
      </c>
      <c r="C352" s="21" t="s">
        <v>386</v>
      </c>
      <c r="D352" s="21" t="s">
        <v>1235</v>
      </c>
      <c r="E352" s="78">
        <f>VLOOKUP(D352,'[1]As per ISO'!$C$8:$FC$889,157,0)</f>
        <v>59</v>
      </c>
      <c r="F352" s="23" t="s">
        <v>1738</v>
      </c>
      <c r="G352" s="46"/>
      <c r="H352" s="8"/>
      <c r="I352" s="80"/>
      <c r="J352" s="26"/>
      <c r="K352" s="26"/>
      <c r="L352" s="26"/>
      <c r="M352" s="26"/>
      <c r="N352" s="26"/>
      <c r="O352" s="26"/>
    </row>
    <row r="353" spans="1:15" s="7" customFormat="1" ht="26.15" customHeight="1" x14ac:dyDescent="0.35">
      <c r="A353" s="22">
        <f t="shared" si="5"/>
        <v>57</v>
      </c>
      <c r="B353" s="23" t="s">
        <v>1736</v>
      </c>
      <c r="C353" s="21" t="s">
        <v>387</v>
      </c>
      <c r="D353" s="21" t="s">
        <v>1236</v>
      </c>
      <c r="E353" s="78">
        <f>VLOOKUP(D353,'[1]As per ISO'!$C$8:$FC$889,157,0)</f>
        <v>60</v>
      </c>
      <c r="F353" s="23" t="s">
        <v>1737</v>
      </c>
      <c r="G353" s="46" t="s">
        <v>1842</v>
      </c>
      <c r="H353" s="8" t="s">
        <v>2224</v>
      </c>
      <c r="I353" s="80">
        <v>5.14</v>
      </c>
      <c r="J353" s="26"/>
      <c r="K353" s="26"/>
      <c r="L353" s="26"/>
      <c r="M353" s="26"/>
      <c r="N353" s="26"/>
      <c r="O353" s="26"/>
    </row>
    <row r="354" spans="1:15" s="7" customFormat="1" ht="26.15" customHeight="1" x14ac:dyDescent="0.35">
      <c r="A354" s="22">
        <f t="shared" si="5"/>
        <v>58</v>
      </c>
      <c r="B354" s="23" t="s">
        <v>1736</v>
      </c>
      <c r="C354" s="21" t="s">
        <v>388</v>
      </c>
      <c r="D354" s="21" t="s">
        <v>1237</v>
      </c>
      <c r="E354" s="78">
        <f>VLOOKUP(D354,'[1]As per ISO'!$C$8:$FC$889,157,0)</f>
        <v>61</v>
      </c>
      <c r="F354" s="23" t="s">
        <v>1738</v>
      </c>
      <c r="G354" s="46"/>
      <c r="H354" s="8"/>
      <c r="I354" s="80"/>
      <c r="J354" s="26"/>
      <c r="K354" s="26"/>
      <c r="L354" s="26"/>
      <c r="M354" s="26"/>
      <c r="N354" s="26"/>
      <c r="O354" s="26"/>
    </row>
    <row r="355" spans="1:15" s="7" customFormat="1" ht="27.75" customHeight="1" x14ac:dyDescent="0.35">
      <c r="A355" s="22">
        <f t="shared" si="5"/>
        <v>59</v>
      </c>
      <c r="B355" s="23" t="s">
        <v>1736</v>
      </c>
      <c r="C355" s="21" t="s">
        <v>389</v>
      </c>
      <c r="D355" s="21" t="s">
        <v>1238</v>
      </c>
      <c r="E355" s="78">
        <f>VLOOKUP(D355,'[1]As per ISO'!$C$8:$FC$889,157,0)</f>
        <v>62</v>
      </c>
      <c r="F355" s="23" t="s">
        <v>1737</v>
      </c>
      <c r="G355" s="46" t="s">
        <v>1813</v>
      </c>
      <c r="H355" s="8"/>
      <c r="I355" s="80">
        <v>12</v>
      </c>
      <c r="J355" s="26"/>
      <c r="K355" s="26"/>
      <c r="L355" s="26"/>
      <c r="M355" s="26"/>
      <c r="N355" s="26"/>
      <c r="O355" s="26"/>
    </row>
    <row r="356" spans="1:15" s="7" customFormat="1" ht="26.15" customHeight="1" x14ac:dyDescent="0.35">
      <c r="A356" s="22">
        <f t="shared" si="5"/>
        <v>60</v>
      </c>
      <c r="B356" s="23" t="s">
        <v>1736</v>
      </c>
      <c r="C356" s="21" t="s">
        <v>402</v>
      </c>
      <c r="D356" s="21" t="s">
        <v>1251</v>
      </c>
      <c r="E356" s="78">
        <f>VLOOKUP(D356,'[1]As per ISO'!$C$8:$FC$889,157,0)</f>
        <v>63</v>
      </c>
      <c r="F356" s="23" t="s">
        <v>1737</v>
      </c>
      <c r="G356" s="46" t="s">
        <v>1747</v>
      </c>
      <c r="H356" s="8"/>
      <c r="I356" s="80">
        <v>17.75</v>
      </c>
      <c r="J356" s="26"/>
      <c r="K356" s="26"/>
      <c r="L356" s="26"/>
      <c r="M356" s="26"/>
      <c r="N356" s="26"/>
      <c r="O356" s="26"/>
    </row>
    <row r="357" spans="1:15" s="7" customFormat="1" ht="26.15" customHeight="1" x14ac:dyDescent="0.35">
      <c r="A357" s="22">
        <f t="shared" si="5"/>
        <v>61</v>
      </c>
      <c r="B357" s="23" t="s">
        <v>1736</v>
      </c>
      <c r="C357" s="21" t="s">
        <v>391</v>
      </c>
      <c r="D357" s="21" t="s">
        <v>1240</v>
      </c>
      <c r="E357" s="78">
        <f>VLOOKUP(D357,'[1]As per ISO'!$C$8:$FC$889,157,0)</f>
        <v>64</v>
      </c>
      <c r="F357" s="23" t="s">
        <v>2751</v>
      </c>
      <c r="G357" s="46"/>
      <c r="H357" s="8"/>
      <c r="I357" s="80"/>
      <c r="J357" s="26"/>
      <c r="K357" s="26"/>
      <c r="L357" s="26"/>
      <c r="M357" s="26"/>
      <c r="N357" s="26"/>
      <c r="O357" s="26"/>
    </row>
    <row r="358" spans="1:15" s="7" customFormat="1" ht="26.15" customHeight="1" x14ac:dyDescent="0.35">
      <c r="A358" s="22">
        <f t="shared" si="5"/>
        <v>62</v>
      </c>
      <c r="B358" s="23" t="s">
        <v>1736</v>
      </c>
      <c r="C358" s="21" t="s">
        <v>392</v>
      </c>
      <c r="D358" s="21" t="s">
        <v>1241</v>
      </c>
      <c r="E358" s="78">
        <f>VLOOKUP(D358,'[1]As per ISO'!$C$8:$FC$889,157,0)</f>
        <v>65</v>
      </c>
      <c r="F358" s="23" t="s">
        <v>1738</v>
      </c>
      <c r="G358" s="46"/>
      <c r="H358" s="8"/>
      <c r="I358" s="80"/>
      <c r="J358" s="26"/>
      <c r="K358" s="26"/>
      <c r="L358" s="26"/>
      <c r="M358" s="26"/>
      <c r="N358" s="26"/>
      <c r="O358" s="26"/>
    </row>
    <row r="359" spans="1:15" s="7" customFormat="1" ht="26.15" customHeight="1" x14ac:dyDescent="0.35">
      <c r="A359" s="22">
        <f t="shared" si="5"/>
        <v>63</v>
      </c>
      <c r="B359" s="23" t="s">
        <v>1736</v>
      </c>
      <c r="C359" s="21" t="s">
        <v>393</v>
      </c>
      <c r="D359" s="21" t="s">
        <v>1242</v>
      </c>
      <c r="E359" s="78">
        <f>VLOOKUP(D359,'[1]As per ISO'!$C$8:$FC$889,157,0)</f>
        <v>66</v>
      </c>
      <c r="F359" s="23" t="s">
        <v>1738</v>
      </c>
      <c r="G359" s="46" t="s">
        <v>2809</v>
      </c>
      <c r="H359" s="8"/>
      <c r="I359" s="80"/>
      <c r="J359" s="26"/>
      <c r="K359" s="26"/>
      <c r="L359" s="26"/>
      <c r="M359" s="26"/>
      <c r="N359" s="26"/>
      <c r="O359" s="26"/>
    </row>
    <row r="360" spans="1:15" s="7" customFormat="1" ht="26.15" customHeight="1" x14ac:dyDescent="0.35">
      <c r="A360" s="22">
        <f t="shared" si="5"/>
        <v>64</v>
      </c>
      <c r="B360" s="23" t="s">
        <v>1736</v>
      </c>
      <c r="C360" s="21" t="s">
        <v>403</v>
      </c>
      <c r="D360" s="21" t="s">
        <v>1252</v>
      </c>
      <c r="E360" s="78">
        <f>VLOOKUP(D360,'[1]As per ISO'!$C$8:$FC$889,157,0)</f>
        <v>67</v>
      </c>
      <c r="F360" s="23" t="s">
        <v>1737</v>
      </c>
      <c r="G360" s="46" t="s">
        <v>1759</v>
      </c>
      <c r="H360" s="8"/>
      <c r="I360" s="80">
        <v>5</v>
      </c>
      <c r="J360" s="26"/>
      <c r="K360" s="26"/>
      <c r="L360" s="26"/>
      <c r="M360" s="26"/>
      <c r="N360" s="26"/>
      <c r="O360" s="26"/>
    </row>
    <row r="361" spans="1:15" s="7" customFormat="1" ht="26.15" customHeight="1" x14ac:dyDescent="0.35">
      <c r="A361" s="22">
        <f t="shared" si="5"/>
        <v>65</v>
      </c>
      <c r="B361" s="23" t="s">
        <v>1736</v>
      </c>
      <c r="C361" s="21" t="s">
        <v>395</v>
      </c>
      <c r="D361" s="21" t="s">
        <v>1244</v>
      </c>
      <c r="E361" s="78">
        <f>VLOOKUP(D361,'[1]As per ISO'!$C$8:$FC$889,157,0)</f>
        <v>68</v>
      </c>
      <c r="F361" s="23" t="s">
        <v>1738</v>
      </c>
      <c r="G361" s="46" t="s">
        <v>2445</v>
      </c>
      <c r="H361" s="8"/>
      <c r="I361" s="80"/>
      <c r="J361" s="26"/>
      <c r="K361" s="26"/>
      <c r="L361" s="26"/>
      <c r="M361" s="26"/>
      <c r="N361" s="26"/>
      <c r="O361" s="26"/>
    </row>
    <row r="362" spans="1:15" s="7" customFormat="1" ht="26.15" customHeight="1" x14ac:dyDescent="0.35">
      <c r="A362" s="22">
        <f t="shared" si="5"/>
        <v>66</v>
      </c>
      <c r="B362" s="23" t="s">
        <v>1736</v>
      </c>
      <c r="C362" s="21" t="s">
        <v>396</v>
      </c>
      <c r="D362" s="21" t="s">
        <v>1245</v>
      </c>
      <c r="E362" s="78">
        <f>VLOOKUP(D362,'[1]As per ISO'!$C$8:$FC$889,157,0)</f>
        <v>69</v>
      </c>
      <c r="F362" s="23" t="s">
        <v>1738</v>
      </c>
      <c r="G362" s="46" t="s">
        <v>2800</v>
      </c>
      <c r="H362" s="8"/>
      <c r="I362" s="80"/>
      <c r="J362" s="26"/>
      <c r="K362" s="26"/>
      <c r="L362" s="26"/>
      <c r="M362" s="26"/>
      <c r="N362" s="26"/>
      <c r="O362" s="26"/>
    </row>
    <row r="363" spans="1:15" s="7" customFormat="1" ht="26.15" customHeight="1" x14ac:dyDescent="0.35">
      <c r="A363" s="22">
        <f t="shared" si="5"/>
        <v>67</v>
      </c>
      <c r="B363" s="23" t="s">
        <v>1736</v>
      </c>
      <c r="C363" s="21" t="s">
        <v>404</v>
      </c>
      <c r="D363" s="21" t="s">
        <v>1253</v>
      </c>
      <c r="E363" s="78">
        <f>VLOOKUP(D363,'[1]As per ISO'!$C$8:$FC$889,157,0)</f>
        <v>70</v>
      </c>
      <c r="F363" s="23" t="s">
        <v>1737</v>
      </c>
      <c r="G363" s="46" t="s">
        <v>1744</v>
      </c>
      <c r="H363" s="8" t="s">
        <v>2422</v>
      </c>
      <c r="I363" s="80">
        <v>4.25</v>
      </c>
      <c r="J363" s="26"/>
      <c r="K363" s="26"/>
      <c r="L363" s="26"/>
      <c r="M363" s="26"/>
      <c r="N363" s="26"/>
      <c r="O363" s="26"/>
    </row>
    <row r="364" spans="1:15" s="7" customFormat="1" ht="26.15" customHeight="1" x14ac:dyDescent="0.35">
      <c r="A364" s="22">
        <f t="shared" si="5"/>
        <v>68</v>
      </c>
      <c r="B364" s="23" t="s">
        <v>1736</v>
      </c>
      <c r="C364" s="21" t="s">
        <v>405</v>
      </c>
      <c r="D364" s="21" t="s">
        <v>1254</v>
      </c>
      <c r="E364" s="78">
        <f>VLOOKUP(D364,'[1]As per ISO'!$C$8:$FC$889,157,0)</f>
        <v>71</v>
      </c>
      <c r="F364" s="23" t="s">
        <v>1737</v>
      </c>
      <c r="G364" s="46" t="s">
        <v>1750</v>
      </c>
      <c r="H364" s="8"/>
      <c r="I364" s="80" t="s">
        <v>2708</v>
      </c>
      <c r="J364" s="26"/>
      <c r="K364" s="26"/>
      <c r="L364" s="26"/>
      <c r="M364" s="26"/>
      <c r="N364" s="26"/>
      <c r="O364" s="26"/>
    </row>
    <row r="365" spans="1:15" s="7" customFormat="1" ht="26.15" customHeight="1" x14ac:dyDescent="0.35">
      <c r="A365" s="22">
        <f t="shared" si="5"/>
        <v>69</v>
      </c>
      <c r="B365" s="23" t="s">
        <v>1736</v>
      </c>
      <c r="C365" s="21" t="s">
        <v>406</v>
      </c>
      <c r="D365" s="21" t="s">
        <v>1255</v>
      </c>
      <c r="E365" s="78">
        <f>VLOOKUP(D365,'[1]As per ISO'!$C$8:$FC$889,157,0)</f>
        <v>72</v>
      </c>
      <c r="F365" s="23" t="s">
        <v>1737</v>
      </c>
      <c r="G365" s="46" t="s">
        <v>2319</v>
      </c>
      <c r="H365" s="8"/>
      <c r="I365" s="80">
        <v>5</v>
      </c>
      <c r="J365" s="26"/>
      <c r="K365" s="26"/>
      <c r="L365" s="26"/>
      <c r="M365" s="26"/>
      <c r="N365" s="26"/>
      <c r="O365" s="26"/>
    </row>
    <row r="366" spans="1:15" s="7" customFormat="1" ht="26.15" customHeight="1" x14ac:dyDescent="0.35">
      <c r="A366" s="22">
        <f t="shared" si="5"/>
        <v>70</v>
      </c>
      <c r="B366" s="23" t="s">
        <v>1736</v>
      </c>
      <c r="C366" s="21" t="s">
        <v>400</v>
      </c>
      <c r="D366" s="21" t="s">
        <v>1249</v>
      </c>
      <c r="E366" s="78">
        <f>VLOOKUP(D366,'[1]As per ISO'!$C$8:$FC$889,157,0)</f>
        <v>73</v>
      </c>
      <c r="F366" s="23" t="s">
        <v>1738</v>
      </c>
      <c r="G366" s="46" t="s">
        <v>2810</v>
      </c>
      <c r="H366" s="8"/>
      <c r="I366" s="80"/>
      <c r="J366" s="26"/>
      <c r="K366" s="26"/>
      <c r="L366" s="26"/>
      <c r="M366" s="26"/>
      <c r="N366" s="26"/>
      <c r="O366" s="26"/>
    </row>
    <row r="367" spans="1:15" s="7" customFormat="1" ht="26.15" customHeight="1" x14ac:dyDescent="0.35">
      <c r="A367" s="22">
        <v>1</v>
      </c>
      <c r="B367" s="23" t="s">
        <v>14</v>
      </c>
      <c r="C367" s="21" t="s">
        <v>401</v>
      </c>
      <c r="D367" s="21" t="s">
        <v>1250</v>
      </c>
      <c r="E367" s="78">
        <f>VLOOKUP(D367,'[1]As per ISO'!$C$8:$FC$889,157,0)</f>
        <v>1</v>
      </c>
      <c r="F367" s="23" t="s">
        <v>1737</v>
      </c>
      <c r="G367" s="46"/>
      <c r="H367" s="8"/>
      <c r="I367" s="80"/>
      <c r="J367" s="26"/>
      <c r="K367" s="26"/>
      <c r="L367" s="26"/>
      <c r="M367" s="26"/>
      <c r="N367" s="26"/>
      <c r="O367" s="26"/>
    </row>
    <row r="368" spans="1:15" s="7" customFormat="1" ht="26.15" customHeight="1" x14ac:dyDescent="0.35">
      <c r="A368" s="22">
        <f t="shared" si="5"/>
        <v>2</v>
      </c>
      <c r="B368" s="23" t="s">
        <v>14</v>
      </c>
      <c r="C368" s="21" t="s">
        <v>407</v>
      </c>
      <c r="D368" s="21" t="s">
        <v>1256</v>
      </c>
      <c r="E368" s="78">
        <f>VLOOKUP(D368,'[1]As per ISO'!$C$8:$FC$889,157,0)</f>
        <v>2</v>
      </c>
      <c r="F368" s="23" t="s">
        <v>1737</v>
      </c>
      <c r="G368" s="46" t="s">
        <v>2752</v>
      </c>
      <c r="H368" s="8"/>
      <c r="I368" s="80">
        <v>5.75</v>
      </c>
      <c r="J368" s="26"/>
      <c r="K368" s="26"/>
      <c r="L368" s="26"/>
      <c r="M368" s="26"/>
      <c r="N368" s="26"/>
      <c r="O368" s="26"/>
    </row>
    <row r="369" spans="1:15" s="7" customFormat="1" ht="26.15" customHeight="1" x14ac:dyDescent="0.35">
      <c r="A369" s="22">
        <f t="shared" si="5"/>
        <v>3</v>
      </c>
      <c r="B369" s="23" t="s">
        <v>14</v>
      </c>
      <c r="C369" s="21" t="s">
        <v>409</v>
      </c>
      <c r="D369" s="21" t="s">
        <v>1258</v>
      </c>
      <c r="E369" s="78">
        <f>VLOOKUP(D369,'[1]As per ISO'!$C$8:$FC$889,157,0)</f>
        <v>3</v>
      </c>
      <c r="F369" s="23" t="s">
        <v>1737</v>
      </c>
      <c r="G369" s="46" t="s">
        <v>1759</v>
      </c>
      <c r="H369" s="8" t="s">
        <v>2238</v>
      </c>
      <c r="I369" s="80">
        <v>5</v>
      </c>
      <c r="J369" s="26"/>
      <c r="K369" s="26"/>
      <c r="L369" s="26"/>
      <c r="M369" s="26"/>
      <c r="N369" s="26"/>
      <c r="O369" s="26"/>
    </row>
    <row r="370" spans="1:15" s="7" customFormat="1" ht="26.15" customHeight="1" x14ac:dyDescent="0.35">
      <c r="A370" s="22">
        <f t="shared" si="5"/>
        <v>4</v>
      </c>
      <c r="B370" s="23" t="s">
        <v>14</v>
      </c>
      <c r="C370" s="21" t="s">
        <v>410</v>
      </c>
      <c r="D370" s="21" t="s">
        <v>1259</v>
      </c>
      <c r="E370" s="78">
        <f>VLOOKUP(D370,'[1]As per ISO'!$C$8:$FC$889,157,0)</f>
        <v>4</v>
      </c>
      <c r="F370" s="23" t="s">
        <v>1737</v>
      </c>
      <c r="G370" s="46" t="s">
        <v>1748</v>
      </c>
      <c r="H370" s="8" t="s">
        <v>2246</v>
      </c>
      <c r="I370" s="80">
        <v>8.8000000000000007</v>
      </c>
      <c r="J370" s="26"/>
      <c r="K370" s="26"/>
      <c r="L370" s="26"/>
      <c r="M370" s="26"/>
      <c r="N370" s="26"/>
      <c r="O370" s="26"/>
    </row>
    <row r="371" spans="1:15" s="7" customFormat="1" ht="26.15" customHeight="1" x14ac:dyDescent="0.35">
      <c r="A371" s="22">
        <f t="shared" si="5"/>
        <v>5</v>
      </c>
      <c r="B371" s="23" t="s">
        <v>14</v>
      </c>
      <c r="C371" s="21" t="s">
        <v>411</v>
      </c>
      <c r="D371" s="21" t="s">
        <v>1260</v>
      </c>
      <c r="E371" s="78">
        <f>VLOOKUP(D371,'[1]As per ISO'!$C$8:$FC$889,157,0)</f>
        <v>5</v>
      </c>
      <c r="F371" s="23" t="s">
        <v>1737</v>
      </c>
      <c r="G371" s="46" t="s">
        <v>1759</v>
      </c>
      <c r="H371" s="8"/>
      <c r="I371" s="80">
        <v>6</v>
      </c>
      <c r="J371" s="26"/>
      <c r="K371" s="26"/>
      <c r="L371" s="26"/>
      <c r="M371" s="26"/>
      <c r="N371" s="26"/>
      <c r="O371" s="26"/>
    </row>
    <row r="372" spans="1:15" s="7" customFormat="1" ht="26.15" customHeight="1" x14ac:dyDescent="0.35">
      <c r="A372" s="22">
        <f t="shared" si="5"/>
        <v>6</v>
      </c>
      <c r="B372" s="23" t="s">
        <v>14</v>
      </c>
      <c r="C372" s="21" t="s">
        <v>413</v>
      </c>
      <c r="D372" s="21" t="s">
        <v>1262</v>
      </c>
      <c r="E372" s="78">
        <f>VLOOKUP(D372,'[1]As per ISO'!$C$8:$FC$889,157,0)</f>
        <v>6</v>
      </c>
      <c r="F372" s="23" t="s">
        <v>1737</v>
      </c>
      <c r="G372" s="46" t="s">
        <v>1748</v>
      </c>
      <c r="H372" s="8"/>
      <c r="I372" s="80">
        <v>8.8000000000000007</v>
      </c>
      <c r="J372" s="26"/>
      <c r="K372" s="26"/>
      <c r="L372" s="26"/>
      <c r="M372" s="26"/>
      <c r="N372" s="26"/>
      <c r="O372" s="26"/>
    </row>
    <row r="373" spans="1:15" s="7" customFormat="1" ht="26.15" customHeight="1" x14ac:dyDescent="0.35">
      <c r="A373" s="22">
        <f t="shared" si="5"/>
        <v>7</v>
      </c>
      <c r="B373" s="23" t="s">
        <v>14</v>
      </c>
      <c r="C373" s="21" t="s">
        <v>414</v>
      </c>
      <c r="D373" s="21" t="s">
        <v>1263</v>
      </c>
      <c r="E373" s="78">
        <f>VLOOKUP(D373,'[1]As per ISO'!$C$8:$FC$889,157,0)</f>
        <v>7</v>
      </c>
      <c r="F373" s="23" t="s">
        <v>1737</v>
      </c>
      <c r="G373" s="46" t="s">
        <v>1759</v>
      </c>
      <c r="H373" s="8"/>
      <c r="I373" s="80">
        <v>6</v>
      </c>
      <c r="J373" s="26"/>
      <c r="K373" s="26"/>
      <c r="L373" s="26"/>
      <c r="M373" s="26"/>
      <c r="N373" s="26"/>
      <c r="O373" s="26"/>
    </row>
    <row r="374" spans="1:15" s="7" customFormat="1" ht="26.15" customHeight="1" x14ac:dyDescent="0.35">
      <c r="A374" s="22">
        <f t="shared" si="5"/>
        <v>8</v>
      </c>
      <c r="B374" s="23" t="s">
        <v>14</v>
      </c>
      <c r="C374" s="21" t="s">
        <v>408</v>
      </c>
      <c r="D374" s="21" t="s">
        <v>1257</v>
      </c>
      <c r="E374" s="78">
        <f>VLOOKUP(D374,'[1]As per ISO'!$C$8:$FC$889,157,0)</f>
        <v>8</v>
      </c>
      <c r="F374" s="23" t="s">
        <v>1738</v>
      </c>
      <c r="G374" s="46"/>
      <c r="H374" s="8"/>
      <c r="I374" s="80"/>
      <c r="J374" s="26"/>
      <c r="K374" s="26"/>
      <c r="L374" s="26"/>
      <c r="M374" s="26"/>
      <c r="N374" s="26"/>
      <c r="O374" s="26"/>
    </row>
    <row r="375" spans="1:15" s="7" customFormat="1" ht="26.15" customHeight="1" x14ac:dyDescent="0.35">
      <c r="A375" s="22">
        <f t="shared" si="5"/>
        <v>9</v>
      </c>
      <c r="B375" s="23" t="s">
        <v>14</v>
      </c>
      <c r="C375" s="21" t="s">
        <v>415</v>
      </c>
      <c r="D375" s="21" t="s">
        <v>1264</v>
      </c>
      <c r="E375" s="78">
        <f>VLOOKUP(D375,'[1]As per ISO'!$C$8:$FC$889,157,0)</f>
        <v>9</v>
      </c>
      <c r="F375" s="23" t="s">
        <v>1737</v>
      </c>
      <c r="G375" s="46" t="s">
        <v>1849</v>
      </c>
      <c r="H375" s="8"/>
      <c r="I375" s="80">
        <v>4.25</v>
      </c>
      <c r="J375" s="26"/>
      <c r="K375" s="26"/>
      <c r="L375" s="26"/>
      <c r="M375" s="26"/>
      <c r="N375" s="26"/>
      <c r="O375" s="26"/>
    </row>
    <row r="376" spans="1:15" s="7" customFormat="1" ht="26.15" customHeight="1" x14ac:dyDescent="0.35">
      <c r="A376" s="22">
        <f t="shared" si="5"/>
        <v>10</v>
      </c>
      <c r="B376" s="23" t="s">
        <v>14</v>
      </c>
      <c r="C376" s="21" t="s">
        <v>416</v>
      </c>
      <c r="D376" s="21" t="s">
        <v>1265</v>
      </c>
      <c r="E376" s="78">
        <f>VLOOKUP(D376,'[1]As per ISO'!$C$8:$FC$889,157,0)</f>
        <v>10</v>
      </c>
      <c r="F376" s="23" t="s">
        <v>1737</v>
      </c>
      <c r="G376" s="46" t="s">
        <v>1773</v>
      </c>
      <c r="H376" s="8" t="s">
        <v>2239</v>
      </c>
      <c r="I376" s="80" t="s">
        <v>2712</v>
      </c>
      <c r="J376" s="26"/>
      <c r="K376" s="26"/>
      <c r="L376" s="26"/>
      <c r="M376" s="26"/>
      <c r="N376" s="26"/>
      <c r="O376" s="26"/>
    </row>
    <row r="377" spans="1:15" s="7" customFormat="1" ht="26.15" customHeight="1" x14ac:dyDescent="0.35">
      <c r="A377" s="22">
        <f t="shared" si="5"/>
        <v>11</v>
      </c>
      <c r="B377" s="23" t="s">
        <v>14</v>
      </c>
      <c r="C377" s="21" t="s">
        <v>417</v>
      </c>
      <c r="D377" s="21" t="s">
        <v>1266</v>
      </c>
      <c r="E377" s="78">
        <f>VLOOKUP(D377,'[1]As per ISO'!$C$8:$FC$889,157,0)</f>
        <v>11</v>
      </c>
      <c r="F377" s="23" t="s">
        <v>1737</v>
      </c>
      <c r="G377" s="46" t="s">
        <v>1800</v>
      </c>
      <c r="H377" s="8" t="s">
        <v>2248</v>
      </c>
      <c r="I377" s="80">
        <v>6</v>
      </c>
      <c r="J377" s="26"/>
      <c r="K377" s="26"/>
      <c r="L377" s="26"/>
      <c r="M377" s="26"/>
      <c r="N377" s="26"/>
      <c r="O377" s="26"/>
    </row>
    <row r="378" spans="1:15" s="7" customFormat="1" ht="26.15" customHeight="1" x14ac:dyDescent="0.35">
      <c r="A378" s="22">
        <f t="shared" si="5"/>
        <v>12</v>
      </c>
      <c r="B378" s="23" t="s">
        <v>14</v>
      </c>
      <c r="C378" s="21" t="s">
        <v>412</v>
      </c>
      <c r="D378" s="21" t="s">
        <v>1261</v>
      </c>
      <c r="E378" s="78">
        <f>VLOOKUP(D378,'[1]As per ISO'!$C$8:$FC$889,157,0)</f>
        <v>12</v>
      </c>
      <c r="F378" s="23" t="s">
        <v>1738</v>
      </c>
      <c r="G378" s="46"/>
      <c r="H378" s="8"/>
      <c r="I378" s="80"/>
      <c r="J378" s="26"/>
      <c r="K378" s="26"/>
      <c r="L378" s="26"/>
      <c r="M378" s="26"/>
      <c r="N378" s="26"/>
      <c r="O378" s="26"/>
    </row>
    <row r="379" spans="1:15" s="7" customFormat="1" ht="26.15" customHeight="1" x14ac:dyDescent="0.35">
      <c r="A379" s="22">
        <f t="shared" si="5"/>
        <v>13</v>
      </c>
      <c r="B379" s="23" t="s">
        <v>14</v>
      </c>
      <c r="C379" s="21" t="s">
        <v>418</v>
      </c>
      <c r="D379" s="21" t="s">
        <v>1267</v>
      </c>
      <c r="E379" s="78">
        <f>VLOOKUP(D379,'[1]As per ISO'!$C$8:$FC$889,157,0)</f>
        <v>13</v>
      </c>
      <c r="F379" s="23" t="s">
        <v>1737</v>
      </c>
      <c r="G379" s="46" t="s">
        <v>1760</v>
      </c>
      <c r="H379" s="8" t="s">
        <v>2167</v>
      </c>
      <c r="I379" s="80">
        <v>6.5</v>
      </c>
      <c r="J379" s="26"/>
      <c r="K379" s="26"/>
      <c r="L379" s="26"/>
      <c r="M379" s="26"/>
      <c r="N379" s="26"/>
      <c r="O379" s="26"/>
    </row>
    <row r="380" spans="1:15" s="7" customFormat="1" ht="26.15" customHeight="1" x14ac:dyDescent="0.35">
      <c r="A380" s="22">
        <f t="shared" si="5"/>
        <v>14</v>
      </c>
      <c r="B380" s="23" t="s">
        <v>14</v>
      </c>
      <c r="C380" s="21" t="s">
        <v>419</v>
      </c>
      <c r="D380" s="21" t="s">
        <v>1268</v>
      </c>
      <c r="E380" s="78">
        <f>VLOOKUP(D380,'[1]As per ISO'!$C$8:$FC$889,157,0)</f>
        <v>14</v>
      </c>
      <c r="F380" s="23" t="s">
        <v>1737</v>
      </c>
      <c r="G380" s="46" t="s">
        <v>1744</v>
      </c>
      <c r="H380" s="8" t="s">
        <v>2240</v>
      </c>
      <c r="I380" s="80">
        <v>4.25</v>
      </c>
      <c r="J380" s="26"/>
      <c r="K380" s="26"/>
      <c r="L380" s="26"/>
      <c r="M380" s="26"/>
      <c r="N380" s="26"/>
      <c r="O380" s="26"/>
    </row>
    <row r="381" spans="1:15" s="7" customFormat="1" ht="26.15" customHeight="1" x14ac:dyDescent="0.35">
      <c r="A381" s="22">
        <f t="shared" si="5"/>
        <v>15</v>
      </c>
      <c r="B381" s="23" t="s">
        <v>14</v>
      </c>
      <c r="C381" s="21" t="s">
        <v>420</v>
      </c>
      <c r="D381" s="21" t="s">
        <v>1269</v>
      </c>
      <c r="E381" s="78">
        <f>VLOOKUP(D381,'[1]As per ISO'!$C$8:$FC$889,157,0)</f>
        <v>15</v>
      </c>
      <c r="F381" s="23" t="s">
        <v>1737</v>
      </c>
      <c r="G381" s="46" t="s">
        <v>1801</v>
      </c>
      <c r="H381" s="8"/>
      <c r="I381" s="80" t="s">
        <v>2716</v>
      </c>
      <c r="J381" s="26"/>
      <c r="K381" s="26"/>
      <c r="L381" s="26"/>
      <c r="M381" s="26"/>
      <c r="N381" s="26"/>
      <c r="O381" s="26"/>
    </row>
    <row r="382" spans="1:15" s="7" customFormat="1" ht="26.15" customHeight="1" x14ac:dyDescent="0.35">
      <c r="A382" s="22">
        <f t="shared" si="5"/>
        <v>16</v>
      </c>
      <c r="B382" s="23" t="s">
        <v>14</v>
      </c>
      <c r="C382" s="21" t="s">
        <v>424</v>
      </c>
      <c r="D382" s="21" t="s">
        <v>1273</v>
      </c>
      <c r="E382" s="78">
        <f>VLOOKUP(D382,'[1]As per ISO'!$C$8:$FC$889,157,0)</f>
        <v>16</v>
      </c>
      <c r="F382" s="23" t="s">
        <v>1737</v>
      </c>
      <c r="G382" s="46" t="s">
        <v>1759</v>
      </c>
      <c r="H382" s="8"/>
      <c r="I382" s="80">
        <v>5</v>
      </c>
      <c r="J382" s="26"/>
      <c r="K382" s="26"/>
      <c r="L382" s="26"/>
      <c r="M382" s="26"/>
      <c r="N382" s="26"/>
      <c r="O382" s="26"/>
    </row>
    <row r="383" spans="1:15" s="7" customFormat="1" ht="26.15" customHeight="1" x14ac:dyDescent="0.35">
      <c r="A383" s="22">
        <f t="shared" si="5"/>
        <v>17</v>
      </c>
      <c r="B383" s="23" t="s">
        <v>14</v>
      </c>
      <c r="C383" s="21" t="s">
        <v>426</v>
      </c>
      <c r="D383" s="21" t="s">
        <v>1275</v>
      </c>
      <c r="E383" s="78">
        <f>VLOOKUP(D383,'[1]As per ISO'!$C$8:$FC$889,157,0)</f>
        <v>17</v>
      </c>
      <c r="F383" s="23" t="s">
        <v>1737</v>
      </c>
      <c r="G383" s="46" t="s">
        <v>1749</v>
      </c>
      <c r="H383" s="8"/>
      <c r="I383" s="80">
        <v>4.5</v>
      </c>
      <c r="J383" s="26"/>
      <c r="K383" s="26"/>
      <c r="L383" s="26"/>
      <c r="M383" s="26"/>
      <c r="N383" s="26"/>
      <c r="O383" s="26"/>
    </row>
    <row r="384" spans="1:15" s="7" customFormat="1" ht="26.15" customHeight="1" x14ac:dyDescent="0.35">
      <c r="A384" s="22">
        <f t="shared" si="5"/>
        <v>18</v>
      </c>
      <c r="B384" s="23" t="s">
        <v>14</v>
      </c>
      <c r="C384" s="21" t="s">
        <v>427</v>
      </c>
      <c r="D384" s="21" t="s">
        <v>1276</v>
      </c>
      <c r="E384" s="78">
        <f>VLOOKUP(D384,'[1]As per ISO'!$C$8:$FC$889,157,0)</f>
        <v>18</v>
      </c>
      <c r="F384" s="23" t="s">
        <v>1737</v>
      </c>
      <c r="G384" s="46" t="s">
        <v>1759</v>
      </c>
      <c r="H384" s="8"/>
      <c r="I384" s="80">
        <v>5</v>
      </c>
      <c r="J384" s="26"/>
      <c r="K384" s="26"/>
      <c r="L384" s="26"/>
      <c r="M384" s="26"/>
      <c r="N384" s="26"/>
      <c r="O384" s="26"/>
    </row>
    <row r="385" spans="1:15" s="7" customFormat="1" ht="26.15" customHeight="1" x14ac:dyDescent="0.35">
      <c r="A385" s="22">
        <f t="shared" si="5"/>
        <v>19</v>
      </c>
      <c r="B385" s="23" t="s">
        <v>14</v>
      </c>
      <c r="C385" s="21" t="s">
        <v>430</v>
      </c>
      <c r="D385" s="21" t="s">
        <v>1279</v>
      </c>
      <c r="E385" s="78">
        <f>VLOOKUP(D385,'[1]As per ISO'!$C$8:$FC$889,157,0)</f>
        <v>19</v>
      </c>
      <c r="F385" s="23" t="s">
        <v>1737</v>
      </c>
      <c r="G385" s="46" t="s">
        <v>1744</v>
      </c>
      <c r="H385" s="8"/>
      <c r="I385" s="80">
        <v>4.25</v>
      </c>
      <c r="J385" s="26"/>
      <c r="K385" s="26"/>
      <c r="L385" s="26"/>
      <c r="M385" s="26"/>
      <c r="N385" s="26"/>
      <c r="O385" s="26"/>
    </row>
    <row r="386" spans="1:15" s="7" customFormat="1" ht="26.15" customHeight="1" x14ac:dyDescent="0.35">
      <c r="A386" s="22">
        <f t="shared" si="5"/>
        <v>20</v>
      </c>
      <c r="B386" s="23" t="s">
        <v>14</v>
      </c>
      <c r="C386" s="21" t="s">
        <v>431</v>
      </c>
      <c r="D386" s="21" t="s">
        <v>1280</v>
      </c>
      <c r="E386" s="78">
        <f>VLOOKUP(D386,'[1]As per ISO'!$C$8:$FC$889,157,0)</f>
        <v>20</v>
      </c>
      <c r="F386" s="23" t="s">
        <v>1737</v>
      </c>
      <c r="G386" s="46" t="s">
        <v>2753</v>
      </c>
      <c r="H386" s="8" t="s">
        <v>2245</v>
      </c>
      <c r="I386" s="80" t="s">
        <v>2708</v>
      </c>
      <c r="J386" s="26"/>
      <c r="K386" s="26"/>
      <c r="L386" s="26"/>
      <c r="M386" s="26"/>
      <c r="N386" s="26"/>
      <c r="O386" s="26"/>
    </row>
    <row r="387" spans="1:15" s="7" customFormat="1" ht="26.15" customHeight="1" x14ac:dyDescent="0.35">
      <c r="A387" s="22">
        <f t="shared" si="5"/>
        <v>21</v>
      </c>
      <c r="B387" s="23" t="s">
        <v>14</v>
      </c>
      <c r="C387" s="21" t="s">
        <v>421</v>
      </c>
      <c r="D387" s="21" t="s">
        <v>1270</v>
      </c>
      <c r="E387" s="78">
        <f>VLOOKUP(D387,'[1]As per ISO'!$C$8:$FC$889,157,0)</f>
        <v>21</v>
      </c>
      <c r="F387" s="23" t="s">
        <v>1738</v>
      </c>
      <c r="G387" s="46" t="s">
        <v>2811</v>
      </c>
      <c r="H387" s="8"/>
      <c r="I387" s="80"/>
      <c r="J387" s="26"/>
      <c r="K387" s="26"/>
      <c r="L387" s="26"/>
      <c r="M387" s="26"/>
      <c r="N387" s="26"/>
      <c r="O387" s="26"/>
    </row>
    <row r="388" spans="1:15" s="7" customFormat="1" ht="26.15" customHeight="1" x14ac:dyDescent="0.35">
      <c r="A388" s="22">
        <f t="shared" si="5"/>
        <v>22</v>
      </c>
      <c r="B388" s="23" t="s">
        <v>14</v>
      </c>
      <c r="C388" s="21" t="s">
        <v>422</v>
      </c>
      <c r="D388" s="21" t="s">
        <v>1271</v>
      </c>
      <c r="E388" s="78">
        <f>VLOOKUP(D388,'[1]As per ISO'!$C$8:$FC$889,157,0)</f>
        <v>22</v>
      </c>
      <c r="F388" s="23" t="s">
        <v>1737</v>
      </c>
      <c r="G388" s="46" t="s">
        <v>1741</v>
      </c>
      <c r="H388" s="8" t="s">
        <v>2168</v>
      </c>
      <c r="I388" s="80">
        <v>5</v>
      </c>
      <c r="J388" s="26"/>
      <c r="K388" s="26"/>
      <c r="L388" s="26"/>
      <c r="M388" s="26"/>
      <c r="N388" s="26"/>
      <c r="O388" s="26"/>
    </row>
    <row r="389" spans="1:15" s="7" customFormat="1" ht="26.15" customHeight="1" x14ac:dyDescent="0.35">
      <c r="A389" s="22">
        <f t="shared" ref="A389:A452" si="6">A388+1</f>
        <v>23</v>
      </c>
      <c r="B389" s="23" t="s">
        <v>14</v>
      </c>
      <c r="C389" s="21" t="s">
        <v>423</v>
      </c>
      <c r="D389" s="21" t="s">
        <v>1272</v>
      </c>
      <c r="E389" s="78">
        <f>VLOOKUP(D389,'[1]As per ISO'!$C$8:$FC$889,157,0)</f>
        <v>23</v>
      </c>
      <c r="F389" s="23" t="s">
        <v>1738</v>
      </c>
      <c r="G389" s="46"/>
      <c r="H389" s="8"/>
      <c r="I389" s="80"/>
      <c r="J389" s="26"/>
      <c r="K389" s="26"/>
      <c r="L389" s="26"/>
      <c r="M389" s="26"/>
      <c r="N389" s="26"/>
      <c r="O389" s="26"/>
    </row>
    <row r="390" spans="1:15" s="7" customFormat="1" ht="26.15" customHeight="1" x14ac:dyDescent="0.35">
      <c r="A390" s="22">
        <f t="shared" si="6"/>
        <v>24</v>
      </c>
      <c r="B390" s="23" t="s">
        <v>14</v>
      </c>
      <c r="C390" s="21" t="s">
        <v>433</v>
      </c>
      <c r="D390" s="21" t="s">
        <v>1282</v>
      </c>
      <c r="E390" s="78">
        <f>VLOOKUP(D390,'[1]As per ISO'!$C$8:$FC$889,157,0)</f>
        <v>24</v>
      </c>
      <c r="F390" s="23" t="s">
        <v>1737</v>
      </c>
      <c r="G390" s="46" t="s">
        <v>1759</v>
      </c>
      <c r="H390" s="8"/>
      <c r="I390" s="80">
        <v>5</v>
      </c>
      <c r="J390" s="26"/>
      <c r="K390" s="26"/>
      <c r="L390" s="26"/>
      <c r="M390" s="26"/>
      <c r="N390" s="26"/>
      <c r="O390" s="26"/>
    </row>
    <row r="391" spans="1:15" s="7" customFormat="1" ht="26.15" customHeight="1" x14ac:dyDescent="0.35">
      <c r="A391" s="22">
        <f t="shared" si="6"/>
        <v>25</v>
      </c>
      <c r="B391" s="23" t="s">
        <v>14</v>
      </c>
      <c r="C391" s="21" t="s">
        <v>425</v>
      </c>
      <c r="D391" s="21" t="s">
        <v>1274</v>
      </c>
      <c r="E391" s="78">
        <f>VLOOKUP(D391,'[1]As per ISO'!$C$8:$FC$889,157,0)</f>
        <v>25</v>
      </c>
      <c r="F391" s="23" t="s">
        <v>1738</v>
      </c>
      <c r="G391" s="46" t="s">
        <v>2765</v>
      </c>
      <c r="H391" s="8"/>
      <c r="I391" s="80"/>
      <c r="J391" s="26"/>
      <c r="K391" s="26"/>
      <c r="L391" s="26"/>
      <c r="M391" s="26"/>
      <c r="N391" s="26"/>
      <c r="O391" s="26"/>
    </row>
    <row r="392" spans="1:15" s="7" customFormat="1" ht="26.15" customHeight="1" x14ac:dyDescent="0.35">
      <c r="A392" s="22">
        <f t="shared" si="6"/>
        <v>26</v>
      </c>
      <c r="B392" s="23" t="s">
        <v>14</v>
      </c>
      <c r="C392" s="21" t="s">
        <v>437</v>
      </c>
      <c r="D392" s="21" t="s">
        <v>1286</v>
      </c>
      <c r="E392" s="78">
        <f>VLOOKUP(D392,'[1]As per ISO'!$C$8:$FC$889,157,0)</f>
        <v>26</v>
      </c>
      <c r="F392" s="23" t="s">
        <v>1737</v>
      </c>
      <c r="G392" s="46" t="s">
        <v>1802</v>
      </c>
      <c r="H392" s="8"/>
      <c r="I392" s="80" t="s">
        <v>2711</v>
      </c>
      <c r="J392" s="26"/>
      <c r="K392" s="26"/>
      <c r="L392" s="26"/>
      <c r="M392" s="26"/>
      <c r="N392" s="26"/>
      <c r="O392" s="26"/>
    </row>
    <row r="393" spans="1:15" s="7" customFormat="1" ht="26.15" customHeight="1" x14ac:dyDescent="0.35">
      <c r="A393" s="22">
        <f t="shared" si="6"/>
        <v>27</v>
      </c>
      <c r="B393" s="23" t="s">
        <v>14</v>
      </c>
      <c r="C393" s="21" t="s">
        <v>439</v>
      </c>
      <c r="D393" s="21" t="s">
        <v>1288</v>
      </c>
      <c r="E393" s="78">
        <f>VLOOKUP(D393,'[1]As per ISO'!$C$8:$FC$889,157,0)</f>
        <v>27</v>
      </c>
      <c r="F393" s="23" t="s">
        <v>1737</v>
      </c>
      <c r="G393" s="46" t="s">
        <v>1803</v>
      </c>
      <c r="H393" s="8"/>
      <c r="I393" s="80">
        <v>7</v>
      </c>
      <c r="J393" s="26"/>
      <c r="K393" s="26"/>
      <c r="L393" s="26"/>
      <c r="M393" s="26"/>
      <c r="N393" s="26"/>
      <c r="O393" s="26"/>
    </row>
    <row r="394" spans="1:15" s="7" customFormat="1" ht="26.15" customHeight="1" x14ac:dyDescent="0.35">
      <c r="A394" s="22">
        <f t="shared" si="6"/>
        <v>28</v>
      </c>
      <c r="B394" s="23" t="s">
        <v>14</v>
      </c>
      <c r="C394" s="21" t="s">
        <v>428</v>
      </c>
      <c r="D394" s="21" t="s">
        <v>1277</v>
      </c>
      <c r="E394" s="78">
        <f>VLOOKUP(D394,'[1]As per ISO'!$C$8:$FC$889,157,0)</f>
        <v>28</v>
      </c>
      <c r="F394" s="23" t="s">
        <v>1737</v>
      </c>
      <c r="G394" s="46" t="s">
        <v>1843</v>
      </c>
      <c r="H394" s="8" t="s">
        <v>2169</v>
      </c>
      <c r="I394" s="80" t="s">
        <v>2710</v>
      </c>
      <c r="J394" s="26"/>
      <c r="K394" s="26"/>
      <c r="L394" s="26"/>
      <c r="M394" s="26"/>
      <c r="N394" s="26"/>
      <c r="O394" s="26"/>
    </row>
    <row r="395" spans="1:15" s="7" customFormat="1" ht="26.15" customHeight="1" x14ac:dyDescent="0.35">
      <c r="A395" s="22">
        <f t="shared" si="6"/>
        <v>29</v>
      </c>
      <c r="B395" s="23" t="s">
        <v>14</v>
      </c>
      <c r="C395" s="21" t="s">
        <v>429</v>
      </c>
      <c r="D395" s="21" t="s">
        <v>1278</v>
      </c>
      <c r="E395" s="78">
        <f>VLOOKUP(D395,'[1]As per ISO'!$C$8:$FC$889,157,0)</f>
        <v>29</v>
      </c>
      <c r="F395" s="23" t="s">
        <v>1737</v>
      </c>
      <c r="G395" s="46" t="s">
        <v>1844</v>
      </c>
      <c r="H395" s="8" t="s">
        <v>2249</v>
      </c>
      <c r="I395" s="80">
        <v>3.5</v>
      </c>
      <c r="J395" s="26"/>
      <c r="K395" s="26"/>
      <c r="L395" s="26"/>
      <c r="M395" s="26"/>
      <c r="N395" s="26"/>
      <c r="O395" s="26"/>
    </row>
    <row r="396" spans="1:15" s="7" customFormat="1" ht="26.15" customHeight="1" x14ac:dyDescent="0.35">
      <c r="A396" s="22">
        <f t="shared" si="6"/>
        <v>30</v>
      </c>
      <c r="B396" s="23" t="s">
        <v>14</v>
      </c>
      <c r="C396" s="21" t="s">
        <v>48</v>
      </c>
      <c r="D396" s="21" t="s">
        <v>896</v>
      </c>
      <c r="E396" s="78">
        <f>VLOOKUP(D396,'[1]As per ISO'!$C$8:$FC$889,157,0)</f>
        <v>30</v>
      </c>
      <c r="F396" s="23" t="s">
        <v>1737</v>
      </c>
      <c r="G396" s="46" t="s">
        <v>1740</v>
      </c>
      <c r="H396" s="8"/>
      <c r="I396" s="80" t="s">
        <v>2713</v>
      </c>
      <c r="J396" s="26"/>
      <c r="K396" s="26"/>
      <c r="L396" s="26"/>
      <c r="M396" s="26"/>
      <c r="N396" s="26"/>
      <c r="O396" s="26"/>
    </row>
    <row r="397" spans="1:15" s="7" customFormat="1" ht="26.15" customHeight="1" x14ac:dyDescent="0.35">
      <c r="A397" s="22">
        <f t="shared" si="6"/>
        <v>31</v>
      </c>
      <c r="B397" s="23" t="s">
        <v>14</v>
      </c>
      <c r="C397" s="21" t="s">
        <v>449</v>
      </c>
      <c r="D397" s="21" t="s">
        <v>1298</v>
      </c>
      <c r="E397" s="78">
        <f>VLOOKUP(D397,'[1]As per ISO'!$C$8:$FC$889,157,0)</f>
        <v>31</v>
      </c>
      <c r="F397" s="23" t="s">
        <v>1737</v>
      </c>
      <c r="G397" s="46" t="s">
        <v>1804</v>
      </c>
      <c r="H397" s="8"/>
      <c r="I397" s="80" t="s">
        <v>2715</v>
      </c>
      <c r="J397" s="26"/>
      <c r="K397" s="26"/>
      <c r="L397" s="26"/>
      <c r="M397" s="26"/>
      <c r="N397" s="26"/>
      <c r="O397" s="26"/>
    </row>
    <row r="398" spans="1:15" s="7" customFormat="1" ht="26.15" customHeight="1" x14ac:dyDescent="0.35">
      <c r="A398" s="22">
        <f t="shared" si="6"/>
        <v>32</v>
      </c>
      <c r="B398" s="23" t="s">
        <v>14</v>
      </c>
      <c r="C398" s="21" t="s">
        <v>432</v>
      </c>
      <c r="D398" s="21" t="s">
        <v>1281</v>
      </c>
      <c r="E398" s="78">
        <f>VLOOKUP(D398,'[1]As per ISO'!$C$8:$FC$889,157,0)</f>
        <v>32</v>
      </c>
      <c r="F398" s="23" t="s">
        <v>1737</v>
      </c>
      <c r="G398" s="46" t="s">
        <v>1845</v>
      </c>
      <c r="H398" s="8"/>
      <c r="I398" s="80">
        <v>3</v>
      </c>
      <c r="J398" s="26"/>
      <c r="K398" s="26"/>
      <c r="L398" s="26"/>
      <c r="M398" s="26"/>
      <c r="N398" s="26"/>
      <c r="O398" s="26"/>
    </row>
    <row r="399" spans="1:15" s="7" customFormat="1" ht="26.15" customHeight="1" x14ac:dyDescent="0.35">
      <c r="A399" s="22">
        <f t="shared" si="6"/>
        <v>33</v>
      </c>
      <c r="B399" s="23" t="s">
        <v>14</v>
      </c>
      <c r="C399" s="21" t="s">
        <v>450</v>
      </c>
      <c r="D399" s="21" t="s">
        <v>1299</v>
      </c>
      <c r="E399" s="78">
        <f>VLOOKUP(D399,'[1]As per ISO'!$C$8:$FC$889,157,0)</f>
        <v>33</v>
      </c>
      <c r="F399" s="23" t="s">
        <v>1737</v>
      </c>
      <c r="G399" s="46" t="s">
        <v>1744</v>
      </c>
      <c r="H399" s="8" t="s">
        <v>2241</v>
      </c>
      <c r="I399" s="80">
        <v>4.25</v>
      </c>
      <c r="J399" s="26"/>
      <c r="K399" s="26"/>
      <c r="L399" s="26"/>
      <c r="M399" s="26"/>
      <c r="N399" s="26"/>
      <c r="O399" s="26"/>
    </row>
    <row r="400" spans="1:15" s="7" customFormat="1" ht="26.15" customHeight="1" x14ac:dyDescent="0.35">
      <c r="A400" s="22">
        <f t="shared" si="6"/>
        <v>34</v>
      </c>
      <c r="B400" s="23" t="s">
        <v>14</v>
      </c>
      <c r="C400" s="21" t="s">
        <v>434</v>
      </c>
      <c r="D400" s="21" t="s">
        <v>1283</v>
      </c>
      <c r="E400" s="78">
        <f>VLOOKUP(D400,'[1]As per ISO'!$C$8:$FC$889,157,0)</f>
        <v>34</v>
      </c>
      <c r="F400" s="23" t="s">
        <v>1738</v>
      </c>
      <c r="G400" s="46" t="s">
        <v>2812</v>
      </c>
      <c r="H400" s="8"/>
      <c r="I400" s="80"/>
      <c r="J400" s="26"/>
      <c r="K400" s="26"/>
      <c r="L400" s="26"/>
      <c r="M400" s="26"/>
      <c r="N400" s="26"/>
      <c r="O400" s="26"/>
    </row>
    <row r="401" spans="1:15" s="7" customFormat="1" ht="26.15" customHeight="1" x14ac:dyDescent="0.35">
      <c r="A401" s="22">
        <f t="shared" si="6"/>
        <v>35</v>
      </c>
      <c r="B401" s="23" t="s">
        <v>14</v>
      </c>
      <c r="C401" s="21" t="s">
        <v>435</v>
      </c>
      <c r="D401" s="21" t="s">
        <v>1284</v>
      </c>
      <c r="E401" s="78">
        <f>VLOOKUP(D401,'[1]As per ISO'!$C$8:$FC$889,157,0)</f>
        <v>35</v>
      </c>
      <c r="F401" s="23" t="s">
        <v>1737</v>
      </c>
      <c r="G401" s="46" t="s">
        <v>1849</v>
      </c>
      <c r="H401" s="8" t="s">
        <v>2242</v>
      </c>
      <c r="I401" s="80">
        <v>4.25</v>
      </c>
      <c r="J401" s="26"/>
      <c r="K401" s="26"/>
      <c r="L401" s="26"/>
      <c r="M401" s="26"/>
      <c r="N401" s="26"/>
      <c r="O401" s="26"/>
    </row>
    <row r="402" spans="1:15" s="7" customFormat="1" ht="26.15" customHeight="1" x14ac:dyDescent="0.35">
      <c r="A402" s="22">
        <f t="shared" si="6"/>
        <v>36</v>
      </c>
      <c r="B402" s="23" t="s">
        <v>14</v>
      </c>
      <c r="C402" s="21" t="s">
        <v>436</v>
      </c>
      <c r="D402" s="21" t="s">
        <v>1285</v>
      </c>
      <c r="E402" s="78">
        <f>VLOOKUP(D402,'[1]As per ISO'!$C$8:$FC$889,157,0)</f>
        <v>36</v>
      </c>
      <c r="F402" s="23" t="s">
        <v>1737</v>
      </c>
      <c r="G402" s="46" t="s">
        <v>2650</v>
      </c>
      <c r="H402" s="8"/>
      <c r="I402" s="80">
        <v>4</v>
      </c>
      <c r="J402" s="26"/>
      <c r="K402" s="26"/>
      <c r="L402" s="26"/>
      <c r="M402" s="26"/>
      <c r="N402" s="26"/>
      <c r="O402" s="26"/>
    </row>
    <row r="403" spans="1:15" s="7" customFormat="1" ht="26.15" customHeight="1" x14ac:dyDescent="0.35">
      <c r="A403" s="22">
        <f t="shared" si="6"/>
        <v>37</v>
      </c>
      <c r="B403" s="23" t="s">
        <v>14</v>
      </c>
      <c r="C403" s="21" t="s">
        <v>451</v>
      </c>
      <c r="D403" s="21" t="s">
        <v>1300</v>
      </c>
      <c r="E403" s="78">
        <f>VLOOKUP(D403,'[1]As per ISO'!$C$8:$FC$889,157,0)</f>
        <v>37</v>
      </c>
      <c r="F403" s="23" t="s">
        <v>1737</v>
      </c>
      <c r="G403" s="46" t="s">
        <v>1846</v>
      </c>
      <c r="H403" s="8"/>
      <c r="I403" s="80">
        <v>4.5</v>
      </c>
      <c r="J403" s="26"/>
      <c r="K403" s="26"/>
      <c r="L403" s="26"/>
      <c r="M403" s="26"/>
      <c r="N403" s="26"/>
      <c r="O403" s="26"/>
    </row>
    <row r="404" spans="1:15" s="7" customFormat="1" ht="26.15" customHeight="1" x14ac:dyDescent="0.35">
      <c r="A404" s="22">
        <f t="shared" si="6"/>
        <v>38</v>
      </c>
      <c r="B404" s="23" t="s">
        <v>14</v>
      </c>
      <c r="C404" s="21" t="s">
        <v>438</v>
      </c>
      <c r="D404" s="21" t="s">
        <v>1287</v>
      </c>
      <c r="E404" s="78">
        <f>VLOOKUP(D404,'[1]As per ISO'!$C$8:$FC$889,157,0)</f>
        <v>38</v>
      </c>
      <c r="F404" s="23" t="s">
        <v>1738</v>
      </c>
      <c r="G404" s="46" t="s">
        <v>2808</v>
      </c>
      <c r="H404" s="8"/>
      <c r="I404" s="80"/>
      <c r="J404" s="26"/>
      <c r="K404" s="26"/>
      <c r="L404" s="26"/>
      <c r="M404" s="26"/>
      <c r="N404" s="26"/>
      <c r="O404" s="26"/>
    </row>
    <row r="405" spans="1:15" s="7" customFormat="1" ht="26.15" customHeight="1" x14ac:dyDescent="0.35">
      <c r="A405" s="22">
        <f t="shared" si="6"/>
        <v>39</v>
      </c>
      <c r="B405" s="23" t="s">
        <v>14</v>
      </c>
      <c r="C405" s="21" t="s">
        <v>452</v>
      </c>
      <c r="D405" s="21" t="s">
        <v>1301</v>
      </c>
      <c r="E405" s="78">
        <f>VLOOKUP(D405,'[1]As per ISO'!$C$8:$FC$889,157,0)</f>
        <v>39</v>
      </c>
      <c r="F405" s="23" t="s">
        <v>1737</v>
      </c>
      <c r="G405" s="46" t="s">
        <v>2645</v>
      </c>
      <c r="H405" s="8"/>
      <c r="I405" s="80">
        <v>3.36</v>
      </c>
      <c r="J405" s="26"/>
      <c r="K405" s="26"/>
      <c r="L405" s="26"/>
      <c r="M405" s="26"/>
      <c r="N405" s="26"/>
      <c r="O405" s="26"/>
    </row>
    <row r="406" spans="1:15" s="7" customFormat="1" ht="26.15" customHeight="1" x14ac:dyDescent="0.35">
      <c r="A406" s="22">
        <f t="shared" si="6"/>
        <v>40</v>
      </c>
      <c r="B406" s="23" t="s">
        <v>14</v>
      </c>
      <c r="C406" s="21" t="s">
        <v>440</v>
      </c>
      <c r="D406" s="21" t="s">
        <v>1289</v>
      </c>
      <c r="E406" s="78">
        <f>VLOOKUP(D406,'[1]As per ISO'!$C$8:$FC$889,157,0)</f>
        <v>40</v>
      </c>
      <c r="F406" s="23" t="s">
        <v>1738</v>
      </c>
      <c r="G406" s="46"/>
      <c r="H406" s="8"/>
      <c r="I406" s="80"/>
      <c r="J406" s="26"/>
      <c r="K406" s="26"/>
      <c r="L406" s="26"/>
      <c r="M406" s="26"/>
      <c r="N406" s="26"/>
      <c r="O406" s="26"/>
    </row>
    <row r="407" spans="1:15" s="7" customFormat="1" ht="26.15" customHeight="1" x14ac:dyDescent="0.35">
      <c r="A407" s="22">
        <f t="shared" si="6"/>
        <v>41</v>
      </c>
      <c r="B407" s="23" t="s">
        <v>14</v>
      </c>
      <c r="C407" s="21" t="s">
        <v>441</v>
      </c>
      <c r="D407" s="21" t="s">
        <v>1290</v>
      </c>
      <c r="E407" s="78">
        <f>VLOOKUP(D407,'[1]As per ISO'!$C$8:$FC$889,157,0)</f>
        <v>41</v>
      </c>
      <c r="F407" s="23" t="s">
        <v>1738</v>
      </c>
      <c r="G407" s="46" t="s">
        <v>2813</v>
      </c>
      <c r="H407" s="8"/>
      <c r="I407" s="80"/>
      <c r="J407" s="26"/>
      <c r="K407" s="26"/>
      <c r="L407" s="26"/>
      <c r="M407" s="26"/>
      <c r="N407" s="26"/>
      <c r="O407" s="26"/>
    </row>
    <row r="408" spans="1:15" s="7" customFormat="1" ht="26.15" customHeight="1" x14ac:dyDescent="0.35">
      <c r="A408" s="22">
        <f t="shared" si="6"/>
        <v>42</v>
      </c>
      <c r="B408" s="23" t="s">
        <v>14</v>
      </c>
      <c r="C408" s="21" t="s">
        <v>442</v>
      </c>
      <c r="D408" s="21" t="s">
        <v>1291</v>
      </c>
      <c r="E408" s="78">
        <f>VLOOKUP(D408,'[1]As per ISO'!$C$8:$FC$889,157,0)</f>
        <v>42</v>
      </c>
      <c r="F408" s="23" t="s">
        <v>1737</v>
      </c>
      <c r="G408" s="46"/>
      <c r="H408" s="8"/>
      <c r="I408" s="80"/>
      <c r="J408" s="26"/>
      <c r="K408" s="26"/>
      <c r="L408" s="26"/>
      <c r="M408" s="26"/>
      <c r="N408" s="26"/>
      <c r="O408" s="26"/>
    </row>
    <row r="409" spans="1:15" s="7" customFormat="1" ht="26.15" customHeight="1" x14ac:dyDescent="0.35">
      <c r="A409" s="22">
        <f t="shared" si="6"/>
        <v>43</v>
      </c>
      <c r="B409" s="23" t="s">
        <v>14</v>
      </c>
      <c r="C409" s="21" t="s">
        <v>443</v>
      </c>
      <c r="D409" s="21" t="s">
        <v>1292</v>
      </c>
      <c r="E409" s="78">
        <f>VLOOKUP(D409,'[1]As per ISO'!$C$8:$FC$889,157,0)</f>
        <v>43</v>
      </c>
      <c r="F409" s="23" t="s">
        <v>1738</v>
      </c>
      <c r="G409" s="46"/>
      <c r="H409" s="8"/>
      <c r="I409" s="80"/>
      <c r="J409" s="26"/>
      <c r="K409" s="26"/>
      <c r="L409" s="26"/>
      <c r="M409" s="26"/>
      <c r="N409" s="26"/>
      <c r="O409" s="26"/>
    </row>
    <row r="410" spans="1:15" s="7" customFormat="1" ht="26.15" customHeight="1" x14ac:dyDescent="0.35">
      <c r="A410" s="22">
        <f t="shared" si="6"/>
        <v>44</v>
      </c>
      <c r="B410" s="23" t="s">
        <v>14</v>
      </c>
      <c r="C410" s="21" t="s">
        <v>444</v>
      </c>
      <c r="D410" s="21" t="s">
        <v>1293</v>
      </c>
      <c r="E410" s="78">
        <f>VLOOKUP(D410,'[1]As per ISO'!$C$8:$FC$889,157,0)</f>
        <v>44</v>
      </c>
      <c r="F410" s="23" t="s">
        <v>1737</v>
      </c>
      <c r="G410" s="46" t="s">
        <v>2754</v>
      </c>
      <c r="H410" s="8" t="s">
        <v>2170</v>
      </c>
      <c r="I410" s="80">
        <v>4.5</v>
      </c>
      <c r="J410" s="26"/>
      <c r="K410" s="26"/>
      <c r="L410" s="26"/>
      <c r="M410" s="26"/>
      <c r="N410" s="26"/>
      <c r="O410" s="26"/>
    </row>
    <row r="411" spans="1:15" s="7" customFormat="1" ht="26.15" customHeight="1" x14ac:dyDescent="0.35">
      <c r="A411" s="22">
        <f t="shared" si="6"/>
        <v>45</v>
      </c>
      <c r="B411" s="23" t="s">
        <v>14</v>
      </c>
      <c r="C411" s="21" t="s">
        <v>445</v>
      </c>
      <c r="D411" s="21" t="s">
        <v>1294</v>
      </c>
      <c r="E411" s="78">
        <f>VLOOKUP(D411,'[1]As per ISO'!$C$8:$FC$889,157,0)</f>
        <v>45</v>
      </c>
      <c r="F411" s="23" t="s">
        <v>1737</v>
      </c>
      <c r="G411" s="46" t="s">
        <v>2755</v>
      </c>
      <c r="H411" s="8"/>
      <c r="I411" s="80">
        <v>4</v>
      </c>
      <c r="J411" s="26"/>
      <c r="K411" s="26"/>
      <c r="L411" s="26"/>
      <c r="M411" s="26"/>
      <c r="N411" s="26"/>
      <c r="O411" s="26"/>
    </row>
    <row r="412" spans="1:15" s="7" customFormat="1" ht="26.15" customHeight="1" x14ac:dyDescent="0.35">
      <c r="A412" s="22">
        <f t="shared" si="6"/>
        <v>46</v>
      </c>
      <c r="B412" s="23" t="s">
        <v>14</v>
      </c>
      <c r="C412" s="21" t="s">
        <v>446</v>
      </c>
      <c r="D412" s="21" t="s">
        <v>1295</v>
      </c>
      <c r="E412" s="78">
        <f>VLOOKUP(D412,'[1]As per ISO'!$C$8:$FC$889,157,0)</f>
        <v>46</v>
      </c>
      <c r="F412" s="23" t="s">
        <v>1738</v>
      </c>
      <c r="G412" s="46"/>
      <c r="H412" s="8"/>
      <c r="I412" s="80"/>
      <c r="J412" s="26"/>
      <c r="K412" s="26"/>
      <c r="L412" s="26"/>
      <c r="M412" s="26"/>
      <c r="N412" s="26"/>
      <c r="O412" s="26"/>
    </row>
    <row r="413" spans="1:15" s="7" customFormat="1" ht="26.15" customHeight="1" x14ac:dyDescent="0.35">
      <c r="A413" s="22">
        <f t="shared" si="6"/>
        <v>47</v>
      </c>
      <c r="B413" s="23" t="s">
        <v>14</v>
      </c>
      <c r="C413" s="21" t="s">
        <v>447</v>
      </c>
      <c r="D413" s="21" t="s">
        <v>1296</v>
      </c>
      <c r="E413" s="78">
        <f>VLOOKUP(D413,'[1]As per ISO'!$C$8:$FC$889,157,0)</f>
        <v>47</v>
      </c>
      <c r="F413" s="23" t="s">
        <v>1737</v>
      </c>
      <c r="G413" s="46" t="s">
        <v>2298</v>
      </c>
      <c r="H413" s="8"/>
      <c r="I413" s="80">
        <v>3.5</v>
      </c>
      <c r="J413" s="26"/>
      <c r="K413" s="26"/>
      <c r="L413" s="26"/>
      <c r="M413" s="26"/>
      <c r="N413" s="26"/>
      <c r="O413" s="26"/>
    </row>
    <row r="414" spans="1:15" s="7" customFormat="1" ht="26.15" customHeight="1" x14ac:dyDescent="0.35">
      <c r="A414" s="22">
        <f t="shared" si="6"/>
        <v>48</v>
      </c>
      <c r="B414" s="23" t="s">
        <v>14</v>
      </c>
      <c r="C414" s="21" t="s">
        <v>448</v>
      </c>
      <c r="D414" s="21" t="s">
        <v>1297</v>
      </c>
      <c r="E414" s="78">
        <f>VLOOKUP(D414,'[1]As per ISO'!$C$8:$FC$889,157,0)</f>
        <v>48</v>
      </c>
      <c r="F414" s="23" t="s">
        <v>1738</v>
      </c>
      <c r="G414" s="46"/>
      <c r="H414" s="8"/>
      <c r="I414" s="80"/>
      <c r="J414" s="26"/>
      <c r="K414" s="26"/>
      <c r="L414" s="26"/>
      <c r="M414" s="26"/>
      <c r="N414" s="26"/>
      <c r="O414" s="26"/>
    </row>
    <row r="415" spans="1:15" s="7" customFormat="1" ht="26.15" customHeight="1" x14ac:dyDescent="0.35">
      <c r="A415" s="22">
        <f t="shared" si="6"/>
        <v>49</v>
      </c>
      <c r="B415" s="23" t="s">
        <v>14</v>
      </c>
      <c r="C415" s="21" t="s">
        <v>453</v>
      </c>
      <c r="D415" s="21" t="s">
        <v>1302</v>
      </c>
      <c r="E415" s="78">
        <f>VLOOKUP(D415,'[1]As per ISO'!$C$8:$FC$889,157,0)</f>
        <v>50</v>
      </c>
      <c r="F415" s="23" t="s">
        <v>1737</v>
      </c>
      <c r="G415" s="46" t="s">
        <v>1748</v>
      </c>
      <c r="H415" s="8" t="s">
        <v>2243</v>
      </c>
      <c r="I415" s="80">
        <v>8.8000000000000007</v>
      </c>
      <c r="J415" s="26"/>
      <c r="K415" s="26"/>
      <c r="L415" s="26"/>
      <c r="M415" s="26"/>
      <c r="N415" s="26"/>
      <c r="O415" s="26"/>
    </row>
    <row r="416" spans="1:15" s="7" customFormat="1" ht="26.15" customHeight="1" x14ac:dyDescent="0.35">
      <c r="A416" s="22">
        <f t="shared" si="6"/>
        <v>50</v>
      </c>
      <c r="B416" s="23" t="s">
        <v>14</v>
      </c>
      <c r="C416" s="21" t="s">
        <v>460</v>
      </c>
      <c r="D416" s="21" t="s">
        <v>1309</v>
      </c>
      <c r="E416" s="78">
        <f>VLOOKUP(D416,'[1]As per ISO'!$C$8:$FC$889,157,0)</f>
        <v>51</v>
      </c>
      <c r="F416" s="23" t="s">
        <v>1737</v>
      </c>
      <c r="G416" s="46" t="s">
        <v>1759</v>
      </c>
      <c r="H416" s="8" t="s">
        <v>2244</v>
      </c>
      <c r="I416" s="80">
        <v>5</v>
      </c>
      <c r="J416" s="26"/>
      <c r="K416" s="26"/>
      <c r="L416" s="26"/>
      <c r="M416" s="26"/>
      <c r="N416" s="26"/>
      <c r="O416" s="26"/>
    </row>
    <row r="417" spans="1:15" s="7" customFormat="1" ht="26.15" customHeight="1" x14ac:dyDescent="0.35">
      <c r="A417" s="22">
        <f t="shared" si="6"/>
        <v>51</v>
      </c>
      <c r="B417" s="23" t="s">
        <v>14</v>
      </c>
      <c r="C417" s="21" t="s">
        <v>461</v>
      </c>
      <c r="D417" s="21" t="s">
        <v>1310</v>
      </c>
      <c r="E417" s="78">
        <f>VLOOKUP(D417,'[1]As per ISO'!$C$8:$FC$889,157,0)</f>
        <v>52</v>
      </c>
      <c r="F417" s="23" t="s">
        <v>1737</v>
      </c>
      <c r="G417" s="46" t="s">
        <v>1759</v>
      </c>
      <c r="H417" s="8"/>
      <c r="I417" s="80">
        <v>5</v>
      </c>
      <c r="J417" s="26"/>
      <c r="K417" s="26"/>
      <c r="L417" s="26"/>
      <c r="M417" s="26"/>
      <c r="N417" s="26"/>
      <c r="O417" s="26"/>
    </row>
    <row r="418" spans="1:15" s="7" customFormat="1" ht="26.15" customHeight="1" x14ac:dyDescent="0.35">
      <c r="A418" s="22">
        <f t="shared" si="6"/>
        <v>52</v>
      </c>
      <c r="B418" s="23" t="s">
        <v>14</v>
      </c>
      <c r="C418" s="21" t="s">
        <v>467</v>
      </c>
      <c r="D418" s="21" t="s">
        <v>1316</v>
      </c>
      <c r="E418" s="78">
        <f>VLOOKUP(D418,'[1]As per ISO'!$C$8:$FC$889,157,0)</f>
        <v>53</v>
      </c>
      <c r="F418" s="23" t="s">
        <v>1737</v>
      </c>
      <c r="G418" s="46" t="s">
        <v>1754</v>
      </c>
      <c r="H418" s="8"/>
      <c r="I418" s="80" t="s">
        <v>2673</v>
      </c>
      <c r="J418" s="26"/>
      <c r="K418" s="26"/>
      <c r="L418" s="26"/>
      <c r="M418" s="26"/>
      <c r="N418" s="26"/>
      <c r="O418" s="26"/>
    </row>
    <row r="419" spans="1:15" s="7" customFormat="1" ht="26.15" customHeight="1" x14ac:dyDescent="0.35">
      <c r="A419" s="22">
        <f t="shared" si="6"/>
        <v>53</v>
      </c>
      <c r="B419" s="23" t="s">
        <v>14</v>
      </c>
      <c r="C419" s="21" t="s">
        <v>471</v>
      </c>
      <c r="D419" s="21" t="s">
        <v>1320</v>
      </c>
      <c r="E419" s="78">
        <f>VLOOKUP(D419,'[1]As per ISO'!$C$8:$FC$889,157,0)</f>
        <v>54</v>
      </c>
      <c r="F419" s="23" t="s">
        <v>1737</v>
      </c>
      <c r="G419" s="46" t="s">
        <v>1805</v>
      </c>
      <c r="H419" s="8" t="s">
        <v>2171</v>
      </c>
      <c r="I419" s="80">
        <v>5</v>
      </c>
      <c r="J419" s="26"/>
      <c r="K419" s="26"/>
      <c r="L419" s="26"/>
      <c r="M419" s="26"/>
      <c r="N419" s="26"/>
      <c r="O419" s="26"/>
    </row>
    <row r="420" spans="1:15" s="7" customFormat="1" ht="26.15" customHeight="1" x14ac:dyDescent="0.35">
      <c r="A420" s="22">
        <f t="shared" si="6"/>
        <v>54</v>
      </c>
      <c r="B420" s="23" t="s">
        <v>14</v>
      </c>
      <c r="C420" s="21" t="s">
        <v>454</v>
      </c>
      <c r="D420" s="21" t="s">
        <v>1303</v>
      </c>
      <c r="E420" s="78">
        <f>VLOOKUP(D420,'[1]As per ISO'!$C$8:$FC$889,157,0)</f>
        <v>55</v>
      </c>
      <c r="F420" s="23" t="s">
        <v>1738</v>
      </c>
      <c r="G420" s="46"/>
      <c r="H420" s="8"/>
      <c r="I420" s="80"/>
      <c r="J420" s="26"/>
      <c r="K420" s="26"/>
      <c r="L420" s="26"/>
      <c r="M420" s="26"/>
      <c r="N420" s="26"/>
      <c r="O420" s="26"/>
    </row>
    <row r="421" spans="1:15" s="7" customFormat="1" ht="26.15" customHeight="1" x14ac:dyDescent="0.35">
      <c r="A421" s="22">
        <f t="shared" si="6"/>
        <v>55</v>
      </c>
      <c r="B421" s="23" t="s">
        <v>14</v>
      </c>
      <c r="C421" s="21" t="s">
        <v>455</v>
      </c>
      <c r="D421" s="21" t="s">
        <v>1304</v>
      </c>
      <c r="E421" s="78">
        <f>VLOOKUP(D421,'[1]As per ISO'!$C$8:$FC$889,157,0)</f>
        <v>56</v>
      </c>
      <c r="F421" s="23" t="s">
        <v>1737</v>
      </c>
      <c r="G421" s="46" t="s">
        <v>2311</v>
      </c>
      <c r="H421" s="8"/>
      <c r="I421" s="80"/>
      <c r="J421" s="26"/>
      <c r="K421" s="26"/>
      <c r="L421" s="26"/>
      <c r="M421" s="26"/>
      <c r="N421" s="26"/>
      <c r="O421" s="26"/>
    </row>
    <row r="422" spans="1:15" s="7" customFormat="1" ht="26.15" customHeight="1" x14ac:dyDescent="0.35">
      <c r="A422" s="22">
        <f t="shared" si="6"/>
        <v>56</v>
      </c>
      <c r="B422" s="23" t="s">
        <v>14</v>
      </c>
      <c r="C422" s="21" t="s">
        <v>456</v>
      </c>
      <c r="D422" s="21" t="s">
        <v>1305</v>
      </c>
      <c r="E422" s="78">
        <f>VLOOKUP(D422,'[1]As per ISO'!$C$8:$FC$889,157,0)</f>
        <v>57</v>
      </c>
      <c r="F422" s="23" t="s">
        <v>1738</v>
      </c>
      <c r="G422" s="46" t="s">
        <v>2814</v>
      </c>
      <c r="H422" s="8"/>
      <c r="I422" s="80"/>
      <c r="J422" s="26"/>
      <c r="K422" s="26"/>
      <c r="L422" s="26"/>
      <c r="M422" s="26"/>
      <c r="N422" s="26"/>
      <c r="O422" s="26"/>
    </row>
    <row r="423" spans="1:15" s="7" customFormat="1" ht="26.15" customHeight="1" x14ac:dyDescent="0.35">
      <c r="A423" s="22">
        <f t="shared" si="6"/>
        <v>57</v>
      </c>
      <c r="B423" s="23" t="s">
        <v>14</v>
      </c>
      <c r="C423" s="21" t="s">
        <v>457</v>
      </c>
      <c r="D423" s="21" t="s">
        <v>1306</v>
      </c>
      <c r="E423" s="78">
        <f>VLOOKUP(D423,'[1]As per ISO'!$C$8:$FC$889,157,0)</f>
        <v>58</v>
      </c>
      <c r="F423" s="23" t="s">
        <v>1738</v>
      </c>
      <c r="G423" s="46"/>
      <c r="H423" s="8"/>
      <c r="I423" s="80"/>
      <c r="J423" s="26"/>
      <c r="K423" s="26"/>
      <c r="L423" s="26"/>
      <c r="M423" s="26"/>
      <c r="N423" s="26"/>
      <c r="O423" s="26"/>
    </row>
    <row r="424" spans="1:15" s="7" customFormat="1" ht="26.15" customHeight="1" x14ac:dyDescent="0.35">
      <c r="A424" s="22">
        <f t="shared" si="6"/>
        <v>58</v>
      </c>
      <c r="B424" s="23" t="s">
        <v>14</v>
      </c>
      <c r="C424" s="21" t="s">
        <v>458</v>
      </c>
      <c r="D424" s="21" t="s">
        <v>1307</v>
      </c>
      <c r="E424" s="78">
        <f>VLOOKUP(D424,'[1]As per ISO'!$C$8:$FC$889,157,0)</f>
        <v>59</v>
      </c>
      <c r="F424" s="23" t="s">
        <v>1738</v>
      </c>
      <c r="G424" s="46"/>
      <c r="H424" s="8"/>
      <c r="I424" s="80"/>
      <c r="J424" s="26"/>
      <c r="K424" s="26"/>
      <c r="L424" s="26"/>
      <c r="M424" s="26"/>
      <c r="N424" s="26"/>
      <c r="O424" s="26"/>
    </row>
    <row r="425" spans="1:15" s="7" customFormat="1" ht="26.15" customHeight="1" x14ac:dyDescent="0.35">
      <c r="A425" s="22">
        <f t="shared" si="6"/>
        <v>59</v>
      </c>
      <c r="B425" s="23" t="s">
        <v>14</v>
      </c>
      <c r="C425" s="21" t="s">
        <v>459</v>
      </c>
      <c r="D425" s="21" t="s">
        <v>1308</v>
      </c>
      <c r="E425" s="78">
        <f>VLOOKUP(D425,'[1]As per ISO'!$C$8:$FC$889,157,0)</f>
        <v>60</v>
      </c>
      <c r="F425" s="23" t="s">
        <v>1738</v>
      </c>
      <c r="G425" s="46" t="s">
        <v>2815</v>
      </c>
      <c r="H425" s="8"/>
      <c r="I425" s="80"/>
      <c r="J425" s="26"/>
      <c r="K425" s="26"/>
      <c r="L425" s="26"/>
      <c r="M425" s="26"/>
      <c r="N425" s="26"/>
      <c r="O425" s="26"/>
    </row>
    <row r="426" spans="1:15" s="7" customFormat="1" ht="26.15" customHeight="1" x14ac:dyDescent="0.35">
      <c r="A426" s="22">
        <f t="shared" si="6"/>
        <v>60</v>
      </c>
      <c r="B426" s="23" t="s">
        <v>14</v>
      </c>
      <c r="C426" s="21" t="s">
        <v>472</v>
      </c>
      <c r="D426" s="21" t="s">
        <v>1322</v>
      </c>
      <c r="E426" s="78">
        <f>VLOOKUP(D426,'[1]As per ISO'!$C$8:$FC$889,157,0)</f>
        <v>61</v>
      </c>
      <c r="F426" s="23" t="s">
        <v>1737</v>
      </c>
      <c r="G426" s="46" t="s">
        <v>1748</v>
      </c>
      <c r="H426" s="8" t="s">
        <v>2250</v>
      </c>
      <c r="I426" s="80">
        <v>8.8000000000000007</v>
      </c>
      <c r="J426" s="26"/>
      <c r="K426" s="26"/>
      <c r="L426" s="26"/>
      <c r="M426" s="26"/>
      <c r="N426" s="26"/>
      <c r="O426" s="26"/>
    </row>
    <row r="427" spans="1:15" s="7" customFormat="1" ht="26.15" customHeight="1" x14ac:dyDescent="0.35">
      <c r="A427" s="22">
        <f t="shared" si="6"/>
        <v>61</v>
      </c>
      <c r="B427" s="23" t="s">
        <v>14</v>
      </c>
      <c r="C427" s="21" t="s">
        <v>473</v>
      </c>
      <c r="D427" s="21" t="s">
        <v>1323</v>
      </c>
      <c r="E427" s="78">
        <f>VLOOKUP(D427,'[1]As per ISO'!$C$8:$FC$889,157,0)</f>
        <v>62</v>
      </c>
      <c r="F427" s="23" t="s">
        <v>1737</v>
      </c>
      <c r="G427" s="46" t="s">
        <v>2320</v>
      </c>
      <c r="H427" s="8" t="s">
        <v>2172</v>
      </c>
      <c r="I427" s="80" t="s">
        <v>2714</v>
      </c>
      <c r="J427" s="26"/>
      <c r="K427" s="26"/>
      <c r="L427" s="26"/>
      <c r="M427" s="26"/>
      <c r="N427" s="26"/>
      <c r="O427" s="26"/>
    </row>
    <row r="428" spans="1:15" s="7" customFormat="1" ht="26.15" customHeight="1" x14ac:dyDescent="0.35">
      <c r="A428" s="22">
        <f t="shared" si="6"/>
        <v>62</v>
      </c>
      <c r="B428" s="23" t="s">
        <v>14</v>
      </c>
      <c r="C428" s="21" t="s">
        <v>462</v>
      </c>
      <c r="D428" s="21" t="s">
        <v>1311</v>
      </c>
      <c r="E428" s="78">
        <f>VLOOKUP(D428,'[1]As per ISO'!$C$8:$FC$889,157,0)</f>
        <v>63</v>
      </c>
      <c r="F428" s="23" t="s">
        <v>1737</v>
      </c>
      <c r="G428" s="46" t="s">
        <v>2756</v>
      </c>
      <c r="H428" s="8"/>
      <c r="I428" s="80">
        <v>3</v>
      </c>
      <c r="J428" s="26"/>
      <c r="K428" s="26"/>
      <c r="L428" s="26"/>
      <c r="M428" s="26"/>
      <c r="N428" s="26"/>
      <c r="O428" s="26"/>
    </row>
    <row r="429" spans="1:15" s="7" customFormat="1" ht="26.15" customHeight="1" x14ac:dyDescent="0.35">
      <c r="A429" s="22">
        <f t="shared" si="6"/>
        <v>63</v>
      </c>
      <c r="B429" s="23" t="s">
        <v>14</v>
      </c>
      <c r="C429" s="21" t="s">
        <v>463</v>
      </c>
      <c r="D429" s="21" t="s">
        <v>1312</v>
      </c>
      <c r="E429" s="78">
        <f>VLOOKUP(D429,'[1]As per ISO'!$C$8:$FC$889,157,0)</f>
        <v>64</v>
      </c>
      <c r="F429" s="23" t="s">
        <v>1738</v>
      </c>
      <c r="G429" s="46"/>
      <c r="H429" s="8"/>
      <c r="I429" s="80"/>
      <c r="J429" s="26"/>
      <c r="K429" s="26"/>
      <c r="L429" s="26"/>
      <c r="M429" s="26"/>
      <c r="N429" s="26"/>
      <c r="O429" s="26"/>
    </row>
    <row r="430" spans="1:15" s="7" customFormat="1" ht="26.15" customHeight="1" x14ac:dyDescent="0.35">
      <c r="A430" s="22">
        <f t="shared" si="6"/>
        <v>64</v>
      </c>
      <c r="B430" s="23" t="s">
        <v>14</v>
      </c>
      <c r="C430" s="21" t="s">
        <v>464</v>
      </c>
      <c r="D430" s="21" t="s">
        <v>1313</v>
      </c>
      <c r="E430" s="78">
        <f>VLOOKUP(D430,'[1]As per ISO'!$C$8:$FC$889,157,0)</f>
        <v>65</v>
      </c>
      <c r="F430" s="23" t="s">
        <v>1738</v>
      </c>
      <c r="G430" s="46" t="s">
        <v>2816</v>
      </c>
      <c r="H430" s="8"/>
      <c r="I430" s="80"/>
      <c r="J430" s="26"/>
      <c r="K430" s="26"/>
      <c r="L430" s="26"/>
      <c r="M430" s="26"/>
      <c r="N430" s="26"/>
      <c r="O430" s="26"/>
    </row>
    <row r="431" spans="1:15" s="7" customFormat="1" ht="26.15" customHeight="1" x14ac:dyDescent="0.35">
      <c r="A431" s="22">
        <f t="shared" si="6"/>
        <v>65</v>
      </c>
      <c r="B431" s="23" t="s">
        <v>14</v>
      </c>
      <c r="C431" s="21" t="s">
        <v>465</v>
      </c>
      <c r="D431" s="21" t="s">
        <v>1314</v>
      </c>
      <c r="E431" s="78">
        <f>VLOOKUP(D431,'[1]As per ISO'!$C$8:$FC$889,157,0)</f>
        <v>66</v>
      </c>
      <c r="F431" s="23" t="s">
        <v>1738</v>
      </c>
      <c r="G431" s="46"/>
      <c r="H431" s="8"/>
      <c r="I431" s="80"/>
      <c r="J431" s="26"/>
      <c r="K431" s="26"/>
      <c r="L431" s="26"/>
      <c r="M431" s="26"/>
      <c r="N431" s="26"/>
      <c r="O431" s="26"/>
    </row>
    <row r="432" spans="1:15" s="7" customFormat="1" ht="26.15" customHeight="1" x14ac:dyDescent="0.35">
      <c r="A432" s="22">
        <f t="shared" si="6"/>
        <v>66</v>
      </c>
      <c r="B432" s="23" t="s">
        <v>14</v>
      </c>
      <c r="C432" s="21" t="s">
        <v>466</v>
      </c>
      <c r="D432" s="21" t="s">
        <v>1315</v>
      </c>
      <c r="E432" s="78">
        <f>VLOOKUP(D432,'[1]As per ISO'!$C$8:$FC$889,157,0)</f>
        <v>67</v>
      </c>
      <c r="F432" s="23" t="s">
        <v>1738</v>
      </c>
      <c r="G432" s="46" t="s">
        <v>2817</v>
      </c>
      <c r="H432" s="8"/>
      <c r="I432" s="80"/>
      <c r="J432" s="26"/>
      <c r="K432" s="26"/>
      <c r="L432" s="26"/>
      <c r="M432" s="26"/>
      <c r="N432" s="26"/>
      <c r="O432" s="26"/>
    </row>
    <row r="433" spans="1:15" s="7" customFormat="1" ht="26.15" customHeight="1" x14ac:dyDescent="0.35">
      <c r="A433" s="22">
        <f t="shared" si="6"/>
        <v>67</v>
      </c>
      <c r="B433" s="23" t="s">
        <v>14</v>
      </c>
      <c r="C433" s="21" t="s">
        <v>474</v>
      </c>
      <c r="D433" s="21" t="s">
        <v>1324</v>
      </c>
      <c r="E433" s="78">
        <f>VLOOKUP(D433,'[1]As per ISO'!$C$8:$FC$889,157,0)</f>
        <v>68</v>
      </c>
      <c r="F433" s="23" t="s">
        <v>1737</v>
      </c>
      <c r="G433" s="46" t="s">
        <v>1760</v>
      </c>
      <c r="H433" s="8" t="s">
        <v>2173</v>
      </c>
      <c r="I433" s="80">
        <v>6.5</v>
      </c>
      <c r="J433" s="26"/>
      <c r="K433" s="26"/>
      <c r="L433" s="26"/>
      <c r="M433" s="26"/>
      <c r="N433" s="26"/>
      <c r="O433" s="26"/>
    </row>
    <row r="434" spans="1:15" s="7" customFormat="1" ht="26.15" customHeight="1" x14ac:dyDescent="0.35">
      <c r="A434" s="22">
        <f t="shared" si="6"/>
        <v>68</v>
      </c>
      <c r="B434" s="23" t="s">
        <v>14</v>
      </c>
      <c r="C434" s="21" t="s">
        <v>468</v>
      </c>
      <c r="D434" s="21" t="s">
        <v>1317</v>
      </c>
      <c r="E434" s="78">
        <f>VLOOKUP(D434,'[1]As per ISO'!$C$8:$FC$889,157,0)</f>
        <v>69</v>
      </c>
      <c r="F434" s="23" t="s">
        <v>1737</v>
      </c>
      <c r="G434" s="46" t="s">
        <v>2299</v>
      </c>
      <c r="H434" s="8"/>
      <c r="I434" s="80">
        <v>4</v>
      </c>
      <c r="J434" s="26"/>
      <c r="K434" s="26"/>
      <c r="L434" s="26"/>
      <c r="M434" s="26"/>
      <c r="N434" s="26"/>
      <c r="O434" s="26"/>
    </row>
    <row r="435" spans="1:15" s="7" customFormat="1" ht="26.15" customHeight="1" x14ac:dyDescent="0.35">
      <c r="A435" s="22">
        <v>1</v>
      </c>
      <c r="B435" s="23" t="s">
        <v>15</v>
      </c>
      <c r="C435" s="21" t="s">
        <v>469</v>
      </c>
      <c r="D435" s="21" t="s">
        <v>1318</v>
      </c>
      <c r="E435" s="78">
        <f>VLOOKUP(D435,'[1]As per ISO'!$C$8:$FC$889,157,0)</f>
        <v>1</v>
      </c>
      <c r="F435" s="23" t="s">
        <v>1738</v>
      </c>
      <c r="G435" s="46"/>
      <c r="H435" s="8"/>
      <c r="I435" s="80"/>
      <c r="J435" s="26"/>
      <c r="K435" s="26"/>
      <c r="L435" s="26"/>
      <c r="M435" s="26"/>
      <c r="N435" s="26"/>
      <c r="O435" s="26"/>
    </row>
    <row r="436" spans="1:15" s="7" customFormat="1" ht="26.15" customHeight="1" x14ac:dyDescent="0.35">
      <c r="A436" s="22">
        <f t="shared" si="6"/>
        <v>2</v>
      </c>
      <c r="B436" s="23" t="s">
        <v>15</v>
      </c>
      <c r="C436" s="21" t="s">
        <v>470</v>
      </c>
      <c r="D436" s="21" t="s">
        <v>1319</v>
      </c>
      <c r="E436" s="78">
        <f>VLOOKUP(D436,'[1]As per ISO'!$C$8:$FC$889,157,0)</f>
        <v>2</v>
      </c>
      <c r="F436" s="23" t="s">
        <v>1737</v>
      </c>
      <c r="G436" s="46"/>
      <c r="H436" s="8"/>
      <c r="I436" s="80"/>
      <c r="J436" s="26"/>
      <c r="K436" s="26"/>
      <c r="L436" s="26"/>
      <c r="M436" s="26"/>
      <c r="N436" s="26"/>
      <c r="O436" s="26"/>
    </row>
    <row r="437" spans="1:15" s="7" customFormat="1" ht="26.15" customHeight="1" x14ac:dyDescent="0.35">
      <c r="A437" s="22">
        <f t="shared" si="6"/>
        <v>3</v>
      </c>
      <c r="B437" s="23" t="s">
        <v>15</v>
      </c>
      <c r="C437" s="21" t="s">
        <v>475</v>
      </c>
      <c r="D437" s="21" t="s">
        <v>1325</v>
      </c>
      <c r="E437" s="78">
        <f>VLOOKUP(D437,'[1]As per ISO'!$C$8:$FC$889,157,0)</f>
        <v>3</v>
      </c>
      <c r="F437" s="23" t="s">
        <v>1737</v>
      </c>
      <c r="G437" s="46" t="s">
        <v>1759</v>
      </c>
      <c r="H437" s="8"/>
      <c r="I437" s="80">
        <v>5</v>
      </c>
      <c r="J437" s="26"/>
      <c r="K437" s="26"/>
      <c r="L437" s="26"/>
      <c r="M437" s="26"/>
      <c r="N437" s="26"/>
      <c r="O437" s="26"/>
    </row>
    <row r="438" spans="1:15" s="7" customFormat="1" ht="26.15" customHeight="1" x14ac:dyDescent="0.35">
      <c r="A438" s="22">
        <f t="shared" si="6"/>
        <v>4</v>
      </c>
      <c r="B438" s="23" t="s">
        <v>15</v>
      </c>
      <c r="C438" s="21" t="s">
        <v>1822</v>
      </c>
      <c r="D438" s="21" t="s">
        <v>1321</v>
      </c>
      <c r="E438" s="78">
        <f>VLOOKUP(D438,'[1]As per ISO'!$C$8:$FC$889,157,0)</f>
        <v>4</v>
      </c>
      <c r="F438" s="23" t="s">
        <v>1738</v>
      </c>
      <c r="G438" s="46" t="s">
        <v>2818</v>
      </c>
      <c r="H438" s="8"/>
      <c r="I438" s="80"/>
      <c r="J438" s="26"/>
      <c r="K438" s="26"/>
      <c r="L438" s="26"/>
      <c r="M438" s="26"/>
      <c r="N438" s="26"/>
      <c r="O438" s="26"/>
    </row>
    <row r="439" spans="1:15" s="7" customFormat="1" ht="26.15" customHeight="1" x14ac:dyDescent="0.35">
      <c r="A439" s="22">
        <f t="shared" si="6"/>
        <v>5</v>
      </c>
      <c r="B439" s="23" t="s">
        <v>15</v>
      </c>
      <c r="C439" s="21" t="s">
        <v>476</v>
      </c>
      <c r="D439" s="21" t="s">
        <v>1326</v>
      </c>
      <c r="E439" s="78">
        <f>VLOOKUP(D439,'[1]As per ISO'!$C$8:$FC$889,157,0)</f>
        <v>5</v>
      </c>
      <c r="F439" s="23" t="s">
        <v>1737</v>
      </c>
      <c r="G439" s="46" t="s">
        <v>2632</v>
      </c>
      <c r="H439" s="8"/>
      <c r="I439" s="80">
        <v>5</v>
      </c>
      <c r="J439" s="26"/>
      <c r="K439" s="26"/>
      <c r="L439" s="26"/>
      <c r="M439" s="26"/>
      <c r="N439" s="26"/>
      <c r="O439" s="26"/>
    </row>
    <row r="440" spans="1:15" s="7" customFormat="1" ht="26.15" customHeight="1" x14ac:dyDescent="0.35">
      <c r="A440" s="22">
        <f t="shared" si="6"/>
        <v>6</v>
      </c>
      <c r="B440" s="23" t="s">
        <v>15</v>
      </c>
      <c r="C440" s="21" t="s">
        <v>477</v>
      </c>
      <c r="D440" s="21" t="s">
        <v>1327</v>
      </c>
      <c r="E440" s="78">
        <f>VLOOKUP(D440,'[1]As per ISO'!$C$8:$FC$889,157,0)</f>
        <v>6</v>
      </c>
      <c r="F440" s="23" t="s">
        <v>1737</v>
      </c>
      <c r="G440" s="46" t="s">
        <v>1800</v>
      </c>
      <c r="H440" s="8"/>
      <c r="I440" s="80">
        <v>6</v>
      </c>
      <c r="J440" s="26"/>
      <c r="K440" s="26"/>
      <c r="L440" s="26"/>
      <c r="M440" s="26"/>
      <c r="N440" s="26"/>
      <c r="O440" s="26"/>
    </row>
    <row r="441" spans="1:15" s="7" customFormat="1" ht="26.15" customHeight="1" x14ac:dyDescent="0.35">
      <c r="A441" s="22">
        <f t="shared" si="6"/>
        <v>7</v>
      </c>
      <c r="B441" s="23" t="s">
        <v>15</v>
      </c>
      <c r="C441" s="21" t="s">
        <v>479</v>
      </c>
      <c r="D441" s="21" t="s">
        <v>1329</v>
      </c>
      <c r="E441" s="78">
        <f>VLOOKUP(D441,'[1]As per ISO'!$C$8:$FC$889,157,0)</f>
        <v>7</v>
      </c>
      <c r="F441" s="23" t="s">
        <v>1737</v>
      </c>
      <c r="G441" s="46" t="s">
        <v>1744</v>
      </c>
      <c r="H441" s="8"/>
      <c r="I441" s="80">
        <v>4.25</v>
      </c>
      <c r="J441" s="26"/>
      <c r="K441" s="26"/>
      <c r="L441" s="26"/>
      <c r="M441" s="26"/>
      <c r="N441" s="26"/>
      <c r="O441" s="26"/>
    </row>
    <row r="442" spans="1:15" s="7" customFormat="1" ht="26.15" customHeight="1" x14ac:dyDescent="0.35">
      <c r="A442" s="22">
        <f t="shared" si="6"/>
        <v>8</v>
      </c>
      <c r="B442" s="23" t="s">
        <v>15</v>
      </c>
      <c r="C442" s="21" t="s">
        <v>484</v>
      </c>
      <c r="D442" s="21" t="s">
        <v>1334</v>
      </c>
      <c r="E442" s="78">
        <f>VLOOKUP(D442,'[1]As per ISO'!$C$8:$FC$889,157,0)</f>
        <v>8</v>
      </c>
      <c r="F442" s="23" t="s">
        <v>1737</v>
      </c>
      <c r="G442" s="46" t="s">
        <v>1748</v>
      </c>
      <c r="H442" s="8"/>
      <c r="I442" s="80">
        <v>8.8000000000000007</v>
      </c>
      <c r="J442" s="26"/>
      <c r="K442" s="26"/>
      <c r="L442" s="26"/>
      <c r="M442" s="26"/>
      <c r="N442" s="26"/>
      <c r="O442" s="26"/>
    </row>
    <row r="443" spans="1:15" s="7" customFormat="1" ht="26.15" customHeight="1" x14ac:dyDescent="0.35">
      <c r="A443" s="22">
        <f t="shared" si="6"/>
        <v>9</v>
      </c>
      <c r="B443" s="23" t="s">
        <v>15</v>
      </c>
      <c r="C443" s="21" t="s">
        <v>485</v>
      </c>
      <c r="D443" s="21" t="s">
        <v>1335</v>
      </c>
      <c r="E443" s="78">
        <f>VLOOKUP(D443,'[1]As per ISO'!$C$8:$FC$889,157,0)</f>
        <v>9</v>
      </c>
      <c r="F443" s="23" t="s">
        <v>1737</v>
      </c>
      <c r="G443" s="46" t="s">
        <v>2631</v>
      </c>
      <c r="H443" s="8"/>
      <c r="I443" s="80" t="s">
        <v>2721</v>
      </c>
      <c r="J443" s="26"/>
      <c r="K443" s="26"/>
      <c r="L443" s="26"/>
      <c r="M443" s="26"/>
      <c r="N443" s="26"/>
      <c r="O443" s="26"/>
    </row>
    <row r="444" spans="1:15" s="7" customFormat="1" ht="26.15" customHeight="1" x14ac:dyDescent="0.35">
      <c r="A444" s="22">
        <f t="shared" si="6"/>
        <v>10</v>
      </c>
      <c r="B444" s="23" t="s">
        <v>15</v>
      </c>
      <c r="C444" s="21" t="s">
        <v>486</v>
      </c>
      <c r="D444" s="21" t="s">
        <v>1336</v>
      </c>
      <c r="E444" s="78">
        <f>VLOOKUP(D444,'[1]As per ISO'!$C$8:$FC$889,157,0)</f>
        <v>10</v>
      </c>
      <c r="F444" s="23" t="s">
        <v>1737</v>
      </c>
      <c r="G444" s="46" t="s">
        <v>1806</v>
      </c>
      <c r="H444" s="8"/>
      <c r="I444" s="80" t="s">
        <v>2673</v>
      </c>
      <c r="J444" s="26"/>
      <c r="K444" s="26"/>
      <c r="L444" s="26"/>
      <c r="M444" s="26"/>
      <c r="N444" s="26"/>
      <c r="O444" s="26"/>
    </row>
    <row r="445" spans="1:15" s="7" customFormat="1" ht="26.15" customHeight="1" x14ac:dyDescent="0.35">
      <c r="A445" s="22">
        <f t="shared" si="6"/>
        <v>11</v>
      </c>
      <c r="B445" s="23" t="s">
        <v>15</v>
      </c>
      <c r="C445" s="21" t="s">
        <v>478</v>
      </c>
      <c r="D445" s="21" t="s">
        <v>1328</v>
      </c>
      <c r="E445" s="78">
        <f>VLOOKUP(D445,'[1]As per ISO'!$C$8:$FC$889,157,0)</f>
        <v>11</v>
      </c>
      <c r="F445" s="23" t="s">
        <v>1738</v>
      </c>
      <c r="G445" s="46" t="s">
        <v>2819</v>
      </c>
      <c r="H445" s="8"/>
      <c r="I445" s="80"/>
      <c r="J445" s="26"/>
      <c r="K445" s="26"/>
      <c r="L445" s="26"/>
      <c r="M445" s="26"/>
      <c r="N445" s="26"/>
      <c r="O445" s="26"/>
    </row>
    <row r="446" spans="1:15" s="7" customFormat="1" ht="26.15" customHeight="1" x14ac:dyDescent="0.35">
      <c r="A446" s="22">
        <f t="shared" si="6"/>
        <v>12</v>
      </c>
      <c r="B446" s="23" t="s">
        <v>15</v>
      </c>
      <c r="C446" s="21" t="s">
        <v>488</v>
      </c>
      <c r="D446" s="21" t="s">
        <v>1338</v>
      </c>
      <c r="E446" s="78">
        <f>VLOOKUP(D446,'[1]As per ISO'!$C$8:$FC$889,157,0)</f>
        <v>12</v>
      </c>
      <c r="F446" s="23" t="s">
        <v>1737</v>
      </c>
      <c r="G446" s="46" t="s">
        <v>1802</v>
      </c>
      <c r="H446" s="8"/>
      <c r="I446" s="80" t="s">
        <v>2711</v>
      </c>
      <c r="J446" s="26"/>
      <c r="K446" s="26"/>
      <c r="L446" s="26"/>
      <c r="M446" s="26"/>
      <c r="N446" s="26"/>
      <c r="O446" s="26"/>
    </row>
    <row r="447" spans="1:15" s="7" customFormat="1" ht="26.15" customHeight="1" x14ac:dyDescent="0.35">
      <c r="A447" s="22">
        <f t="shared" si="6"/>
        <v>13</v>
      </c>
      <c r="B447" s="23" t="s">
        <v>15</v>
      </c>
      <c r="C447" s="21" t="s">
        <v>480</v>
      </c>
      <c r="D447" s="21" t="s">
        <v>1330</v>
      </c>
      <c r="E447" s="78">
        <f>VLOOKUP(D447,'[1]As per ISO'!$C$8:$FC$889,157,0)</f>
        <v>13</v>
      </c>
      <c r="F447" s="23" t="s">
        <v>1738</v>
      </c>
      <c r="G447" s="46" t="s">
        <v>2820</v>
      </c>
      <c r="H447" s="8"/>
      <c r="I447" s="80"/>
      <c r="J447" s="26"/>
      <c r="K447" s="26"/>
      <c r="L447" s="26"/>
      <c r="M447" s="26"/>
      <c r="N447" s="26"/>
      <c r="O447" s="26"/>
    </row>
    <row r="448" spans="1:15" s="7" customFormat="1" ht="26.15" customHeight="1" x14ac:dyDescent="0.35">
      <c r="A448" s="22">
        <f t="shared" si="6"/>
        <v>14</v>
      </c>
      <c r="B448" s="23" t="s">
        <v>15</v>
      </c>
      <c r="C448" s="21" t="s">
        <v>481</v>
      </c>
      <c r="D448" s="21" t="s">
        <v>1331</v>
      </c>
      <c r="E448" s="78">
        <f>VLOOKUP(D448,'[1]As per ISO'!$C$8:$FC$889,157,0)</f>
        <v>14</v>
      </c>
      <c r="F448" s="23" t="s">
        <v>1738</v>
      </c>
      <c r="G448" s="46"/>
      <c r="H448" s="8"/>
      <c r="I448" s="80"/>
      <c r="J448" s="26"/>
      <c r="K448" s="26"/>
      <c r="L448" s="26"/>
      <c r="M448" s="26"/>
      <c r="N448" s="26"/>
      <c r="O448" s="26"/>
    </row>
    <row r="449" spans="1:15" s="7" customFormat="1" ht="26.15" customHeight="1" x14ac:dyDescent="0.35">
      <c r="A449" s="22">
        <f t="shared" si="6"/>
        <v>15</v>
      </c>
      <c r="B449" s="23" t="s">
        <v>15</v>
      </c>
      <c r="C449" s="21" t="s">
        <v>482</v>
      </c>
      <c r="D449" s="21" t="s">
        <v>1332</v>
      </c>
      <c r="E449" s="78">
        <f>VLOOKUP(D449,'[1]As per ISO'!$C$8:$FC$889,157,0)</f>
        <v>15</v>
      </c>
      <c r="F449" s="23" t="s">
        <v>1738</v>
      </c>
      <c r="G449" s="46" t="s">
        <v>2821</v>
      </c>
      <c r="H449" s="8"/>
      <c r="I449" s="80"/>
      <c r="J449" s="26"/>
      <c r="K449" s="26"/>
      <c r="L449" s="26"/>
      <c r="M449" s="26"/>
      <c r="N449" s="26"/>
      <c r="O449" s="26"/>
    </row>
    <row r="450" spans="1:15" s="7" customFormat="1" ht="26.15" customHeight="1" x14ac:dyDescent="0.35">
      <c r="A450" s="22">
        <f t="shared" si="6"/>
        <v>16</v>
      </c>
      <c r="B450" s="23" t="s">
        <v>15</v>
      </c>
      <c r="C450" s="21" t="s">
        <v>483</v>
      </c>
      <c r="D450" s="21" t="s">
        <v>1333</v>
      </c>
      <c r="E450" s="78">
        <f>VLOOKUP(D450,'[1]As per ISO'!$C$8:$FC$889,157,0)</f>
        <v>16</v>
      </c>
      <c r="F450" s="23" t="s">
        <v>1737</v>
      </c>
      <c r="G450" s="46" t="s">
        <v>2300</v>
      </c>
      <c r="H450" s="8"/>
      <c r="I450" s="80">
        <v>3.5</v>
      </c>
      <c r="J450" s="26"/>
      <c r="K450" s="26"/>
      <c r="L450" s="26"/>
      <c r="M450" s="26"/>
      <c r="N450" s="26"/>
      <c r="O450" s="26"/>
    </row>
    <row r="451" spans="1:15" s="7" customFormat="1" ht="26.15" customHeight="1" x14ac:dyDescent="0.35">
      <c r="A451" s="22">
        <f t="shared" si="6"/>
        <v>17</v>
      </c>
      <c r="B451" s="23" t="s">
        <v>15</v>
      </c>
      <c r="C451" s="21" t="s">
        <v>489</v>
      </c>
      <c r="D451" s="21" t="s">
        <v>1339</v>
      </c>
      <c r="E451" s="78">
        <f>VLOOKUP(D451,'[1]As per ISO'!$C$8:$FC$889,157,0)</f>
        <v>17</v>
      </c>
      <c r="F451" s="23" t="s">
        <v>1737</v>
      </c>
      <c r="G451" s="46" t="s">
        <v>1755</v>
      </c>
      <c r="H451" s="8"/>
      <c r="I451" s="80">
        <v>3.6</v>
      </c>
      <c r="J451" s="26"/>
      <c r="K451" s="26"/>
      <c r="L451" s="26"/>
      <c r="M451" s="26"/>
      <c r="N451" s="26"/>
      <c r="O451" s="26"/>
    </row>
    <row r="452" spans="1:15" s="7" customFormat="1" ht="26.15" customHeight="1" x14ac:dyDescent="0.35">
      <c r="A452" s="22">
        <f t="shared" si="6"/>
        <v>18</v>
      </c>
      <c r="B452" s="23" t="s">
        <v>15</v>
      </c>
      <c r="C452" s="21" t="s">
        <v>490</v>
      </c>
      <c r="D452" s="21" t="s">
        <v>1340</v>
      </c>
      <c r="E452" s="78">
        <f>VLOOKUP(D452,'[1]As per ISO'!$C$8:$FC$889,157,0)</f>
        <v>18</v>
      </c>
      <c r="F452" s="23" t="s">
        <v>1737</v>
      </c>
      <c r="G452" s="46" t="s">
        <v>1744</v>
      </c>
      <c r="H452" s="8"/>
      <c r="I452" s="80">
        <v>5.75</v>
      </c>
      <c r="J452" s="26"/>
      <c r="K452" s="26"/>
      <c r="L452" s="26"/>
      <c r="M452" s="26"/>
      <c r="N452" s="26"/>
      <c r="O452" s="26"/>
    </row>
    <row r="453" spans="1:15" s="7" customFormat="1" ht="26.15" customHeight="1" x14ac:dyDescent="0.35">
      <c r="A453" s="22">
        <f t="shared" ref="A453:A516" si="7">A452+1</f>
        <v>19</v>
      </c>
      <c r="B453" s="23" t="s">
        <v>15</v>
      </c>
      <c r="C453" s="21" t="s">
        <v>492</v>
      </c>
      <c r="D453" s="21" t="s">
        <v>1342</v>
      </c>
      <c r="E453" s="78">
        <f>VLOOKUP(D453,'[1]As per ISO'!$C$8:$FC$889,157,0)</f>
        <v>19</v>
      </c>
      <c r="F453" s="23" t="s">
        <v>1737</v>
      </c>
      <c r="G453" s="46" t="s">
        <v>1771</v>
      </c>
      <c r="H453" s="8"/>
      <c r="I453" s="80">
        <v>4.2</v>
      </c>
      <c r="J453" s="26"/>
      <c r="K453" s="26"/>
      <c r="L453" s="26"/>
      <c r="M453" s="26"/>
      <c r="N453" s="26"/>
      <c r="O453" s="26"/>
    </row>
    <row r="454" spans="1:15" s="7" customFormat="1" ht="26.15" customHeight="1" x14ac:dyDescent="0.35">
      <c r="A454" s="22">
        <f t="shared" si="7"/>
        <v>20</v>
      </c>
      <c r="B454" s="23" t="s">
        <v>15</v>
      </c>
      <c r="C454" s="21" t="s">
        <v>487</v>
      </c>
      <c r="D454" s="21" t="s">
        <v>1337</v>
      </c>
      <c r="E454" s="78">
        <f>VLOOKUP(D454,'[1]As per ISO'!$C$8:$FC$889,157,0)</f>
        <v>20</v>
      </c>
      <c r="F454" s="23" t="s">
        <v>1737</v>
      </c>
      <c r="G454" s="46" t="s">
        <v>1848</v>
      </c>
      <c r="H454" s="8"/>
      <c r="I454" s="80">
        <v>5</v>
      </c>
      <c r="J454" s="26"/>
      <c r="K454" s="26"/>
      <c r="L454" s="26"/>
      <c r="M454" s="26"/>
      <c r="N454" s="26"/>
      <c r="O454" s="26"/>
    </row>
    <row r="455" spans="1:15" s="7" customFormat="1" ht="26.15" customHeight="1" x14ac:dyDescent="0.35">
      <c r="A455" s="22">
        <f t="shared" si="7"/>
        <v>21</v>
      </c>
      <c r="B455" s="23" t="s">
        <v>15</v>
      </c>
      <c r="C455" s="21" t="s">
        <v>494</v>
      </c>
      <c r="D455" s="21" t="s">
        <v>1344</v>
      </c>
      <c r="E455" s="78">
        <f>VLOOKUP(D455,'[1]As per ISO'!$C$8:$FC$889,157,0)</f>
        <v>21</v>
      </c>
      <c r="F455" s="23" t="s">
        <v>1737</v>
      </c>
      <c r="G455" s="46" t="s">
        <v>1759</v>
      </c>
      <c r="H455" s="8"/>
      <c r="I455" s="80">
        <v>5</v>
      </c>
      <c r="J455" s="26"/>
      <c r="K455" s="26"/>
      <c r="L455" s="26"/>
      <c r="M455" s="26"/>
      <c r="N455" s="26"/>
      <c r="O455" s="26"/>
    </row>
    <row r="456" spans="1:15" s="7" customFormat="1" ht="26.15" customHeight="1" x14ac:dyDescent="0.35">
      <c r="A456" s="22">
        <f t="shared" si="7"/>
        <v>22</v>
      </c>
      <c r="B456" s="23" t="s">
        <v>15</v>
      </c>
      <c r="C456" s="21" t="s">
        <v>495</v>
      </c>
      <c r="D456" s="21" t="s">
        <v>1345</v>
      </c>
      <c r="E456" s="78">
        <f>VLOOKUP(D456,'[1]As per ISO'!$C$8:$FC$889,157,0)</f>
        <v>22</v>
      </c>
      <c r="F456" s="23" t="s">
        <v>1737</v>
      </c>
      <c r="G456" s="46" t="s">
        <v>2757</v>
      </c>
      <c r="H456" s="8"/>
      <c r="I456" s="80">
        <v>4</v>
      </c>
      <c r="J456" s="26"/>
      <c r="K456" s="26"/>
      <c r="L456" s="26"/>
      <c r="M456" s="26"/>
      <c r="N456" s="26"/>
      <c r="O456" s="26"/>
    </row>
    <row r="457" spans="1:15" s="7" customFormat="1" ht="26.15" customHeight="1" x14ac:dyDescent="0.35">
      <c r="A457" s="22">
        <f t="shared" si="7"/>
        <v>23</v>
      </c>
      <c r="B457" s="23" t="s">
        <v>15</v>
      </c>
      <c r="C457" s="21" t="s">
        <v>499</v>
      </c>
      <c r="D457" s="21" t="s">
        <v>1349</v>
      </c>
      <c r="E457" s="78">
        <f>VLOOKUP(D457,'[1]As per ISO'!$C$8:$FC$889,157,0)</f>
        <v>23</v>
      </c>
      <c r="F457" s="23" t="s">
        <v>1737</v>
      </c>
      <c r="G457" s="46" t="s">
        <v>1745</v>
      </c>
      <c r="H457" s="8"/>
      <c r="I457" s="80">
        <v>3.36</v>
      </c>
      <c r="J457" s="26"/>
      <c r="K457" s="26"/>
      <c r="L457" s="26"/>
      <c r="M457" s="26"/>
      <c r="N457" s="26"/>
      <c r="O457" s="26"/>
    </row>
    <row r="458" spans="1:15" s="7" customFormat="1" ht="26.15" customHeight="1" x14ac:dyDescent="0.35">
      <c r="A458" s="22">
        <f t="shared" si="7"/>
        <v>24</v>
      </c>
      <c r="B458" s="23" t="s">
        <v>15</v>
      </c>
      <c r="C458" s="21" t="s">
        <v>491</v>
      </c>
      <c r="D458" s="21" t="s">
        <v>1341</v>
      </c>
      <c r="E458" s="78">
        <f>VLOOKUP(D458,'[1]As per ISO'!$C$8:$FC$889,157,0)</f>
        <v>24</v>
      </c>
      <c r="F458" s="23" t="s">
        <v>1737</v>
      </c>
      <c r="G458" s="46" t="s">
        <v>2300</v>
      </c>
      <c r="H458" s="8"/>
      <c r="I458" s="80">
        <v>3.5</v>
      </c>
      <c r="J458" s="26"/>
      <c r="K458" s="26"/>
      <c r="L458" s="26"/>
      <c r="M458" s="26"/>
      <c r="N458" s="26"/>
      <c r="O458" s="26"/>
    </row>
    <row r="459" spans="1:15" s="7" customFormat="1" ht="26.15" customHeight="1" x14ac:dyDescent="0.35">
      <c r="A459" s="22">
        <f t="shared" si="7"/>
        <v>25</v>
      </c>
      <c r="B459" s="23" t="s">
        <v>15</v>
      </c>
      <c r="C459" s="21" t="s">
        <v>500</v>
      </c>
      <c r="D459" s="21" t="s">
        <v>1350</v>
      </c>
      <c r="E459" s="78">
        <f>VLOOKUP(D459,'[1]As per ISO'!$C$8:$FC$889,157,0)</f>
        <v>25</v>
      </c>
      <c r="F459" s="23" t="s">
        <v>1737</v>
      </c>
      <c r="G459" s="46" t="s">
        <v>1759</v>
      </c>
      <c r="H459" s="8"/>
      <c r="I459" s="80">
        <v>5</v>
      </c>
      <c r="J459" s="26"/>
      <c r="K459" s="26"/>
      <c r="L459" s="26"/>
      <c r="M459" s="26"/>
      <c r="N459" s="26"/>
      <c r="O459" s="26"/>
    </row>
    <row r="460" spans="1:15" s="7" customFormat="1" ht="26.15" customHeight="1" x14ac:dyDescent="0.35">
      <c r="A460" s="22">
        <f t="shared" si="7"/>
        <v>26</v>
      </c>
      <c r="B460" s="23" t="s">
        <v>15</v>
      </c>
      <c r="C460" s="21" t="s">
        <v>493</v>
      </c>
      <c r="D460" s="21" t="s">
        <v>1343</v>
      </c>
      <c r="E460" s="78">
        <f>VLOOKUP(D460,'[1]As per ISO'!$C$8:$FC$889,157,0)</f>
        <v>26</v>
      </c>
      <c r="F460" s="23" t="s">
        <v>1738</v>
      </c>
      <c r="G460" s="46" t="s">
        <v>2822</v>
      </c>
      <c r="H460" s="8"/>
      <c r="I460" s="80"/>
      <c r="J460" s="26"/>
      <c r="K460" s="26"/>
      <c r="L460" s="26"/>
      <c r="M460" s="26"/>
      <c r="N460" s="26"/>
      <c r="O460" s="26"/>
    </row>
    <row r="461" spans="1:15" s="7" customFormat="1" ht="26.15" customHeight="1" x14ac:dyDescent="0.35">
      <c r="A461" s="22">
        <f t="shared" si="7"/>
        <v>27</v>
      </c>
      <c r="B461" s="23" t="s">
        <v>15</v>
      </c>
      <c r="C461" s="21" t="s">
        <v>503</v>
      </c>
      <c r="D461" s="21" t="s">
        <v>1353</v>
      </c>
      <c r="E461" s="78">
        <f>VLOOKUP(D461,'[1]As per ISO'!$C$8:$FC$889,157,0)</f>
        <v>27</v>
      </c>
      <c r="F461" s="23" t="s">
        <v>1737</v>
      </c>
      <c r="G461" s="46" t="s">
        <v>2758</v>
      </c>
      <c r="H461" s="8"/>
      <c r="I461" s="80">
        <v>4.25</v>
      </c>
      <c r="J461" s="26"/>
      <c r="K461" s="26"/>
      <c r="L461" s="26"/>
      <c r="M461" s="26"/>
      <c r="N461" s="26"/>
      <c r="O461" s="26"/>
    </row>
    <row r="462" spans="1:15" s="7" customFormat="1" ht="26.15" customHeight="1" x14ac:dyDescent="0.35">
      <c r="A462" s="22">
        <f t="shared" si="7"/>
        <v>28</v>
      </c>
      <c r="B462" s="23" t="s">
        <v>15</v>
      </c>
      <c r="C462" s="21" t="s">
        <v>504</v>
      </c>
      <c r="D462" s="21" t="s">
        <v>1354</v>
      </c>
      <c r="E462" s="78">
        <f>VLOOKUP(D462,'[1]As per ISO'!$C$8:$FC$889,157,0)</f>
        <v>28</v>
      </c>
      <c r="F462" s="23" t="s">
        <v>1737</v>
      </c>
      <c r="G462" s="46" t="s">
        <v>1744</v>
      </c>
      <c r="H462" s="8"/>
      <c r="I462" s="80">
        <v>4.25</v>
      </c>
      <c r="J462" s="26"/>
      <c r="K462" s="26"/>
      <c r="L462" s="26"/>
      <c r="M462" s="26"/>
      <c r="N462" s="26"/>
      <c r="O462" s="26"/>
    </row>
    <row r="463" spans="1:15" s="7" customFormat="1" ht="26.15" customHeight="1" x14ac:dyDescent="0.35">
      <c r="A463" s="22">
        <f t="shared" si="7"/>
        <v>29</v>
      </c>
      <c r="B463" s="23" t="s">
        <v>15</v>
      </c>
      <c r="C463" s="21" t="s">
        <v>496</v>
      </c>
      <c r="D463" s="21" t="s">
        <v>1346</v>
      </c>
      <c r="E463" s="78">
        <f>VLOOKUP(D463,'[1]As per ISO'!$C$8:$FC$889,157,0)</f>
        <v>29</v>
      </c>
      <c r="F463" s="23" t="s">
        <v>1737</v>
      </c>
      <c r="G463" s="79" t="s">
        <v>2650</v>
      </c>
      <c r="H463" s="8"/>
      <c r="I463" s="80">
        <v>4</v>
      </c>
      <c r="J463" s="26"/>
      <c r="K463" s="26"/>
      <c r="L463" s="26"/>
      <c r="M463" s="26"/>
      <c r="N463" s="26"/>
      <c r="O463" s="26"/>
    </row>
    <row r="464" spans="1:15" s="7" customFormat="1" ht="26.15" customHeight="1" x14ac:dyDescent="0.35">
      <c r="A464" s="22">
        <f t="shared" si="7"/>
        <v>30</v>
      </c>
      <c r="B464" s="23" t="s">
        <v>15</v>
      </c>
      <c r="C464" s="21" t="s">
        <v>497</v>
      </c>
      <c r="D464" s="21" t="s">
        <v>1347</v>
      </c>
      <c r="E464" s="78">
        <f>VLOOKUP(D464,'[1]As per ISO'!$C$8:$FC$889,157,0)</f>
        <v>30</v>
      </c>
      <c r="F464" s="23" t="s">
        <v>1737</v>
      </c>
      <c r="G464" s="46" t="s">
        <v>2759</v>
      </c>
      <c r="H464" s="8" t="s">
        <v>2247</v>
      </c>
      <c r="I464" s="80">
        <v>4.7</v>
      </c>
      <c r="J464" s="26"/>
      <c r="K464" s="26"/>
      <c r="L464" s="26"/>
      <c r="M464" s="26"/>
      <c r="N464" s="26"/>
      <c r="O464" s="26"/>
    </row>
    <row r="465" spans="1:15" s="7" customFormat="1" ht="26.15" customHeight="1" x14ac:dyDescent="0.35">
      <c r="A465" s="22">
        <f t="shared" si="7"/>
        <v>31</v>
      </c>
      <c r="B465" s="23" t="s">
        <v>15</v>
      </c>
      <c r="C465" s="21" t="s">
        <v>498</v>
      </c>
      <c r="D465" s="21" t="s">
        <v>1348</v>
      </c>
      <c r="E465" s="78">
        <f>VLOOKUP(D465,'[1]As per ISO'!$C$8:$FC$889,157,0)</f>
        <v>31</v>
      </c>
      <c r="F465" s="23" t="s">
        <v>1739</v>
      </c>
      <c r="G465" s="46"/>
      <c r="H465" s="8"/>
      <c r="I465" s="80"/>
      <c r="J465" s="26"/>
      <c r="K465" s="26"/>
      <c r="L465" s="26"/>
      <c r="M465" s="26"/>
      <c r="N465" s="26"/>
      <c r="O465" s="26"/>
    </row>
    <row r="466" spans="1:15" s="7" customFormat="1" ht="26.15" customHeight="1" x14ac:dyDescent="0.35">
      <c r="A466" s="22">
        <f t="shared" si="7"/>
        <v>32</v>
      </c>
      <c r="B466" s="23" t="s">
        <v>15</v>
      </c>
      <c r="C466" s="21" t="s">
        <v>505</v>
      </c>
      <c r="D466" s="21" t="s">
        <v>1355</v>
      </c>
      <c r="E466" s="78">
        <f>VLOOKUP(D466,'[1]As per ISO'!$C$8:$FC$889,157,0)</f>
        <v>32</v>
      </c>
      <c r="F466" s="23" t="s">
        <v>1737</v>
      </c>
      <c r="G466" s="46" t="s">
        <v>1849</v>
      </c>
      <c r="H466" s="8"/>
      <c r="I466" s="80">
        <v>4.25</v>
      </c>
      <c r="J466" s="26"/>
      <c r="K466" s="26"/>
      <c r="L466" s="26"/>
      <c r="M466" s="26"/>
      <c r="N466" s="26"/>
      <c r="O466" s="26"/>
    </row>
    <row r="467" spans="1:15" s="7" customFormat="1" ht="26.15" customHeight="1" x14ac:dyDescent="0.35">
      <c r="A467" s="22">
        <f t="shared" si="7"/>
        <v>33</v>
      </c>
      <c r="B467" s="23" t="s">
        <v>15</v>
      </c>
      <c r="C467" s="21" t="s">
        <v>506</v>
      </c>
      <c r="D467" s="21" t="s">
        <v>1356</v>
      </c>
      <c r="E467" s="78">
        <f>VLOOKUP(D467,'[1]As per ISO'!$C$8:$FC$889,157,0)</f>
        <v>33</v>
      </c>
      <c r="F467" s="23" t="s">
        <v>1737</v>
      </c>
      <c r="G467" s="46" t="s">
        <v>1803</v>
      </c>
      <c r="H467" s="8"/>
      <c r="I467" s="80">
        <v>7</v>
      </c>
      <c r="J467" s="26"/>
      <c r="K467" s="26"/>
      <c r="L467" s="26"/>
      <c r="M467" s="26"/>
      <c r="N467" s="26"/>
      <c r="O467" s="26"/>
    </row>
    <row r="468" spans="1:15" s="7" customFormat="1" ht="26.15" customHeight="1" x14ac:dyDescent="0.35">
      <c r="A468" s="22">
        <f t="shared" si="7"/>
        <v>34</v>
      </c>
      <c r="B468" s="23" t="s">
        <v>15</v>
      </c>
      <c r="C468" s="21" t="s">
        <v>501</v>
      </c>
      <c r="D468" s="21" t="s">
        <v>1351</v>
      </c>
      <c r="E468" s="78">
        <f>VLOOKUP(D468,'[1]As per ISO'!$C$8:$FC$889,157,0)</f>
        <v>34</v>
      </c>
      <c r="F468" s="23" t="s">
        <v>1737</v>
      </c>
      <c r="G468" s="46" t="s">
        <v>2760</v>
      </c>
      <c r="H468" s="8"/>
      <c r="I468" s="80"/>
      <c r="J468" s="26"/>
      <c r="K468" s="26"/>
      <c r="L468" s="26"/>
      <c r="M468" s="26"/>
      <c r="N468" s="26"/>
      <c r="O468" s="26"/>
    </row>
    <row r="469" spans="1:15" s="7" customFormat="1" ht="26.15" customHeight="1" x14ac:dyDescent="0.35">
      <c r="A469" s="22">
        <f t="shared" si="7"/>
        <v>35</v>
      </c>
      <c r="B469" s="23" t="s">
        <v>15</v>
      </c>
      <c r="C469" s="21" t="s">
        <v>502</v>
      </c>
      <c r="D469" s="21" t="s">
        <v>1352</v>
      </c>
      <c r="E469" s="78">
        <f>VLOOKUP(D469,'[1]As per ISO'!$C$8:$FC$889,157,0)</f>
        <v>35</v>
      </c>
      <c r="F469" s="23" t="s">
        <v>1737</v>
      </c>
      <c r="G469" s="46" t="s">
        <v>1850</v>
      </c>
      <c r="H469" s="8"/>
      <c r="I469" s="80">
        <v>3.7</v>
      </c>
      <c r="J469" s="26"/>
      <c r="K469" s="26"/>
      <c r="L469" s="26"/>
      <c r="M469" s="26"/>
      <c r="N469" s="26"/>
      <c r="O469" s="26"/>
    </row>
    <row r="470" spans="1:15" s="7" customFormat="1" ht="26.15" customHeight="1" x14ac:dyDescent="0.35">
      <c r="A470" s="22">
        <f t="shared" si="7"/>
        <v>36</v>
      </c>
      <c r="B470" s="23" t="s">
        <v>15</v>
      </c>
      <c r="C470" s="21" t="s">
        <v>509</v>
      </c>
      <c r="D470" s="21" t="s">
        <v>1359</v>
      </c>
      <c r="E470" s="78">
        <f>VLOOKUP(D470,'[1]As per ISO'!$C$8:$FC$889,157,0)</f>
        <v>36</v>
      </c>
      <c r="F470" s="23" t="s">
        <v>1737</v>
      </c>
      <c r="G470" s="46" t="s">
        <v>1744</v>
      </c>
      <c r="H470" s="8"/>
      <c r="I470" s="80">
        <v>4.25</v>
      </c>
      <c r="J470" s="26"/>
      <c r="K470" s="26"/>
      <c r="L470" s="26"/>
      <c r="M470" s="26"/>
      <c r="N470" s="26"/>
      <c r="O470" s="26"/>
    </row>
    <row r="471" spans="1:15" s="7" customFormat="1" ht="26.15" customHeight="1" x14ac:dyDescent="0.35">
      <c r="A471" s="22">
        <f t="shared" si="7"/>
        <v>37</v>
      </c>
      <c r="B471" s="23" t="s">
        <v>15</v>
      </c>
      <c r="C471" s="21" t="s">
        <v>510</v>
      </c>
      <c r="D471" s="21" t="s">
        <v>1360</v>
      </c>
      <c r="E471" s="78">
        <f>VLOOKUP(D471,'[1]As per ISO'!$C$8:$FC$889,157,0)</f>
        <v>37</v>
      </c>
      <c r="F471" s="23" t="s">
        <v>1737</v>
      </c>
      <c r="G471" s="46" t="s">
        <v>1744</v>
      </c>
      <c r="H471" s="8"/>
      <c r="I471" s="80">
        <v>4.25</v>
      </c>
      <c r="J471" s="26"/>
      <c r="K471" s="26"/>
      <c r="L471" s="26"/>
      <c r="M471" s="26"/>
      <c r="N471" s="26"/>
      <c r="O471" s="26"/>
    </row>
    <row r="472" spans="1:15" s="7" customFormat="1" ht="26.15" customHeight="1" x14ac:dyDescent="0.35">
      <c r="A472" s="22">
        <f t="shared" si="7"/>
        <v>38</v>
      </c>
      <c r="B472" s="23" t="s">
        <v>15</v>
      </c>
      <c r="C472" s="21" t="s">
        <v>511</v>
      </c>
      <c r="D472" s="21" t="s">
        <v>1361</v>
      </c>
      <c r="E472" s="78">
        <f>VLOOKUP(D472,'[1]As per ISO'!$C$8:$FC$889,157,0)</f>
        <v>38</v>
      </c>
      <c r="F472" s="23" t="s">
        <v>1737</v>
      </c>
      <c r="G472" s="46" t="s">
        <v>1744</v>
      </c>
      <c r="H472" s="8"/>
      <c r="I472" s="80">
        <v>4.25</v>
      </c>
      <c r="J472" s="26"/>
      <c r="K472" s="26"/>
      <c r="L472" s="26"/>
      <c r="M472" s="26"/>
      <c r="N472" s="26"/>
      <c r="O472" s="26"/>
    </row>
    <row r="473" spans="1:15" s="7" customFormat="1" ht="26.15" customHeight="1" x14ac:dyDescent="0.35">
      <c r="A473" s="22">
        <f t="shared" si="7"/>
        <v>39</v>
      </c>
      <c r="B473" s="23" t="s">
        <v>15</v>
      </c>
      <c r="C473" s="21" t="s">
        <v>512</v>
      </c>
      <c r="D473" s="21" t="s">
        <v>1362</v>
      </c>
      <c r="E473" s="78">
        <f>VLOOKUP(D473,'[1]As per ISO'!$C$8:$FC$889,157,0)</f>
        <v>39</v>
      </c>
      <c r="F473" s="23" t="s">
        <v>1737</v>
      </c>
      <c r="G473" s="46" t="s">
        <v>1754</v>
      </c>
      <c r="H473" s="8"/>
      <c r="I473" s="80" t="s">
        <v>2673</v>
      </c>
      <c r="J473" s="26"/>
      <c r="K473" s="26"/>
      <c r="L473" s="26"/>
      <c r="M473" s="26"/>
      <c r="N473" s="26"/>
      <c r="O473" s="26"/>
    </row>
    <row r="474" spans="1:15" s="7" customFormat="1" ht="26.15" customHeight="1" x14ac:dyDescent="0.35">
      <c r="A474" s="22">
        <f t="shared" si="7"/>
        <v>40</v>
      </c>
      <c r="B474" s="23" t="s">
        <v>15</v>
      </c>
      <c r="C474" s="21" t="s">
        <v>507</v>
      </c>
      <c r="D474" s="21" t="s">
        <v>1357</v>
      </c>
      <c r="E474" s="78">
        <f>VLOOKUP(D474,'[1]As per ISO'!$C$8:$FC$889,157,0)</f>
        <v>40</v>
      </c>
      <c r="F474" s="23" t="s">
        <v>1737</v>
      </c>
      <c r="G474" s="46" t="s">
        <v>1851</v>
      </c>
      <c r="H474" s="8" t="s">
        <v>2174</v>
      </c>
      <c r="I474" s="80">
        <v>3.8</v>
      </c>
      <c r="J474" s="26"/>
      <c r="K474" s="26"/>
      <c r="L474" s="26"/>
      <c r="M474" s="26"/>
      <c r="N474" s="26"/>
      <c r="O474" s="26"/>
    </row>
    <row r="475" spans="1:15" s="7" customFormat="1" ht="26.15" customHeight="1" x14ac:dyDescent="0.35">
      <c r="A475" s="22">
        <f t="shared" si="7"/>
        <v>41</v>
      </c>
      <c r="B475" s="23" t="s">
        <v>15</v>
      </c>
      <c r="C475" s="21" t="s">
        <v>508</v>
      </c>
      <c r="D475" s="21" t="s">
        <v>1358</v>
      </c>
      <c r="E475" s="78">
        <f>VLOOKUP(D475,'[1]As per ISO'!$C$8:$FC$889,157,0)</f>
        <v>41</v>
      </c>
      <c r="F475" s="23" t="s">
        <v>1737</v>
      </c>
      <c r="G475" s="46"/>
      <c r="H475" s="8"/>
      <c r="I475" s="80"/>
      <c r="J475" s="26"/>
      <c r="K475" s="26"/>
      <c r="L475" s="26"/>
      <c r="M475" s="26"/>
      <c r="N475" s="26"/>
      <c r="O475" s="26"/>
    </row>
    <row r="476" spans="1:15" s="7" customFormat="1" ht="26.15" customHeight="1" x14ac:dyDescent="0.35">
      <c r="A476" s="22">
        <f t="shared" si="7"/>
        <v>42</v>
      </c>
      <c r="B476" s="23" t="s">
        <v>15</v>
      </c>
      <c r="C476" s="21" t="s">
        <v>513</v>
      </c>
      <c r="D476" s="21" t="s">
        <v>1363</v>
      </c>
      <c r="E476" s="78">
        <f>VLOOKUP(D476,'[1]As per ISO'!$C$8:$FC$889,157,0)</f>
        <v>42</v>
      </c>
      <c r="F476" s="23" t="s">
        <v>1737</v>
      </c>
      <c r="G476" s="46" t="s">
        <v>1780</v>
      </c>
      <c r="H476" s="8"/>
      <c r="I476" s="80">
        <v>4.5</v>
      </c>
      <c r="J476" s="26"/>
      <c r="K476" s="26"/>
      <c r="L476" s="26"/>
      <c r="M476" s="26"/>
      <c r="N476" s="26"/>
      <c r="O476" s="26"/>
    </row>
    <row r="477" spans="1:15" s="7" customFormat="1" ht="26.15" customHeight="1" x14ac:dyDescent="0.35">
      <c r="A477" s="22">
        <f t="shared" si="7"/>
        <v>43</v>
      </c>
      <c r="B477" s="23" t="s">
        <v>15</v>
      </c>
      <c r="C477" s="21" t="s">
        <v>515</v>
      </c>
      <c r="D477" s="21" t="s">
        <v>1365</v>
      </c>
      <c r="E477" s="78">
        <f>VLOOKUP(D477,'[1]As per ISO'!$C$8:$FC$889,157,0)</f>
        <v>43</v>
      </c>
      <c r="F477" s="23" t="s">
        <v>1737</v>
      </c>
      <c r="G477" s="46" t="s">
        <v>1744</v>
      </c>
      <c r="H477" s="8"/>
      <c r="I477" s="80">
        <v>4.25</v>
      </c>
      <c r="J477" s="26"/>
      <c r="K477" s="26"/>
      <c r="L477" s="26"/>
      <c r="M477" s="26"/>
      <c r="N477" s="26"/>
      <c r="O477" s="26"/>
    </row>
    <row r="478" spans="1:15" s="7" customFormat="1" ht="26.15" customHeight="1" x14ac:dyDescent="0.35">
      <c r="A478" s="22">
        <f t="shared" si="7"/>
        <v>44</v>
      </c>
      <c r="B478" s="23" t="s">
        <v>15</v>
      </c>
      <c r="C478" s="21" t="s">
        <v>517</v>
      </c>
      <c r="D478" s="21" t="s">
        <v>1367</v>
      </c>
      <c r="E478" s="78">
        <f>VLOOKUP(D478,'[1]As per ISO'!$C$8:$FC$889,157,0)</f>
        <v>44</v>
      </c>
      <c r="F478" s="23" t="s">
        <v>1737</v>
      </c>
      <c r="G478" s="46" t="s">
        <v>1838</v>
      </c>
      <c r="H478" s="8"/>
      <c r="I478" s="80">
        <v>4</v>
      </c>
      <c r="J478" s="26"/>
      <c r="K478" s="26"/>
      <c r="L478" s="26"/>
      <c r="M478" s="26"/>
      <c r="N478" s="26"/>
      <c r="O478" s="26"/>
    </row>
    <row r="479" spans="1:15" s="7" customFormat="1" ht="26.15" customHeight="1" x14ac:dyDescent="0.35">
      <c r="A479" s="22">
        <f t="shared" si="7"/>
        <v>45</v>
      </c>
      <c r="B479" s="23" t="s">
        <v>15</v>
      </c>
      <c r="C479" s="21" t="s">
        <v>518</v>
      </c>
      <c r="D479" s="21" t="s">
        <v>1368</v>
      </c>
      <c r="E479" s="78">
        <f>VLOOKUP(D479,'[1]As per ISO'!$C$8:$FC$889,157,0)</f>
        <v>45</v>
      </c>
      <c r="F479" s="23" t="s">
        <v>1737</v>
      </c>
      <c r="G479" s="46" t="s">
        <v>1790</v>
      </c>
      <c r="H479" s="8"/>
      <c r="I479" s="80" t="s">
        <v>2719</v>
      </c>
      <c r="J479" s="26"/>
      <c r="K479" s="26"/>
      <c r="L479" s="26"/>
      <c r="M479" s="26"/>
      <c r="N479" s="26"/>
      <c r="O479" s="26"/>
    </row>
    <row r="480" spans="1:15" s="7" customFormat="1" ht="26.15" customHeight="1" x14ac:dyDescent="0.35">
      <c r="A480" s="22">
        <f t="shared" si="7"/>
        <v>46</v>
      </c>
      <c r="B480" s="23" t="s">
        <v>15</v>
      </c>
      <c r="C480" s="21" t="s">
        <v>519</v>
      </c>
      <c r="D480" s="21" t="s">
        <v>1369</v>
      </c>
      <c r="E480" s="78">
        <f>VLOOKUP(D480,'[1]As per ISO'!$C$8:$FC$889,157,0)</f>
        <v>46</v>
      </c>
      <c r="F480" s="23" t="s">
        <v>1737</v>
      </c>
      <c r="G480" s="46" t="s">
        <v>1754</v>
      </c>
      <c r="H480" s="8"/>
      <c r="I480" s="80" t="s">
        <v>2673</v>
      </c>
      <c r="J480" s="26"/>
      <c r="K480" s="26"/>
      <c r="L480" s="26"/>
      <c r="M480" s="26"/>
      <c r="N480" s="26"/>
      <c r="O480" s="26"/>
    </row>
    <row r="481" spans="1:15" s="7" customFormat="1" ht="26.15" customHeight="1" x14ac:dyDescent="0.35">
      <c r="A481" s="22">
        <f t="shared" si="7"/>
        <v>47</v>
      </c>
      <c r="B481" s="23" t="s">
        <v>15</v>
      </c>
      <c r="C481" s="21" t="s">
        <v>514</v>
      </c>
      <c r="D481" s="21" t="s">
        <v>1364</v>
      </c>
      <c r="E481" s="78">
        <f>VLOOKUP(D481,'[1]As per ISO'!$C$8:$FC$889,157,0)</f>
        <v>47</v>
      </c>
      <c r="F481" s="23" t="s">
        <v>1737</v>
      </c>
      <c r="G481" s="46"/>
      <c r="H481" s="8"/>
      <c r="I481" s="80"/>
      <c r="J481" s="26"/>
      <c r="K481" s="26"/>
      <c r="L481" s="26"/>
      <c r="M481" s="26"/>
      <c r="N481" s="26"/>
      <c r="O481" s="26"/>
    </row>
    <row r="482" spans="1:15" s="7" customFormat="1" ht="26.15" customHeight="1" x14ac:dyDescent="0.35">
      <c r="A482" s="22">
        <f t="shared" si="7"/>
        <v>48</v>
      </c>
      <c r="B482" s="23" t="s">
        <v>15</v>
      </c>
      <c r="C482" s="21" t="s">
        <v>523</v>
      </c>
      <c r="D482" s="21" t="s">
        <v>1373</v>
      </c>
      <c r="E482" s="78">
        <f>VLOOKUP(D482,'[1]As per ISO'!$C$8:$FC$889,157,0)</f>
        <v>48</v>
      </c>
      <c r="F482" s="23" t="s">
        <v>1737</v>
      </c>
      <c r="G482" s="46" t="s">
        <v>1790</v>
      </c>
      <c r="H482" s="8"/>
      <c r="I482" s="80" t="s">
        <v>2720</v>
      </c>
      <c r="J482" s="26"/>
      <c r="K482" s="26"/>
      <c r="L482" s="26"/>
      <c r="M482" s="26"/>
      <c r="N482" s="26"/>
      <c r="O482" s="26"/>
    </row>
    <row r="483" spans="1:15" s="7" customFormat="1" ht="26.15" customHeight="1" x14ac:dyDescent="0.35">
      <c r="A483" s="22">
        <f t="shared" si="7"/>
        <v>49</v>
      </c>
      <c r="B483" s="23" t="s">
        <v>15</v>
      </c>
      <c r="C483" s="21" t="s">
        <v>516</v>
      </c>
      <c r="D483" s="21" t="s">
        <v>1366</v>
      </c>
      <c r="E483" s="78">
        <f>VLOOKUP(D483,'[1]As per ISO'!$C$8:$FC$889,157,0)</f>
        <v>49</v>
      </c>
      <c r="F483" s="23" t="s">
        <v>1737</v>
      </c>
      <c r="G483" s="46" t="s">
        <v>2761</v>
      </c>
      <c r="H483" s="8"/>
      <c r="I483" s="80"/>
      <c r="J483" s="26"/>
      <c r="K483" s="26"/>
      <c r="L483" s="26"/>
      <c r="M483" s="26"/>
      <c r="N483" s="26"/>
      <c r="O483" s="26"/>
    </row>
    <row r="484" spans="1:15" s="7" customFormat="1" ht="26.15" customHeight="1" x14ac:dyDescent="0.35">
      <c r="A484" s="22">
        <f t="shared" si="7"/>
        <v>50</v>
      </c>
      <c r="B484" s="23" t="s">
        <v>15</v>
      </c>
      <c r="C484" s="21" t="s">
        <v>525</v>
      </c>
      <c r="D484" s="21" t="s">
        <v>1375</v>
      </c>
      <c r="E484" s="78">
        <f>VLOOKUP(D484,'[1]As per ISO'!$C$8:$FC$889,157,0)</f>
        <v>50</v>
      </c>
      <c r="F484" s="23" t="s">
        <v>1737</v>
      </c>
      <c r="G484" s="46" t="s">
        <v>1744</v>
      </c>
      <c r="H484" s="8"/>
      <c r="I484" s="80">
        <v>4.25</v>
      </c>
      <c r="J484" s="26"/>
      <c r="K484" s="26"/>
      <c r="L484" s="26"/>
      <c r="M484" s="26"/>
      <c r="N484" s="26"/>
      <c r="O484" s="26"/>
    </row>
    <row r="485" spans="1:15" s="7" customFormat="1" ht="26.15" customHeight="1" x14ac:dyDescent="0.35">
      <c r="A485" s="22">
        <f t="shared" si="7"/>
        <v>51</v>
      </c>
      <c r="B485" s="23" t="s">
        <v>15</v>
      </c>
      <c r="C485" s="21" t="s">
        <v>527</v>
      </c>
      <c r="D485" s="21" t="s">
        <v>1377</v>
      </c>
      <c r="E485" s="78">
        <f>VLOOKUP(D485,'[1]As per ISO'!$C$8:$FC$889,157,0)</f>
        <v>51</v>
      </c>
      <c r="F485" s="23" t="s">
        <v>1737</v>
      </c>
      <c r="G485" s="46" t="s">
        <v>1789</v>
      </c>
      <c r="H485" s="8"/>
      <c r="I485" s="80">
        <v>5</v>
      </c>
      <c r="J485" s="26"/>
      <c r="K485" s="26"/>
      <c r="L485" s="26"/>
      <c r="M485" s="26"/>
      <c r="N485" s="26"/>
      <c r="O485" s="26"/>
    </row>
    <row r="486" spans="1:15" s="7" customFormat="1" ht="26.15" customHeight="1" x14ac:dyDescent="0.35">
      <c r="A486" s="22">
        <f t="shared" si="7"/>
        <v>52</v>
      </c>
      <c r="B486" s="23" t="s">
        <v>15</v>
      </c>
      <c r="C486" s="21" t="s">
        <v>528</v>
      </c>
      <c r="D486" s="21" t="s">
        <v>1378</v>
      </c>
      <c r="E486" s="78">
        <f>VLOOKUP(D486,'[1]As per ISO'!$C$8:$FC$889,157,0)</f>
        <v>52</v>
      </c>
      <c r="F486" s="23" t="s">
        <v>1737</v>
      </c>
      <c r="G486" s="46" t="s">
        <v>1754</v>
      </c>
      <c r="H486" s="8"/>
      <c r="I486" s="80" t="s">
        <v>2673</v>
      </c>
      <c r="J486" s="26"/>
      <c r="K486" s="26"/>
      <c r="L486" s="26"/>
      <c r="M486" s="26"/>
      <c r="N486" s="26"/>
      <c r="O486" s="26"/>
    </row>
    <row r="487" spans="1:15" s="7" customFormat="1" ht="26.15" customHeight="1" x14ac:dyDescent="0.35">
      <c r="A487" s="22">
        <f t="shared" si="7"/>
        <v>53</v>
      </c>
      <c r="B487" s="23" t="s">
        <v>15</v>
      </c>
      <c r="C487" s="21" t="s">
        <v>520</v>
      </c>
      <c r="D487" s="21" t="s">
        <v>1370</v>
      </c>
      <c r="E487" s="78">
        <f>VLOOKUP(D487,'[1]As per ISO'!$C$8:$FC$889,157,0)</f>
        <v>53</v>
      </c>
      <c r="F487" s="23" t="s">
        <v>1738</v>
      </c>
      <c r="G487" s="46"/>
      <c r="H487" s="8"/>
      <c r="I487" s="80"/>
      <c r="J487" s="26"/>
      <c r="K487" s="26"/>
      <c r="L487" s="26"/>
      <c r="M487" s="26"/>
      <c r="N487" s="26"/>
      <c r="O487" s="26"/>
    </row>
    <row r="488" spans="1:15" s="7" customFormat="1" ht="26.15" customHeight="1" x14ac:dyDescent="0.35">
      <c r="A488" s="22">
        <f t="shared" si="7"/>
        <v>54</v>
      </c>
      <c r="B488" s="23" t="s">
        <v>15</v>
      </c>
      <c r="C488" s="21" t="s">
        <v>521</v>
      </c>
      <c r="D488" s="21" t="s">
        <v>1371</v>
      </c>
      <c r="E488" s="78">
        <f>VLOOKUP(D488,'[1]As per ISO'!$C$8:$FC$889,157,0)</f>
        <v>54</v>
      </c>
      <c r="F488" s="23" t="s">
        <v>1737</v>
      </c>
      <c r="G488" s="46" t="s">
        <v>1852</v>
      </c>
      <c r="H488" s="8" t="s">
        <v>2175</v>
      </c>
      <c r="I488" s="80">
        <v>4.25</v>
      </c>
      <c r="J488" s="26"/>
      <c r="K488" s="26"/>
      <c r="L488" s="26"/>
      <c r="M488" s="26"/>
      <c r="N488" s="26"/>
      <c r="O488" s="26"/>
    </row>
    <row r="489" spans="1:15" s="7" customFormat="1" ht="26.15" customHeight="1" x14ac:dyDescent="0.35">
      <c r="A489" s="22">
        <f t="shared" si="7"/>
        <v>55</v>
      </c>
      <c r="B489" s="23" t="s">
        <v>15</v>
      </c>
      <c r="C489" s="21" t="s">
        <v>522</v>
      </c>
      <c r="D489" s="21" t="s">
        <v>1372</v>
      </c>
      <c r="E489" s="78">
        <f>VLOOKUP(D489,'[1]As per ISO'!$C$8:$FC$889,157,0)</f>
        <v>55</v>
      </c>
      <c r="F489" s="23" t="s">
        <v>1737</v>
      </c>
      <c r="G489" s="46" t="s">
        <v>1745</v>
      </c>
      <c r="H489" s="8"/>
      <c r="I489" s="80">
        <v>3.6</v>
      </c>
      <c r="J489" s="26"/>
      <c r="K489" s="26"/>
      <c r="L489" s="26"/>
      <c r="M489" s="26"/>
      <c r="N489" s="26"/>
      <c r="O489" s="26"/>
    </row>
    <row r="490" spans="1:15" s="7" customFormat="1" ht="26.15" customHeight="1" x14ac:dyDescent="0.35">
      <c r="A490" s="22">
        <f t="shared" si="7"/>
        <v>56</v>
      </c>
      <c r="B490" s="23" t="s">
        <v>15</v>
      </c>
      <c r="C490" s="21" t="s">
        <v>531</v>
      </c>
      <c r="D490" s="21" t="s">
        <v>1381</v>
      </c>
      <c r="E490" s="78">
        <f>VLOOKUP(D490,'[1]As per ISO'!$C$8:$FC$889,157,0)</f>
        <v>56</v>
      </c>
      <c r="F490" s="23" t="s">
        <v>1737</v>
      </c>
      <c r="G490" s="46" t="s">
        <v>1780</v>
      </c>
      <c r="H490" s="8"/>
      <c r="I490" s="80">
        <v>4.5</v>
      </c>
      <c r="J490" s="26"/>
      <c r="K490" s="26"/>
      <c r="L490" s="26"/>
      <c r="M490" s="26"/>
      <c r="N490" s="26"/>
      <c r="O490" s="26"/>
    </row>
    <row r="491" spans="1:15" s="7" customFormat="1" ht="26.15" customHeight="1" x14ac:dyDescent="0.35">
      <c r="A491" s="22">
        <f t="shared" si="7"/>
        <v>57</v>
      </c>
      <c r="B491" s="23" t="s">
        <v>15</v>
      </c>
      <c r="C491" s="21" t="s">
        <v>524</v>
      </c>
      <c r="D491" s="21" t="s">
        <v>1374</v>
      </c>
      <c r="E491" s="78">
        <f>VLOOKUP(D491,'[1]As per ISO'!$C$8:$FC$889,157,0)</f>
        <v>57</v>
      </c>
      <c r="F491" s="23" t="s">
        <v>1738</v>
      </c>
      <c r="G491" s="46"/>
      <c r="H491" s="8"/>
      <c r="I491" s="80"/>
      <c r="J491" s="26"/>
      <c r="K491" s="26"/>
      <c r="L491" s="26"/>
      <c r="M491" s="26"/>
      <c r="N491" s="26"/>
      <c r="O491" s="26"/>
    </row>
    <row r="492" spans="1:15" s="7" customFormat="1" ht="26.15" customHeight="1" x14ac:dyDescent="0.35">
      <c r="A492" s="22">
        <f t="shared" si="7"/>
        <v>58</v>
      </c>
      <c r="B492" s="23" t="s">
        <v>15</v>
      </c>
      <c r="C492" s="21" t="s">
        <v>532</v>
      </c>
      <c r="D492" s="21" t="s">
        <v>1382</v>
      </c>
      <c r="E492" s="78">
        <f>VLOOKUP(D492,'[1]As per ISO'!$C$8:$FC$889,157,0)</f>
        <v>58</v>
      </c>
      <c r="F492" s="23" t="s">
        <v>1737</v>
      </c>
      <c r="G492" s="46" t="s">
        <v>1800</v>
      </c>
      <c r="H492" s="8"/>
      <c r="I492" s="80">
        <v>6</v>
      </c>
      <c r="J492" s="26"/>
      <c r="K492" s="26"/>
      <c r="L492" s="26"/>
      <c r="M492" s="26"/>
      <c r="N492" s="26"/>
      <c r="O492" s="26"/>
    </row>
    <row r="493" spans="1:15" s="7" customFormat="1" ht="26.15" customHeight="1" x14ac:dyDescent="0.35">
      <c r="A493" s="22">
        <f t="shared" si="7"/>
        <v>59</v>
      </c>
      <c r="B493" s="23" t="s">
        <v>15</v>
      </c>
      <c r="C493" s="21" t="s">
        <v>526</v>
      </c>
      <c r="D493" s="21" t="s">
        <v>1376</v>
      </c>
      <c r="E493" s="78">
        <f>VLOOKUP(D493,'[1]As per ISO'!$C$8:$FC$889,157,0)</f>
        <v>59</v>
      </c>
      <c r="F493" s="23" t="s">
        <v>1737</v>
      </c>
      <c r="G493" s="46"/>
      <c r="H493" s="8"/>
      <c r="I493" s="80"/>
      <c r="J493" s="26"/>
      <c r="K493" s="26"/>
      <c r="L493" s="26"/>
      <c r="M493" s="26"/>
      <c r="N493" s="26"/>
      <c r="O493" s="26"/>
    </row>
    <row r="494" spans="1:15" s="7" customFormat="1" ht="26.15" customHeight="1" x14ac:dyDescent="0.35">
      <c r="A494" s="22">
        <f t="shared" si="7"/>
        <v>60</v>
      </c>
      <c r="B494" s="23" t="s">
        <v>15</v>
      </c>
      <c r="C494" s="21" t="s">
        <v>535</v>
      </c>
      <c r="D494" s="21" t="s">
        <v>1386</v>
      </c>
      <c r="E494" s="78">
        <f>VLOOKUP(D494,'[1]As per ISO'!$C$8:$FC$889,157,0)</f>
        <v>60</v>
      </c>
      <c r="F494" s="23" t="s">
        <v>1737</v>
      </c>
      <c r="G494" s="46" t="s">
        <v>1800</v>
      </c>
      <c r="H494" s="8"/>
      <c r="I494" s="80">
        <v>6</v>
      </c>
      <c r="J494" s="26"/>
      <c r="K494" s="26"/>
      <c r="L494" s="26"/>
      <c r="M494" s="26"/>
      <c r="N494" s="26"/>
      <c r="O494" s="26"/>
    </row>
    <row r="495" spans="1:15" s="7" customFormat="1" ht="26.15" customHeight="1" x14ac:dyDescent="0.35">
      <c r="A495" s="22">
        <f t="shared" si="7"/>
        <v>61</v>
      </c>
      <c r="B495" s="23" t="s">
        <v>15</v>
      </c>
      <c r="C495" s="21" t="s">
        <v>536</v>
      </c>
      <c r="D495" s="21" t="s">
        <v>1387</v>
      </c>
      <c r="E495" s="78">
        <f>VLOOKUP(D495,'[1]As per ISO'!$C$8:$FC$889,157,0)</f>
        <v>61</v>
      </c>
      <c r="F495" s="23" t="s">
        <v>1737</v>
      </c>
      <c r="G495" s="46" t="s">
        <v>1754</v>
      </c>
      <c r="H495" s="8"/>
      <c r="I495" s="80" t="s">
        <v>2718</v>
      </c>
      <c r="J495" s="26"/>
      <c r="K495" s="26"/>
      <c r="L495" s="26"/>
      <c r="M495" s="26"/>
      <c r="N495" s="26"/>
      <c r="O495" s="26"/>
    </row>
    <row r="496" spans="1:15" s="7" customFormat="1" ht="26.15" customHeight="1" x14ac:dyDescent="0.35">
      <c r="A496" s="22">
        <f t="shared" si="7"/>
        <v>62</v>
      </c>
      <c r="B496" s="23" t="s">
        <v>15</v>
      </c>
      <c r="C496" s="21" t="s">
        <v>529</v>
      </c>
      <c r="D496" s="21" t="s">
        <v>1379</v>
      </c>
      <c r="E496" s="78">
        <f>VLOOKUP(D496,'[1]As per ISO'!$C$8:$FC$889,157,0)</f>
        <v>62</v>
      </c>
      <c r="F496" s="23" t="s">
        <v>1738</v>
      </c>
      <c r="G496" s="46"/>
      <c r="H496" s="8"/>
      <c r="I496" s="80"/>
      <c r="J496" s="26"/>
      <c r="K496" s="26"/>
      <c r="L496" s="26"/>
      <c r="M496" s="26"/>
      <c r="N496" s="26"/>
      <c r="O496" s="26"/>
    </row>
    <row r="497" spans="1:15" s="7" customFormat="1" ht="26.15" customHeight="1" x14ac:dyDescent="0.35">
      <c r="A497" s="22">
        <f t="shared" si="7"/>
        <v>63</v>
      </c>
      <c r="B497" s="23" t="s">
        <v>15</v>
      </c>
      <c r="C497" s="21" t="s">
        <v>530</v>
      </c>
      <c r="D497" s="21" t="s">
        <v>1380</v>
      </c>
      <c r="E497" s="78">
        <f>VLOOKUP(D497,'[1]As per ISO'!$C$8:$FC$889,157,0)</f>
        <v>63</v>
      </c>
      <c r="F497" s="23" t="s">
        <v>1737</v>
      </c>
      <c r="G497" s="46" t="s">
        <v>1853</v>
      </c>
      <c r="H497" s="8" t="s">
        <v>2325</v>
      </c>
      <c r="I497" s="80"/>
      <c r="J497" s="26"/>
      <c r="K497" s="26"/>
      <c r="L497" s="26"/>
      <c r="M497" s="26"/>
      <c r="N497" s="26"/>
      <c r="O497" s="26"/>
    </row>
    <row r="498" spans="1:15" s="7" customFormat="1" ht="26.15" customHeight="1" x14ac:dyDescent="0.35">
      <c r="A498" s="22">
        <f t="shared" si="7"/>
        <v>64</v>
      </c>
      <c r="B498" s="23" t="s">
        <v>15</v>
      </c>
      <c r="C498" s="21" t="s">
        <v>545</v>
      </c>
      <c r="D498" s="21" t="s">
        <v>1396</v>
      </c>
      <c r="E498" s="78">
        <f>VLOOKUP(D498,'[1]As per ISO'!$C$8:$FC$889,157,0)</f>
        <v>64</v>
      </c>
      <c r="F498" s="23" t="s">
        <v>1737</v>
      </c>
      <c r="G498" s="46" t="s">
        <v>1790</v>
      </c>
      <c r="H498" s="8"/>
      <c r="I498" s="80" t="s">
        <v>2719</v>
      </c>
      <c r="J498" s="26"/>
      <c r="K498" s="26"/>
      <c r="L498" s="26"/>
      <c r="M498" s="26"/>
      <c r="N498" s="26"/>
      <c r="O498" s="26"/>
    </row>
    <row r="499" spans="1:15" s="7" customFormat="1" ht="26.15" customHeight="1" x14ac:dyDescent="0.35">
      <c r="A499" s="22">
        <f t="shared" si="7"/>
        <v>65</v>
      </c>
      <c r="B499" s="23" t="s">
        <v>15</v>
      </c>
      <c r="C499" s="21" t="s">
        <v>130</v>
      </c>
      <c r="D499" s="21" t="s">
        <v>979</v>
      </c>
      <c r="E499" s="78">
        <f>VLOOKUP(D499,'[1]As per ISO'!$C$8:$FC$889,157,0)</f>
        <v>65</v>
      </c>
      <c r="F499" s="23" t="s">
        <v>1737</v>
      </c>
      <c r="G499" s="46" t="s">
        <v>1742</v>
      </c>
      <c r="H499" s="8" t="s">
        <v>2176</v>
      </c>
      <c r="I499" s="80">
        <v>4</v>
      </c>
      <c r="J499" s="26"/>
      <c r="K499" s="26"/>
      <c r="L499" s="26"/>
      <c r="M499" s="26"/>
      <c r="N499" s="26"/>
      <c r="O499" s="26"/>
    </row>
    <row r="500" spans="1:15" s="7" customFormat="1" ht="26.15" customHeight="1" x14ac:dyDescent="0.35">
      <c r="A500" s="22">
        <f t="shared" si="7"/>
        <v>66</v>
      </c>
      <c r="B500" s="23" t="s">
        <v>15</v>
      </c>
      <c r="C500" s="21" t="s">
        <v>1823</v>
      </c>
      <c r="D500" s="21" t="s">
        <v>1383</v>
      </c>
      <c r="E500" s="78">
        <f>VLOOKUP(D500,'[1]As per ISO'!$C$8:$FC$889,157,0)</f>
        <v>66</v>
      </c>
      <c r="F500" s="23" t="s">
        <v>1737</v>
      </c>
      <c r="G500" s="46" t="s">
        <v>1854</v>
      </c>
      <c r="H500" s="8" t="s">
        <v>2177</v>
      </c>
      <c r="I500" s="80">
        <v>3.7</v>
      </c>
      <c r="J500" s="26"/>
      <c r="K500" s="26"/>
      <c r="L500" s="26"/>
      <c r="M500" s="26"/>
      <c r="N500" s="26"/>
      <c r="O500" s="26"/>
    </row>
    <row r="501" spans="1:15" s="7" customFormat="1" ht="26.15" customHeight="1" x14ac:dyDescent="0.35">
      <c r="A501" s="22">
        <f t="shared" si="7"/>
        <v>67</v>
      </c>
      <c r="B501" s="23" t="s">
        <v>15</v>
      </c>
      <c r="C501" s="21" t="s">
        <v>533</v>
      </c>
      <c r="D501" s="21" t="s">
        <v>1384</v>
      </c>
      <c r="E501" s="78">
        <f>VLOOKUP(D501,'[1]As per ISO'!$C$8:$FC$889,157,0)</f>
        <v>67</v>
      </c>
      <c r="F501" s="23" t="s">
        <v>1738</v>
      </c>
      <c r="G501" s="46"/>
      <c r="H501" s="8"/>
      <c r="I501" s="80"/>
      <c r="J501" s="26"/>
      <c r="K501" s="26"/>
      <c r="L501" s="26"/>
      <c r="M501" s="26"/>
      <c r="N501" s="26"/>
      <c r="O501" s="26"/>
    </row>
    <row r="502" spans="1:15" s="7" customFormat="1" ht="26.15" customHeight="1" x14ac:dyDescent="0.35">
      <c r="A502" s="22">
        <f t="shared" si="7"/>
        <v>68</v>
      </c>
      <c r="B502" s="23" t="s">
        <v>15</v>
      </c>
      <c r="C502" s="21" t="s">
        <v>534</v>
      </c>
      <c r="D502" s="21" t="s">
        <v>1385</v>
      </c>
      <c r="E502" s="78">
        <f>VLOOKUP(D502,'[1]As per ISO'!$C$8:$FC$889,157,0)</f>
        <v>68</v>
      </c>
      <c r="F502" s="23" t="s">
        <v>1737</v>
      </c>
      <c r="G502" s="46" t="s">
        <v>2762</v>
      </c>
      <c r="H502" s="8"/>
      <c r="I502" s="80"/>
      <c r="J502" s="26"/>
      <c r="K502" s="26"/>
      <c r="L502" s="26"/>
      <c r="M502" s="26"/>
      <c r="N502" s="26"/>
      <c r="O502" s="26"/>
    </row>
    <row r="503" spans="1:15" s="7" customFormat="1" ht="26.15" customHeight="1" x14ac:dyDescent="0.35">
      <c r="A503" s="22">
        <f t="shared" si="7"/>
        <v>69</v>
      </c>
      <c r="B503" s="23" t="s">
        <v>15</v>
      </c>
      <c r="C503" s="21" t="s">
        <v>548</v>
      </c>
      <c r="D503" s="21" t="s">
        <v>1399</v>
      </c>
      <c r="E503" s="78">
        <f>VLOOKUP(D503,'[1]As per ISO'!$C$8:$FC$889,157,0)</f>
        <v>69</v>
      </c>
      <c r="F503" s="23" t="s">
        <v>1737</v>
      </c>
      <c r="G503" s="46" t="s">
        <v>2630</v>
      </c>
      <c r="H503" s="8" t="s">
        <v>2178</v>
      </c>
      <c r="I503" s="80" t="s">
        <v>2717</v>
      </c>
      <c r="J503" s="26"/>
      <c r="K503" s="26"/>
      <c r="L503" s="26"/>
      <c r="M503" s="26"/>
      <c r="N503" s="26"/>
      <c r="O503" s="26"/>
    </row>
    <row r="504" spans="1:15" s="7" customFormat="1" ht="26.15" customHeight="1" x14ac:dyDescent="0.35">
      <c r="A504" s="22">
        <v>1</v>
      </c>
      <c r="B504" s="82" t="s">
        <v>13</v>
      </c>
      <c r="C504" s="27" t="s">
        <v>139</v>
      </c>
      <c r="D504" s="27" t="s">
        <v>988</v>
      </c>
      <c r="E504" s="78">
        <f>VLOOKUP(D504,'[1]As per ISO'!$C$8:$FC$889,157,0)</f>
        <v>1</v>
      </c>
      <c r="F504" s="82" t="s">
        <v>1737</v>
      </c>
      <c r="G504" s="46" t="s">
        <v>1742</v>
      </c>
      <c r="H504" s="8" t="s">
        <v>2423</v>
      </c>
      <c r="I504" s="80">
        <v>4</v>
      </c>
      <c r="J504" s="26"/>
      <c r="K504" s="26"/>
      <c r="L504" s="26"/>
      <c r="M504" s="26"/>
      <c r="N504" s="26"/>
      <c r="O504" s="26"/>
    </row>
    <row r="505" spans="1:15" s="7" customFormat="1" ht="26.15" customHeight="1" x14ac:dyDescent="0.35">
      <c r="A505" s="22">
        <f t="shared" si="7"/>
        <v>2</v>
      </c>
      <c r="B505" s="82" t="s">
        <v>13</v>
      </c>
      <c r="C505" s="27" t="s">
        <v>537</v>
      </c>
      <c r="D505" s="27" t="s">
        <v>1388</v>
      </c>
      <c r="E505" s="78">
        <f>VLOOKUP(D505,'[1]As per ISO'!$C$8:$FC$889,157,0)</f>
        <v>2</v>
      </c>
      <c r="F505" s="82" t="s">
        <v>1737</v>
      </c>
      <c r="G505" s="46"/>
      <c r="H505" s="8"/>
      <c r="I505" s="80"/>
      <c r="J505" s="26"/>
      <c r="K505" s="26"/>
      <c r="L505" s="26"/>
      <c r="M505" s="26"/>
      <c r="N505" s="26"/>
      <c r="O505" s="26"/>
    </row>
    <row r="506" spans="1:15" s="7" customFormat="1" ht="26.15" customHeight="1" x14ac:dyDescent="0.35">
      <c r="A506" s="22">
        <f t="shared" si="7"/>
        <v>3</v>
      </c>
      <c r="B506" s="82" t="s">
        <v>13</v>
      </c>
      <c r="C506" s="27" t="s">
        <v>538</v>
      </c>
      <c r="D506" s="27" t="s">
        <v>1389</v>
      </c>
      <c r="E506" s="78">
        <f>VLOOKUP(D506,'[1]As per ISO'!$C$8:$FC$889,157,0)</f>
        <v>3</v>
      </c>
      <c r="F506" s="82" t="s">
        <v>1737</v>
      </c>
      <c r="G506" s="46" t="s">
        <v>1855</v>
      </c>
      <c r="H506" s="8" t="s">
        <v>2424</v>
      </c>
      <c r="I506" s="80">
        <v>6.5</v>
      </c>
      <c r="J506" s="26"/>
      <c r="K506" s="26"/>
      <c r="L506" s="26"/>
      <c r="M506" s="26"/>
      <c r="N506" s="26"/>
      <c r="O506" s="26"/>
    </row>
    <row r="507" spans="1:15" s="7" customFormat="1" ht="26.15" customHeight="1" x14ac:dyDescent="0.35">
      <c r="A507" s="22">
        <f t="shared" si="7"/>
        <v>4</v>
      </c>
      <c r="B507" s="82" t="s">
        <v>13</v>
      </c>
      <c r="C507" s="27" t="s">
        <v>539</v>
      </c>
      <c r="D507" s="27" t="s">
        <v>1390</v>
      </c>
      <c r="E507" s="78">
        <f>VLOOKUP(D507,'[1]As per ISO'!$C$8:$FC$889,157,0)</f>
        <v>4</v>
      </c>
      <c r="F507" s="82" t="s">
        <v>1738</v>
      </c>
      <c r="G507" s="46" t="s">
        <v>2823</v>
      </c>
      <c r="H507" s="8"/>
      <c r="I507" s="80"/>
      <c r="J507" s="26"/>
      <c r="K507" s="26"/>
      <c r="L507" s="26"/>
      <c r="M507" s="26"/>
      <c r="N507" s="26"/>
      <c r="O507" s="26"/>
    </row>
    <row r="508" spans="1:15" s="7" customFormat="1" ht="26.15" customHeight="1" x14ac:dyDescent="0.35">
      <c r="A508" s="22">
        <f t="shared" si="7"/>
        <v>5</v>
      </c>
      <c r="B508" s="82" t="s">
        <v>13</v>
      </c>
      <c r="C508" s="27" t="s">
        <v>540</v>
      </c>
      <c r="D508" s="27" t="s">
        <v>1391</v>
      </c>
      <c r="E508" s="78">
        <f>VLOOKUP(D508,'[1]As per ISO'!$C$8:$FC$889,157,0)</f>
        <v>5</v>
      </c>
      <c r="F508" s="82" t="s">
        <v>1737</v>
      </c>
      <c r="G508" s="46"/>
      <c r="H508" s="8"/>
      <c r="I508" s="80"/>
      <c r="J508" s="26"/>
      <c r="K508" s="26"/>
      <c r="L508" s="26"/>
      <c r="M508" s="26"/>
      <c r="N508" s="26"/>
      <c r="O508" s="26"/>
    </row>
    <row r="509" spans="1:15" s="7" customFormat="1" ht="26.15" customHeight="1" x14ac:dyDescent="0.35">
      <c r="A509" s="22">
        <f t="shared" si="7"/>
        <v>6</v>
      </c>
      <c r="B509" s="82" t="s">
        <v>13</v>
      </c>
      <c r="C509" s="27" t="s">
        <v>541</v>
      </c>
      <c r="D509" s="27" t="s">
        <v>1392</v>
      </c>
      <c r="E509" s="78">
        <f>VLOOKUP(D509,'[1]As per ISO'!$C$8:$FC$889,157,0)</f>
        <v>6</v>
      </c>
      <c r="F509" s="82" t="s">
        <v>1738</v>
      </c>
      <c r="G509" s="46"/>
      <c r="H509" s="8"/>
      <c r="I509" s="80"/>
      <c r="J509" s="26"/>
      <c r="K509" s="26"/>
      <c r="L509" s="26"/>
      <c r="M509" s="26"/>
      <c r="N509" s="26"/>
      <c r="O509" s="26"/>
    </row>
    <row r="510" spans="1:15" s="7" customFormat="1" ht="26.15" customHeight="1" x14ac:dyDescent="0.35">
      <c r="A510" s="22">
        <f t="shared" si="7"/>
        <v>7</v>
      </c>
      <c r="B510" s="82" t="s">
        <v>13</v>
      </c>
      <c r="C510" s="27" t="s">
        <v>542</v>
      </c>
      <c r="D510" s="27" t="s">
        <v>1393</v>
      </c>
      <c r="E510" s="78">
        <f>VLOOKUP(D510,'[1]As per ISO'!$C$8:$FC$889,157,0)</f>
        <v>7</v>
      </c>
      <c r="F510" s="82" t="s">
        <v>1737</v>
      </c>
      <c r="G510" s="46" t="s">
        <v>1845</v>
      </c>
      <c r="H510" s="8"/>
      <c r="I510" s="80">
        <v>3</v>
      </c>
      <c r="J510" s="26"/>
      <c r="K510" s="26"/>
      <c r="L510" s="26"/>
      <c r="M510" s="26"/>
      <c r="N510" s="26"/>
      <c r="O510" s="26"/>
    </row>
    <row r="511" spans="1:15" s="7" customFormat="1" ht="26.15" customHeight="1" x14ac:dyDescent="0.35">
      <c r="A511" s="22">
        <f t="shared" si="7"/>
        <v>8</v>
      </c>
      <c r="B511" s="82" t="s">
        <v>13</v>
      </c>
      <c r="C511" s="27" t="s">
        <v>543</v>
      </c>
      <c r="D511" s="27" t="s">
        <v>1394</v>
      </c>
      <c r="E511" s="78">
        <f>VLOOKUP(D511,'[1]As per ISO'!$C$8:$FC$889,157,0)</f>
        <v>8</v>
      </c>
      <c r="F511" s="82" t="s">
        <v>1738</v>
      </c>
      <c r="G511" s="46"/>
      <c r="H511" s="8"/>
      <c r="I511" s="80"/>
      <c r="J511" s="26"/>
      <c r="K511" s="26"/>
      <c r="L511" s="26"/>
      <c r="M511" s="26"/>
      <c r="N511" s="26"/>
      <c r="O511" s="26"/>
    </row>
    <row r="512" spans="1:15" s="7" customFormat="1" ht="26.15" customHeight="1" x14ac:dyDescent="0.35">
      <c r="A512" s="22">
        <f t="shared" si="7"/>
        <v>9</v>
      </c>
      <c r="B512" s="82" t="s">
        <v>13</v>
      </c>
      <c r="C512" s="27" t="s">
        <v>544</v>
      </c>
      <c r="D512" s="27" t="s">
        <v>1395</v>
      </c>
      <c r="E512" s="78">
        <f>VLOOKUP(D512,'[1]As per ISO'!$C$8:$FC$889,157,0)</f>
        <v>9</v>
      </c>
      <c r="F512" s="82" t="s">
        <v>1737</v>
      </c>
      <c r="G512" s="46"/>
      <c r="H512" s="8"/>
      <c r="I512" s="80"/>
      <c r="J512" s="26"/>
      <c r="K512" s="26"/>
      <c r="L512" s="26"/>
      <c r="M512" s="26"/>
      <c r="N512" s="26"/>
      <c r="O512" s="26"/>
    </row>
    <row r="513" spans="1:15" s="7" customFormat="1" ht="26.15" customHeight="1" x14ac:dyDescent="0.35">
      <c r="A513" s="22">
        <f t="shared" si="7"/>
        <v>10</v>
      </c>
      <c r="B513" s="82" t="s">
        <v>13</v>
      </c>
      <c r="C513" s="27" t="s">
        <v>549</v>
      </c>
      <c r="D513" s="27" t="s">
        <v>1400</v>
      </c>
      <c r="E513" s="78">
        <f>VLOOKUP(D513,'[1]As per ISO'!$C$8:$FC$889,157,0)</f>
        <v>10</v>
      </c>
      <c r="F513" s="82" t="s">
        <v>1737</v>
      </c>
      <c r="G513" s="46" t="s">
        <v>1748</v>
      </c>
      <c r="H513" s="8" t="s">
        <v>2747</v>
      </c>
      <c r="I513" s="80">
        <v>8.8000000000000007</v>
      </c>
      <c r="J513" s="26"/>
      <c r="K513" s="26"/>
      <c r="L513" s="26"/>
      <c r="M513" s="26"/>
      <c r="N513" s="26"/>
      <c r="O513" s="26"/>
    </row>
    <row r="514" spans="1:15" s="7" customFormat="1" ht="26.15" customHeight="1" x14ac:dyDescent="0.35">
      <c r="A514" s="22">
        <f t="shared" si="7"/>
        <v>11</v>
      </c>
      <c r="B514" s="82" t="s">
        <v>13</v>
      </c>
      <c r="C514" s="27" t="s">
        <v>546</v>
      </c>
      <c r="D514" s="27" t="s">
        <v>1397</v>
      </c>
      <c r="E514" s="78">
        <f>VLOOKUP(D514,'[1]As per ISO'!$C$8:$FC$889,157,0)</f>
        <v>11</v>
      </c>
      <c r="F514" s="82" t="s">
        <v>1738</v>
      </c>
      <c r="G514" s="46"/>
      <c r="H514" s="8"/>
      <c r="I514" s="80"/>
      <c r="J514" s="26"/>
      <c r="K514" s="26"/>
      <c r="L514" s="26"/>
      <c r="M514" s="26"/>
      <c r="N514" s="26"/>
      <c r="O514" s="26"/>
    </row>
    <row r="515" spans="1:15" s="7" customFormat="1" ht="26.15" customHeight="1" x14ac:dyDescent="0.35">
      <c r="A515" s="22">
        <f t="shared" si="7"/>
        <v>12</v>
      </c>
      <c r="B515" s="82" t="s">
        <v>13</v>
      </c>
      <c r="C515" s="27" t="s">
        <v>547</v>
      </c>
      <c r="D515" s="27" t="s">
        <v>1398</v>
      </c>
      <c r="E515" s="78">
        <f>VLOOKUP(D515,'[1]As per ISO'!$C$8:$FC$889,157,0)</f>
        <v>12</v>
      </c>
      <c r="F515" s="82" t="s">
        <v>1738</v>
      </c>
      <c r="G515" s="46" t="s">
        <v>2787</v>
      </c>
      <c r="H515" s="8"/>
      <c r="I515" s="80"/>
      <c r="J515" s="26"/>
      <c r="K515" s="26"/>
      <c r="L515" s="26"/>
      <c r="M515" s="26"/>
      <c r="N515" s="26"/>
      <c r="O515" s="26"/>
    </row>
    <row r="516" spans="1:15" s="7" customFormat="1" ht="26.15" customHeight="1" x14ac:dyDescent="0.35">
      <c r="A516" s="22">
        <f t="shared" si="7"/>
        <v>13</v>
      </c>
      <c r="B516" s="82" t="s">
        <v>13</v>
      </c>
      <c r="C516" s="27" t="s">
        <v>550</v>
      </c>
      <c r="D516" s="27" t="s">
        <v>1401</v>
      </c>
      <c r="E516" s="78">
        <f>VLOOKUP(D516,'[1]As per ISO'!$C$8:$FC$889,157,0)</f>
        <v>13</v>
      </c>
      <c r="F516" s="82" t="s">
        <v>1737</v>
      </c>
      <c r="G516" s="46" t="s">
        <v>1759</v>
      </c>
      <c r="H516" s="8"/>
      <c r="I516" s="80">
        <v>5</v>
      </c>
      <c r="J516" s="26"/>
      <c r="K516" s="26"/>
      <c r="L516" s="26"/>
      <c r="M516" s="26"/>
      <c r="N516" s="26"/>
      <c r="O516" s="26"/>
    </row>
    <row r="517" spans="1:15" s="7" customFormat="1" ht="26.15" customHeight="1" x14ac:dyDescent="0.35">
      <c r="A517" s="22">
        <f t="shared" ref="A517:A580" si="8">A516+1</f>
        <v>14</v>
      </c>
      <c r="B517" s="82" t="s">
        <v>13</v>
      </c>
      <c r="C517" s="27" t="s">
        <v>557</v>
      </c>
      <c r="D517" s="27" t="s">
        <v>1408</v>
      </c>
      <c r="E517" s="78">
        <f>VLOOKUP(D517,'[1]As per ISO'!$C$8:$FC$889,157,0)</f>
        <v>14</v>
      </c>
      <c r="F517" s="82" t="s">
        <v>1737</v>
      </c>
      <c r="G517" s="46" t="s">
        <v>1744</v>
      </c>
      <c r="H517" s="8" t="s">
        <v>2425</v>
      </c>
      <c r="I517" s="80">
        <v>4.25</v>
      </c>
      <c r="J517" s="26"/>
      <c r="K517" s="26"/>
      <c r="L517" s="26"/>
      <c r="M517" s="26"/>
      <c r="N517" s="26"/>
      <c r="O517" s="26"/>
    </row>
    <row r="518" spans="1:15" s="7" customFormat="1" ht="26.15" customHeight="1" x14ac:dyDescent="0.35">
      <c r="A518" s="22">
        <f t="shared" si="8"/>
        <v>15</v>
      </c>
      <c r="B518" s="82" t="s">
        <v>13</v>
      </c>
      <c r="C518" s="27" t="s">
        <v>558</v>
      </c>
      <c r="D518" s="27" t="s">
        <v>1409</v>
      </c>
      <c r="E518" s="78">
        <f>VLOOKUP(D518,'[1]As per ISO'!$C$8:$FC$889,157,0)</f>
        <v>15</v>
      </c>
      <c r="F518" s="82" t="s">
        <v>1737</v>
      </c>
      <c r="G518" s="46" t="s">
        <v>1807</v>
      </c>
      <c r="H518" s="8" t="s">
        <v>2179</v>
      </c>
      <c r="I518" s="80">
        <v>6</v>
      </c>
      <c r="J518" s="26"/>
      <c r="K518" s="26"/>
      <c r="L518" s="26"/>
      <c r="M518" s="26"/>
      <c r="N518" s="26"/>
      <c r="O518" s="26"/>
    </row>
    <row r="519" spans="1:15" s="7" customFormat="1" ht="26.15" customHeight="1" x14ac:dyDescent="0.35">
      <c r="A519" s="22">
        <f t="shared" si="8"/>
        <v>16</v>
      </c>
      <c r="B519" s="82" t="s">
        <v>13</v>
      </c>
      <c r="C519" s="27" t="s">
        <v>551</v>
      </c>
      <c r="D519" s="27" t="s">
        <v>1402</v>
      </c>
      <c r="E519" s="78">
        <f>VLOOKUP(D519,'[1]As per ISO'!$C$8:$FC$889,157,0)</f>
        <v>16</v>
      </c>
      <c r="F519" s="82" t="s">
        <v>1737</v>
      </c>
      <c r="G519" s="46" t="s">
        <v>2651</v>
      </c>
      <c r="H519" s="8"/>
      <c r="I519" s="80"/>
      <c r="J519" s="26"/>
      <c r="K519" s="26"/>
      <c r="L519" s="26"/>
      <c r="M519" s="26"/>
      <c r="N519" s="26"/>
      <c r="O519" s="26"/>
    </row>
    <row r="520" spans="1:15" s="7" customFormat="1" ht="26.15" customHeight="1" x14ac:dyDescent="0.35">
      <c r="A520" s="22">
        <f t="shared" si="8"/>
        <v>17</v>
      </c>
      <c r="B520" s="82" t="s">
        <v>13</v>
      </c>
      <c r="C520" s="27" t="s">
        <v>552</v>
      </c>
      <c r="D520" s="27" t="s">
        <v>1403</v>
      </c>
      <c r="E520" s="78">
        <f>VLOOKUP(D520,'[1]As per ISO'!$C$8:$FC$889,157,0)</f>
        <v>17</v>
      </c>
      <c r="F520" s="82" t="s">
        <v>1738</v>
      </c>
      <c r="G520" s="46"/>
      <c r="H520" s="8"/>
      <c r="I520" s="80"/>
      <c r="J520" s="26"/>
      <c r="K520" s="26"/>
      <c r="L520" s="26"/>
      <c r="M520" s="26"/>
      <c r="N520" s="26"/>
      <c r="O520" s="26"/>
    </row>
    <row r="521" spans="1:15" s="7" customFormat="1" ht="26.15" customHeight="1" x14ac:dyDescent="0.35">
      <c r="A521" s="22">
        <f t="shared" si="8"/>
        <v>18</v>
      </c>
      <c r="B521" s="82" t="s">
        <v>13</v>
      </c>
      <c r="C521" s="27" t="s">
        <v>553</v>
      </c>
      <c r="D521" s="27" t="s">
        <v>1404</v>
      </c>
      <c r="E521" s="78">
        <f>VLOOKUP(D521,'[1]As per ISO'!$C$8:$FC$889,157,0)</f>
        <v>18</v>
      </c>
      <c r="F521" s="82" t="s">
        <v>1738</v>
      </c>
      <c r="G521" s="46"/>
      <c r="H521" s="8"/>
      <c r="I521" s="80"/>
      <c r="J521" s="26"/>
      <c r="K521" s="26"/>
      <c r="L521" s="26"/>
      <c r="M521" s="26"/>
      <c r="N521" s="26"/>
      <c r="O521" s="26"/>
    </row>
    <row r="522" spans="1:15" s="7" customFormat="1" ht="26.15" customHeight="1" x14ac:dyDescent="0.35">
      <c r="A522" s="22">
        <f t="shared" si="8"/>
        <v>19</v>
      </c>
      <c r="B522" s="82" t="s">
        <v>13</v>
      </c>
      <c r="C522" s="27" t="s">
        <v>554</v>
      </c>
      <c r="D522" s="27" t="s">
        <v>1405</v>
      </c>
      <c r="E522" s="78">
        <f>VLOOKUP(D522,'[1]As per ISO'!$C$8:$FC$889,157,0)</f>
        <v>19</v>
      </c>
      <c r="F522" s="82" t="s">
        <v>1738</v>
      </c>
      <c r="G522" s="46" t="s">
        <v>2427</v>
      </c>
      <c r="H522" s="8" t="s">
        <v>2426</v>
      </c>
      <c r="I522" s="80"/>
      <c r="J522" s="26"/>
      <c r="K522" s="26"/>
      <c r="L522" s="26"/>
      <c r="M522" s="26"/>
      <c r="N522" s="26"/>
      <c r="O522" s="26"/>
    </row>
    <row r="523" spans="1:15" s="7" customFormat="1" ht="26.15" customHeight="1" x14ac:dyDescent="0.35">
      <c r="A523" s="22">
        <f t="shared" si="8"/>
        <v>20</v>
      </c>
      <c r="B523" s="82" t="s">
        <v>13</v>
      </c>
      <c r="C523" s="27" t="s">
        <v>555</v>
      </c>
      <c r="D523" s="27" t="s">
        <v>1406</v>
      </c>
      <c r="E523" s="78">
        <f>VLOOKUP(D523,'[1]As per ISO'!$C$8:$FC$889,157,0)</f>
        <v>20</v>
      </c>
      <c r="F523" s="82" t="s">
        <v>1737</v>
      </c>
      <c r="G523" s="46"/>
      <c r="H523" s="8"/>
      <c r="I523" s="80"/>
      <c r="J523" s="26"/>
      <c r="K523" s="26"/>
      <c r="L523" s="26"/>
      <c r="M523" s="26"/>
      <c r="N523" s="26"/>
      <c r="O523" s="26"/>
    </row>
    <row r="524" spans="1:15" s="7" customFormat="1" ht="26.15" customHeight="1" x14ac:dyDescent="0.35">
      <c r="A524" s="22">
        <f t="shared" si="8"/>
        <v>21</v>
      </c>
      <c r="B524" s="82" t="s">
        <v>13</v>
      </c>
      <c r="C524" s="27" t="s">
        <v>556</v>
      </c>
      <c r="D524" s="27" t="s">
        <v>1407</v>
      </c>
      <c r="E524" s="78">
        <f>VLOOKUP(D524,'[1]As per ISO'!$C$8:$FC$889,157,0)</f>
        <v>21</v>
      </c>
      <c r="F524" s="82" t="s">
        <v>1738</v>
      </c>
      <c r="G524" s="46"/>
      <c r="H524" s="8"/>
      <c r="I524" s="80"/>
      <c r="J524" s="26"/>
      <c r="K524" s="26"/>
      <c r="L524" s="26"/>
      <c r="M524" s="26"/>
      <c r="N524" s="26"/>
      <c r="O524" s="26"/>
    </row>
    <row r="525" spans="1:15" s="7" customFormat="1" ht="26.15" customHeight="1" x14ac:dyDescent="0.35">
      <c r="A525" s="22">
        <f t="shared" si="8"/>
        <v>22</v>
      </c>
      <c r="B525" s="82" t="s">
        <v>13</v>
      </c>
      <c r="C525" s="27" t="s">
        <v>560</v>
      </c>
      <c r="D525" s="27" t="s">
        <v>1411</v>
      </c>
      <c r="E525" s="78">
        <f>VLOOKUP(D525,'[1]As per ISO'!$C$8:$FC$889,157,0)</f>
        <v>22</v>
      </c>
      <c r="F525" s="82" t="s">
        <v>1737</v>
      </c>
      <c r="G525" s="46" t="s">
        <v>1760</v>
      </c>
      <c r="H525" s="8" t="s">
        <v>2180</v>
      </c>
      <c r="I525" s="80">
        <v>6.5</v>
      </c>
      <c r="J525" s="26"/>
      <c r="K525" s="26"/>
      <c r="L525" s="26"/>
      <c r="M525" s="26"/>
      <c r="N525" s="26"/>
      <c r="O525" s="26"/>
    </row>
    <row r="526" spans="1:15" s="7" customFormat="1" ht="26.15" customHeight="1" x14ac:dyDescent="0.35">
      <c r="A526" s="22">
        <f t="shared" si="8"/>
        <v>23</v>
      </c>
      <c r="B526" s="82" t="s">
        <v>13</v>
      </c>
      <c r="C526" s="27" t="s">
        <v>561</v>
      </c>
      <c r="D526" s="27" t="s">
        <v>1412</v>
      </c>
      <c r="E526" s="78">
        <f>VLOOKUP(D526,'[1]As per ISO'!$C$8:$FC$889,157,0)</f>
        <v>23</v>
      </c>
      <c r="F526" s="82" t="s">
        <v>1737</v>
      </c>
      <c r="G526" s="46" t="s">
        <v>1780</v>
      </c>
      <c r="H526" s="8"/>
      <c r="I526" s="80">
        <v>4.5</v>
      </c>
      <c r="J526" s="26"/>
      <c r="K526" s="26"/>
      <c r="L526" s="26"/>
      <c r="M526" s="26"/>
      <c r="N526" s="26"/>
      <c r="O526" s="26"/>
    </row>
    <row r="527" spans="1:15" s="7" customFormat="1" ht="26.15" customHeight="1" x14ac:dyDescent="0.35">
      <c r="A527" s="22">
        <f t="shared" si="8"/>
        <v>24</v>
      </c>
      <c r="B527" s="82" t="s">
        <v>13</v>
      </c>
      <c r="C527" s="27" t="s">
        <v>559</v>
      </c>
      <c r="D527" s="27" t="s">
        <v>1410</v>
      </c>
      <c r="E527" s="78">
        <f>VLOOKUP(D527,'[1]As per ISO'!$C$8:$FC$889,157,0)</f>
        <v>24</v>
      </c>
      <c r="F527" s="82" t="s">
        <v>1737</v>
      </c>
      <c r="G527" s="46"/>
      <c r="H527" s="8"/>
      <c r="I527" s="80"/>
      <c r="J527" s="26"/>
      <c r="K527" s="26"/>
      <c r="L527" s="26"/>
      <c r="M527" s="26"/>
      <c r="N527" s="26"/>
      <c r="O527" s="26"/>
    </row>
    <row r="528" spans="1:15" s="7" customFormat="1" ht="26.15" customHeight="1" x14ac:dyDescent="0.35">
      <c r="A528" s="22">
        <f t="shared" si="8"/>
        <v>25</v>
      </c>
      <c r="B528" s="82" t="s">
        <v>13</v>
      </c>
      <c r="C528" s="27" t="s">
        <v>564</v>
      </c>
      <c r="D528" s="27" t="s">
        <v>1415</v>
      </c>
      <c r="E528" s="78">
        <f>VLOOKUP(D528,'[1]As per ISO'!$C$8:$FC$889,157,0)</f>
        <v>25</v>
      </c>
      <c r="F528" s="82" t="s">
        <v>1737</v>
      </c>
      <c r="G528" s="46" t="s">
        <v>1755</v>
      </c>
      <c r="H528" s="8"/>
      <c r="I528" s="80">
        <v>3.6</v>
      </c>
      <c r="J528" s="26"/>
      <c r="K528" s="26"/>
      <c r="L528" s="26"/>
      <c r="M528" s="26"/>
      <c r="N528" s="26"/>
      <c r="O528" s="26"/>
    </row>
    <row r="529" spans="1:15" s="7" customFormat="1" ht="26.15" customHeight="1" x14ac:dyDescent="0.35">
      <c r="A529" s="22">
        <f t="shared" si="8"/>
        <v>26</v>
      </c>
      <c r="B529" s="82" t="s">
        <v>13</v>
      </c>
      <c r="C529" s="27" t="s">
        <v>566</v>
      </c>
      <c r="D529" s="27" t="s">
        <v>1417</v>
      </c>
      <c r="E529" s="78">
        <f>VLOOKUP(D529,'[1]As per ISO'!$C$8:$FC$889,157,0)</f>
        <v>26</v>
      </c>
      <c r="F529" s="82" t="s">
        <v>1737</v>
      </c>
      <c r="G529" s="46" t="s">
        <v>1849</v>
      </c>
      <c r="H529" s="8" t="s">
        <v>2352</v>
      </c>
      <c r="I529" s="80">
        <v>4.25</v>
      </c>
      <c r="J529" s="26"/>
      <c r="K529" s="26"/>
      <c r="L529" s="26"/>
      <c r="M529" s="26"/>
      <c r="N529" s="26"/>
      <c r="O529" s="26"/>
    </row>
    <row r="530" spans="1:15" s="7" customFormat="1" ht="26.15" customHeight="1" x14ac:dyDescent="0.35">
      <c r="A530" s="22">
        <f t="shared" si="8"/>
        <v>27</v>
      </c>
      <c r="B530" s="82" t="s">
        <v>13</v>
      </c>
      <c r="C530" s="27" t="s">
        <v>562</v>
      </c>
      <c r="D530" s="27" t="s">
        <v>1413</v>
      </c>
      <c r="E530" s="78">
        <f>VLOOKUP(D530,'[1]As per ISO'!$C$8:$FC$889,157,0)</f>
        <v>27</v>
      </c>
      <c r="F530" s="82" t="s">
        <v>1738</v>
      </c>
      <c r="G530" s="46" t="s">
        <v>2824</v>
      </c>
      <c r="H530" s="8"/>
      <c r="I530" s="80"/>
      <c r="J530" s="26"/>
      <c r="K530" s="26"/>
      <c r="L530" s="26"/>
      <c r="M530" s="26"/>
      <c r="N530" s="26"/>
      <c r="O530" s="26"/>
    </row>
    <row r="531" spans="1:15" s="7" customFormat="1" ht="26.15" customHeight="1" x14ac:dyDescent="0.35">
      <c r="A531" s="22">
        <f t="shared" si="8"/>
        <v>28</v>
      </c>
      <c r="B531" s="82" t="s">
        <v>13</v>
      </c>
      <c r="C531" s="27" t="s">
        <v>563</v>
      </c>
      <c r="D531" s="27" t="s">
        <v>1414</v>
      </c>
      <c r="E531" s="78">
        <f>VLOOKUP(D531,'[1]As per ISO'!$C$8:$FC$889,157,0)</f>
        <v>28</v>
      </c>
      <c r="F531" s="82" t="s">
        <v>1737</v>
      </c>
      <c r="G531" s="46" t="s">
        <v>2301</v>
      </c>
      <c r="H531" s="8"/>
      <c r="I531" s="80">
        <v>3</v>
      </c>
      <c r="J531" s="26"/>
      <c r="K531" s="26"/>
      <c r="L531" s="26"/>
      <c r="M531" s="26"/>
      <c r="N531" s="26"/>
      <c r="O531" s="26"/>
    </row>
    <row r="532" spans="1:15" s="7" customFormat="1" ht="26.15" customHeight="1" x14ac:dyDescent="0.35">
      <c r="A532" s="22">
        <f t="shared" si="8"/>
        <v>29</v>
      </c>
      <c r="B532" s="82" t="s">
        <v>13</v>
      </c>
      <c r="C532" s="27" t="s">
        <v>567</v>
      </c>
      <c r="D532" s="27" t="s">
        <v>1418</v>
      </c>
      <c r="E532" s="78">
        <f>VLOOKUP(D532,'[1]As per ISO'!$C$8:$FC$889,157,0)</f>
        <v>29</v>
      </c>
      <c r="F532" s="82" t="s">
        <v>1737</v>
      </c>
      <c r="G532" s="46" t="s">
        <v>2634</v>
      </c>
      <c r="H532" s="8"/>
      <c r="I532" s="80" t="s">
        <v>2723</v>
      </c>
      <c r="J532" s="26"/>
      <c r="K532" s="26"/>
      <c r="L532" s="26"/>
      <c r="M532" s="26"/>
      <c r="N532" s="26"/>
      <c r="O532" s="26"/>
    </row>
    <row r="533" spans="1:15" s="7" customFormat="1" ht="26.15" customHeight="1" x14ac:dyDescent="0.35">
      <c r="A533" s="22">
        <f t="shared" si="8"/>
        <v>30</v>
      </c>
      <c r="B533" s="82" t="s">
        <v>13</v>
      </c>
      <c r="C533" s="27" t="s">
        <v>565</v>
      </c>
      <c r="D533" s="27" t="s">
        <v>1416</v>
      </c>
      <c r="E533" s="78">
        <f>VLOOKUP(D533,'[1]As per ISO'!$C$8:$FC$889,157,0)</f>
        <v>30</v>
      </c>
      <c r="F533" s="82" t="s">
        <v>1737</v>
      </c>
      <c r="G533" s="46" t="s">
        <v>2743</v>
      </c>
      <c r="H533" s="8" t="s">
        <v>2744</v>
      </c>
      <c r="I533" s="80"/>
      <c r="J533" s="26"/>
      <c r="K533" s="26"/>
      <c r="L533" s="26"/>
      <c r="M533" s="26"/>
      <c r="N533" s="26"/>
      <c r="O533" s="26"/>
    </row>
    <row r="534" spans="1:15" s="7" customFormat="1" ht="26.15" customHeight="1" x14ac:dyDescent="0.35">
      <c r="A534" s="22">
        <f t="shared" si="8"/>
        <v>31</v>
      </c>
      <c r="B534" s="82" t="s">
        <v>13</v>
      </c>
      <c r="C534" s="27" t="s">
        <v>568</v>
      </c>
      <c r="D534" s="27" t="s">
        <v>1419</v>
      </c>
      <c r="E534" s="78">
        <f>VLOOKUP(D534,'[1]As per ISO'!$C$8:$FC$889,157,0)</f>
        <v>31</v>
      </c>
      <c r="F534" s="82" t="s">
        <v>1737</v>
      </c>
      <c r="G534" s="46" t="s">
        <v>1744</v>
      </c>
      <c r="H534" s="8" t="s">
        <v>2436</v>
      </c>
      <c r="I534" s="80">
        <v>4.25</v>
      </c>
      <c r="J534" s="26"/>
      <c r="K534" s="26"/>
      <c r="L534" s="26"/>
      <c r="M534" s="26"/>
      <c r="N534" s="26"/>
      <c r="O534" s="26"/>
    </row>
    <row r="535" spans="1:15" s="7" customFormat="1" ht="26.15" customHeight="1" x14ac:dyDescent="0.35">
      <c r="A535" s="22">
        <f t="shared" si="8"/>
        <v>32</v>
      </c>
      <c r="B535" s="82" t="s">
        <v>13</v>
      </c>
      <c r="C535" s="27" t="s">
        <v>569</v>
      </c>
      <c r="D535" s="27" t="s">
        <v>1420</v>
      </c>
      <c r="E535" s="78">
        <f>VLOOKUP(D535,'[1]As per ISO'!$C$8:$FC$889,157,0)</f>
        <v>32</v>
      </c>
      <c r="F535" s="82" t="s">
        <v>1737</v>
      </c>
      <c r="G535" s="46" t="s">
        <v>1771</v>
      </c>
      <c r="H535" s="8" t="s">
        <v>2428</v>
      </c>
      <c r="I535" s="80">
        <v>4.2</v>
      </c>
      <c r="J535" s="26"/>
      <c r="K535" s="26"/>
      <c r="L535" s="26"/>
      <c r="M535" s="26"/>
      <c r="N535" s="26"/>
      <c r="O535" s="26"/>
    </row>
    <row r="536" spans="1:15" s="7" customFormat="1" ht="26.15" customHeight="1" x14ac:dyDescent="0.35">
      <c r="A536" s="22">
        <f t="shared" si="8"/>
        <v>33</v>
      </c>
      <c r="B536" s="82" t="s">
        <v>13</v>
      </c>
      <c r="C536" s="27" t="s">
        <v>571</v>
      </c>
      <c r="D536" s="27" t="s">
        <v>1422</v>
      </c>
      <c r="E536" s="78">
        <f>VLOOKUP(D536,'[1]As per ISO'!$C$8:$FC$889,157,0)</f>
        <v>34</v>
      </c>
      <c r="F536" s="82" t="s">
        <v>1737</v>
      </c>
      <c r="G536" s="46" t="s">
        <v>1789</v>
      </c>
      <c r="H536" s="8" t="s">
        <v>2430</v>
      </c>
      <c r="I536" s="80">
        <v>5</v>
      </c>
      <c r="J536" s="26"/>
      <c r="K536" s="26"/>
      <c r="L536" s="26"/>
      <c r="M536" s="26"/>
      <c r="N536" s="26"/>
      <c r="O536" s="26"/>
    </row>
    <row r="537" spans="1:15" s="7" customFormat="1" ht="26.15" customHeight="1" x14ac:dyDescent="0.35">
      <c r="A537" s="22">
        <f t="shared" si="8"/>
        <v>34</v>
      </c>
      <c r="B537" s="82" t="s">
        <v>13</v>
      </c>
      <c r="C537" s="27" t="s">
        <v>574</v>
      </c>
      <c r="D537" s="27" t="s">
        <v>1425</v>
      </c>
      <c r="E537" s="78">
        <f>VLOOKUP(D537,'[1]As per ISO'!$C$8:$FC$889,157,0)</f>
        <v>35</v>
      </c>
      <c r="F537" s="82" t="s">
        <v>1737</v>
      </c>
      <c r="G537" s="46" t="s">
        <v>1780</v>
      </c>
      <c r="H537" s="8" t="s">
        <v>2429</v>
      </c>
      <c r="I537" s="80">
        <v>4.5</v>
      </c>
      <c r="J537" s="26"/>
      <c r="K537" s="26"/>
      <c r="L537" s="26"/>
      <c r="M537" s="26"/>
      <c r="N537" s="26"/>
      <c r="O537" s="26"/>
    </row>
    <row r="538" spans="1:15" s="7" customFormat="1" ht="26.15" customHeight="1" x14ac:dyDescent="0.35">
      <c r="A538" s="22">
        <f t="shared" si="8"/>
        <v>35</v>
      </c>
      <c r="B538" s="82" t="s">
        <v>13</v>
      </c>
      <c r="C538" s="27" t="s">
        <v>570</v>
      </c>
      <c r="D538" s="27" t="s">
        <v>1421</v>
      </c>
      <c r="E538" s="78">
        <f>VLOOKUP(D538,'[1]As per ISO'!$C$8:$FC$889,157,0)</f>
        <v>36</v>
      </c>
      <c r="F538" s="82" t="s">
        <v>1738</v>
      </c>
      <c r="G538" s="46"/>
      <c r="H538" s="8"/>
      <c r="I538" s="80"/>
      <c r="J538" s="26"/>
      <c r="K538" s="26"/>
      <c r="L538" s="26"/>
      <c r="M538" s="26"/>
      <c r="N538" s="26"/>
      <c r="O538" s="26"/>
    </row>
    <row r="539" spans="1:15" s="7" customFormat="1" ht="26.15" customHeight="1" x14ac:dyDescent="0.35">
      <c r="A539" s="22">
        <f t="shared" si="8"/>
        <v>36</v>
      </c>
      <c r="B539" s="82" t="s">
        <v>13</v>
      </c>
      <c r="C539" s="27" t="s">
        <v>579</v>
      </c>
      <c r="D539" s="27" t="s">
        <v>1430</v>
      </c>
      <c r="E539" s="78">
        <f>VLOOKUP(D539,'[1]As per ISO'!$C$8:$FC$889,157,0)</f>
        <v>37</v>
      </c>
      <c r="F539" s="82" t="s">
        <v>1737</v>
      </c>
      <c r="G539" s="46" t="s">
        <v>2633</v>
      </c>
      <c r="H539" s="8" t="s">
        <v>2181</v>
      </c>
      <c r="I539" s="80" t="s">
        <v>2722</v>
      </c>
      <c r="J539" s="26"/>
      <c r="K539" s="26"/>
      <c r="L539" s="26"/>
      <c r="M539" s="26"/>
      <c r="N539" s="26"/>
      <c r="O539" s="26"/>
    </row>
    <row r="540" spans="1:15" s="7" customFormat="1" ht="26.15" customHeight="1" x14ac:dyDescent="0.35">
      <c r="A540" s="22">
        <f t="shared" si="8"/>
        <v>37</v>
      </c>
      <c r="B540" s="82" t="s">
        <v>13</v>
      </c>
      <c r="C540" s="27" t="s">
        <v>572</v>
      </c>
      <c r="D540" s="27" t="s">
        <v>1423</v>
      </c>
      <c r="E540" s="78">
        <f>VLOOKUP(D540,'[1]As per ISO'!$C$8:$FC$889,157,0)</f>
        <v>38</v>
      </c>
      <c r="F540" s="82" t="s">
        <v>1737</v>
      </c>
      <c r="G540" s="46" t="s">
        <v>1844</v>
      </c>
      <c r="H540" s="8" t="s">
        <v>2431</v>
      </c>
      <c r="I540" s="80">
        <v>3.5</v>
      </c>
      <c r="J540" s="26"/>
      <c r="K540" s="26"/>
      <c r="L540" s="26"/>
      <c r="M540" s="26"/>
      <c r="N540" s="26"/>
      <c r="O540" s="26"/>
    </row>
    <row r="541" spans="1:15" s="7" customFormat="1" ht="26.15" customHeight="1" x14ac:dyDescent="0.35">
      <c r="A541" s="22">
        <f t="shared" si="8"/>
        <v>38</v>
      </c>
      <c r="B541" s="82" t="s">
        <v>13</v>
      </c>
      <c r="C541" s="27" t="s">
        <v>573</v>
      </c>
      <c r="D541" s="27" t="s">
        <v>1424</v>
      </c>
      <c r="E541" s="78">
        <f>VLOOKUP(D541,'[1]As per ISO'!$C$8:$FC$889,157,0)</f>
        <v>39</v>
      </c>
      <c r="F541" s="82" t="s">
        <v>1739</v>
      </c>
      <c r="G541" s="46"/>
      <c r="H541" s="8"/>
      <c r="I541" s="80"/>
      <c r="J541" s="26"/>
      <c r="K541" s="26"/>
      <c r="L541" s="26"/>
      <c r="M541" s="26"/>
      <c r="N541" s="26"/>
      <c r="O541" s="26"/>
    </row>
    <row r="542" spans="1:15" s="7" customFormat="1" ht="26.15" customHeight="1" x14ac:dyDescent="0.35">
      <c r="A542" s="22">
        <f t="shared" si="8"/>
        <v>39</v>
      </c>
      <c r="B542" s="82" t="s">
        <v>13</v>
      </c>
      <c r="C542" s="27" t="s">
        <v>580</v>
      </c>
      <c r="D542" s="27" t="s">
        <v>1431</v>
      </c>
      <c r="E542" s="78">
        <f>VLOOKUP(D542,'[1]As per ISO'!$C$8:$FC$889,157,0)</f>
        <v>40</v>
      </c>
      <c r="F542" s="82" t="s">
        <v>1737</v>
      </c>
      <c r="G542" s="46" t="s">
        <v>1755</v>
      </c>
      <c r="H542" s="8" t="s">
        <v>2748</v>
      </c>
      <c r="I542" s="80">
        <v>3.6</v>
      </c>
      <c r="J542" s="26"/>
      <c r="K542" s="26"/>
      <c r="L542" s="26"/>
      <c r="M542" s="26"/>
      <c r="N542" s="26"/>
      <c r="O542" s="26"/>
    </row>
    <row r="543" spans="1:15" s="7" customFormat="1" ht="26.15" customHeight="1" x14ac:dyDescent="0.35">
      <c r="A543" s="22">
        <f t="shared" si="8"/>
        <v>40</v>
      </c>
      <c r="B543" s="82" t="s">
        <v>13</v>
      </c>
      <c r="C543" s="27" t="s">
        <v>575</v>
      </c>
      <c r="D543" s="27" t="s">
        <v>1426</v>
      </c>
      <c r="E543" s="78">
        <f>VLOOKUP(D543,'[1]As per ISO'!$C$8:$FC$889,157,0)</f>
        <v>41</v>
      </c>
      <c r="F543" s="82" t="s">
        <v>1738</v>
      </c>
      <c r="G543" s="46" t="s">
        <v>2437</v>
      </c>
      <c r="H543" s="8"/>
      <c r="I543" s="80"/>
      <c r="J543" s="26"/>
      <c r="K543" s="26"/>
      <c r="L543" s="26"/>
      <c r="M543" s="26"/>
      <c r="N543" s="26"/>
      <c r="O543" s="26"/>
    </row>
    <row r="544" spans="1:15" s="7" customFormat="1" ht="26.15" customHeight="1" x14ac:dyDescent="0.35">
      <c r="A544" s="22">
        <f t="shared" si="8"/>
        <v>41</v>
      </c>
      <c r="B544" s="82" t="s">
        <v>13</v>
      </c>
      <c r="C544" s="27" t="s">
        <v>576</v>
      </c>
      <c r="D544" s="27" t="s">
        <v>1427</v>
      </c>
      <c r="E544" s="78">
        <f>VLOOKUP(D544,'[1]As per ISO'!$C$8:$FC$889,157,0)</f>
        <v>42</v>
      </c>
      <c r="F544" s="82" t="s">
        <v>1737</v>
      </c>
      <c r="G544" s="46" t="s">
        <v>1856</v>
      </c>
      <c r="H544" s="8" t="s">
        <v>2182</v>
      </c>
      <c r="I544" s="80">
        <v>4.8</v>
      </c>
      <c r="J544" s="26"/>
      <c r="K544" s="26"/>
      <c r="L544" s="26"/>
      <c r="M544" s="26"/>
      <c r="N544" s="26"/>
      <c r="O544" s="26"/>
    </row>
    <row r="545" spans="1:15" s="7" customFormat="1" ht="26.15" customHeight="1" x14ac:dyDescent="0.35">
      <c r="A545" s="22">
        <f t="shared" si="8"/>
        <v>42</v>
      </c>
      <c r="B545" s="82" t="s">
        <v>13</v>
      </c>
      <c r="C545" s="27" t="s">
        <v>577</v>
      </c>
      <c r="D545" s="27" t="s">
        <v>1428</v>
      </c>
      <c r="E545" s="78">
        <f>VLOOKUP(D545,'[1]As per ISO'!$C$8:$FC$889,157,0)</f>
        <v>43</v>
      </c>
      <c r="F545" s="82" t="s">
        <v>1738</v>
      </c>
      <c r="G545" s="46"/>
      <c r="H545" s="8"/>
      <c r="I545" s="80"/>
      <c r="J545" s="26"/>
      <c r="K545" s="26"/>
      <c r="L545" s="26"/>
      <c r="M545" s="26"/>
      <c r="N545" s="26"/>
      <c r="O545" s="26"/>
    </row>
    <row r="546" spans="1:15" s="7" customFormat="1" ht="26.15" customHeight="1" x14ac:dyDescent="0.35">
      <c r="A546" s="22">
        <f t="shared" si="8"/>
        <v>43</v>
      </c>
      <c r="B546" s="82" t="s">
        <v>13</v>
      </c>
      <c r="C546" s="27" t="s">
        <v>578</v>
      </c>
      <c r="D546" s="27" t="s">
        <v>1429</v>
      </c>
      <c r="E546" s="78">
        <f>VLOOKUP(D546,'[1]As per ISO'!$C$8:$FC$889,157,0)</f>
        <v>44</v>
      </c>
      <c r="F546" s="82" t="s">
        <v>1737</v>
      </c>
      <c r="G546" s="46" t="s">
        <v>1844</v>
      </c>
      <c r="H546" s="8" t="s">
        <v>2432</v>
      </c>
      <c r="I546" s="80">
        <v>3.5</v>
      </c>
      <c r="J546" s="26"/>
      <c r="K546" s="26"/>
      <c r="L546" s="26"/>
      <c r="M546" s="26"/>
      <c r="N546" s="26"/>
      <c r="O546" s="26"/>
    </row>
    <row r="547" spans="1:15" s="7" customFormat="1" ht="26.15" customHeight="1" x14ac:dyDescent="0.35">
      <c r="A547" s="22">
        <f t="shared" si="8"/>
        <v>44</v>
      </c>
      <c r="B547" s="82" t="s">
        <v>13</v>
      </c>
      <c r="C547" s="27" t="s">
        <v>581</v>
      </c>
      <c r="D547" s="27" t="s">
        <v>1432</v>
      </c>
      <c r="E547" s="78">
        <f>VLOOKUP(D547,'[1]As per ISO'!$C$8:$FC$889,157,0)</f>
        <v>45</v>
      </c>
      <c r="F547" s="82" t="s">
        <v>1737</v>
      </c>
      <c r="G547" s="46" t="s">
        <v>1759</v>
      </c>
      <c r="H547" s="8"/>
      <c r="I547" s="80">
        <v>5</v>
      </c>
      <c r="J547" s="26"/>
      <c r="K547" s="26"/>
      <c r="L547" s="26"/>
      <c r="M547" s="26"/>
      <c r="N547" s="26"/>
      <c r="O547" s="26"/>
    </row>
    <row r="548" spans="1:15" s="7" customFormat="1" ht="26.15" customHeight="1" x14ac:dyDescent="0.35">
      <c r="A548" s="22">
        <f t="shared" si="8"/>
        <v>45</v>
      </c>
      <c r="B548" s="82" t="s">
        <v>13</v>
      </c>
      <c r="C548" s="27" t="s">
        <v>583</v>
      </c>
      <c r="D548" s="27" t="s">
        <v>1434</v>
      </c>
      <c r="E548" s="78">
        <f>VLOOKUP(D548,'[1]As per ISO'!$C$8:$FC$889,157,0)</f>
        <v>46</v>
      </c>
      <c r="F548" s="82" t="s">
        <v>1737</v>
      </c>
      <c r="G548" s="46" t="s">
        <v>1790</v>
      </c>
      <c r="H548" s="8" t="s">
        <v>2749</v>
      </c>
      <c r="I548" s="80" t="s">
        <v>2719</v>
      </c>
      <c r="J548" s="26"/>
      <c r="K548" s="26"/>
      <c r="L548" s="26"/>
      <c r="M548" s="26"/>
      <c r="N548" s="26"/>
      <c r="O548" s="26"/>
    </row>
    <row r="549" spans="1:15" s="7" customFormat="1" ht="26.15" customHeight="1" x14ac:dyDescent="0.35">
      <c r="A549" s="22">
        <f t="shared" si="8"/>
        <v>46</v>
      </c>
      <c r="B549" s="82" t="s">
        <v>13</v>
      </c>
      <c r="C549" s="27" t="s">
        <v>585</v>
      </c>
      <c r="D549" s="27" t="s">
        <v>1436</v>
      </c>
      <c r="E549" s="78">
        <f>VLOOKUP(D549,'[1]As per ISO'!$C$8:$FC$889,157,0)</f>
        <v>47</v>
      </c>
      <c r="F549" s="82" t="s">
        <v>1737</v>
      </c>
      <c r="G549" s="46" t="s">
        <v>1744</v>
      </c>
      <c r="H549" s="8" t="s">
        <v>2434</v>
      </c>
      <c r="I549" s="80">
        <v>4.25</v>
      </c>
      <c r="J549" s="26"/>
      <c r="K549" s="26"/>
      <c r="L549" s="26"/>
      <c r="M549" s="26"/>
      <c r="N549" s="26"/>
      <c r="O549" s="26"/>
    </row>
    <row r="550" spans="1:15" s="7" customFormat="1" ht="26.15" customHeight="1" x14ac:dyDescent="0.35">
      <c r="A550" s="22">
        <f t="shared" si="8"/>
        <v>47</v>
      </c>
      <c r="B550" s="82" t="s">
        <v>13</v>
      </c>
      <c r="C550" s="27" t="s">
        <v>582</v>
      </c>
      <c r="D550" s="27" t="s">
        <v>1433</v>
      </c>
      <c r="E550" s="78">
        <f>VLOOKUP(D550,'[1]As per ISO'!$C$8:$FC$889,157,0)</f>
        <v>48</v>
      </c>
      <c r="F550" s="82" t="s">
        <v>1738</v>
      </c>
      <c r="G550" s="46" t="s">
        <v>2825</v>
      </c>
      <c r="H550" s="8"/>
      <c r="I550" s="80"/>
      <c r="J550" s="26"/>
      <c r="K550" s="26"/>
      <c r="L550" s="26"/>
      <c r="M550" s="26"/>
      <c r="N550" s="26"/>
      <c r="O550" s="26"/>
    </row>
    <row r="551" spans="1:15" s="7" customFormat="1" ht="26.15" customHeight="1" x14ac:dyDescent="0.35">
      <c r="A551" s="22">
        <f t="shared" si="8"/>
        <v>48</v>
      </c>
      <c r="B551" s="82" t="s">
        <v>13</v>
      </c>
      <c r="C551" s="27" t="s">
        <v>189</v>
      </c>
      <c r="D551" s="27" t="s">
        <v>1038</v>
      </c>
      <c r="E551" s="78">
        <f>VLOOKUP(D551,'[1]As per ISO'!$C$8:$FC$889,157,0)</f>
        <v>49</v>
      </c>
      <c r="F551" s="82" t="s">
        <v>1737</v>
      </c>
      <c r="G551" s="46" t="s">
        <v>1743</v>
      </c>
      <c r="H551" s="8" t="s">
        <v>2433</v>
      </c>
      <c r="I551" s="80" t="s">
        <v>2724</v>
      </c>
      <c r="J551" s="26"/>
      <c r="K551" s="26"/>
      <c r="L551" s="26"/>
      <c r="M551" s="26"/>
      <c r="N551" s="26"/>
      <c r="O551" s="26"/>
    </row>
    <row r="552" spans="1:15" s="7" customFormat="1" ht="26.15" customHeight="1" x14ac:dyDescent="0.35">
      <c r="A552" s="22">
        <f t="shared" si="8"/>
        <v>49</v>
      </c>
      <c r="B552" s="82" t="s">
        <v>13</v>
      </c>
      <c r="C552" s="27" t="s">
        <v>584</v>
      </c>
      <c r="D552" s="27" t="s">
        <v>1435</v>
      </c>
      <c r="E552" s="78">
        <f>VLOOKUP(D552,'[1]As per ISO'!$C$8:$FC$889,157,0)</f>
        <v>50</v>
      </c>
      <c r="F552" s="82" t="s">
        <v>1738</v>
      </c>
      <c r="G552" s="46" t="s">
        <v>2826</v>
      </c>
      <c r="H552" s="8"/>
      <c r="I552" s="80"/>
      <c r="J552" s="26"/>
      <c r="K552" s="26"/>
      <c r="L552" s="26"/>
      <c r="M552" s="26"/>
      <c r="N552" s="26"/>
      <c r="O552" s="26"/>
    </row>
    <row r="553" spans="1:15" s="7" customFormat="1" ht="26.15" customHeight="1" x14ac:dyDescent="0.35">
      <c r="A553" s="22">
        <f t="shared" si="8"/>
        <v>50</v>
      </c>
      <c r="B553" s="82" t="s">
        <v>13</v>
      </c>
      <c r="C553" s="27" t="s">
        <v>586</v>
      </c>
      <c r="D553" s="27" t="s">
        <v>1437</v>
      </c>
      <c r="E553" s="78">
        <f>VLOOKUP(D553,'[1]As per ISO'!$C$8:$FC$889,157,0)</f>
        <v>51</v>
      </c>
      <c r="F553" s="82" t="s">
        <v>1737</v>
      </c>
      <c r="G553" s="46" t="s">
        <v>1805</v>
      </c>
      <c r="H553" s="8" t="s">
        <v>2183</v>
      </c>
      <c r="I553" s="80">
        <v>5</v>
      </c>
      <c r="J553" s="26"/>
      <c r="K553" s="26"/>
      <c r="L553" s="26"/>
      <c r="M553" s="26"/>
      <c r="N553" s="26"/>
      <c r="O553" s="26"/>
    </row>
    <row r="554" spans="1:15" s="7" customFormat="1" ht="26.15" customHeight="1" x14ac:dyDescent="0.35">
      <c r="A554" s="22">
        <f t="shared" si="8"/>
        <v>51</v>
      </c>
      <c r="B554" s="82" t="s">
        <v>13</v>
      </c>
      <c r="C554" s="27" t="s">
        <v>590</v>
      </c>
      <c r="D554" s="27" t="s">
        <v>1441</v>
      </c>
      <c r="E554" s="78">
        <f>VLOOKUP(D554,'[1]As per ISO'!$C$8:$FC$889,157,0)</f>
        <v>52</v>
      </c>
      <c r="F554" s="82" t="s">
        <v>1737</v>
      </c>
      <c r="G554" s="46" t="s">
        <v>1748</v>
      </c>
      <c r="H554" s="8" t="s">
        <v>2351</v>
      </c>
      <c r="I554" s="80">
        <v>8.8000000000000007</v>
      </c>
      <c r="J554" s="26"/>
      <c r="K554" s="26"/>
      <c r="L554" s="26"/>
      <c r="M554" s="26"/>
      <c r="N554" s="26"/>
      <c r="O554" s="26"/>
    </row>
    <row r="555" spans="1:15" s="7" customFormat="1" ht="26.15" customHeight="1" x14ac:dyDescent="0.35">
      <c r="A555" s="22">
        <f t="shared" si="8"/>
        <v>52</v>
      </c>
      <c r="B555" s="82" t="s">
        <v>13</v>
      </c>
      <c r="C555" s="27" t="s">
        <v>587</v>
      </c>
      <c r="D555" s="27" t="s">
        <v>1438</v>
      </c>
      <c r="E555" s="78">
        <f>VLOOKUP(D555,'[1]As per ISO'!$C$8:$FC$889,157,0)</f>
        <v>53</v>
      </c>
      <c r="F555" s="82" t="s">
        <v>1737</v>
      </c>
      <c r="G555" s="46"/>
      <c r="H555" s="8"/>
      <c r="I555" s="80"/>
      <c r="J555" s="26"/>
      <c r="K555" s="26"/>
      <c r="L555" s="26"/>
      <c r="M555" s="26"/>
      <c r="N555" s="26"/>
      <c r="O555" s="26"/>
    </row>
    <row r="556" spans="1:15" s="7" customFormat="1" ht="26.15" customHeight="1" x14ac:dyDescent="0.35">
      <c r="A556" s="22">
        <f t="shared" si="8"/>
        <v>53</v>
      </c>
      <c r="B556" s="82" t="s">
        <v>13</v>
      </c>
      <c r="C556" s="27" t="s">
        <v>588</v>
      </c>
      <c r="D556" s="27" t="s">
        <v>1439</v>
      </c>
      <c r="E556" s="78">
        <f>VLOOKUP(D556,'[1]As per ISO'!$C$8:$FC$889,157,0)</f>
        <v>54</v>
      </c>
      <c r="F556" s="82" t="s">
        <v>1738</v>
      </c>
      <c r="G556" s="46" t="s">
        <v>2826</v>
      </c>
      <c r="H556" s="8"/>
      <c r="I556" s="80"/>
      <c r="J556" s="26"/>
      <c r="K556" s="26"/>
      <c r="L556" s="26"/>
      <c r="M556" s="26"/>
      <c r="N556" s="26"/>
      <c r="O556" s="26"/>
    </row>
    <row r="557" spans="1:15" s="7" customFormat="1" ht="26.15" customHeight="1" x14ac:dyDescent="0.35">
      <c r="A557" s="22">
        <f t="shared" si="8"/>
        <v>54</v>
      </c>
      <c r="B557" s="82" t="s">
        <v>13</v>
      </c>
      <c r="C557" s="27" t="s">
        <v>589</v>
      </c>
      <c r="D557" s="27" t="s">
        <v>1440</v>
      </c>
      <c r="E557" s="78">
        <f>VLOOKUP(D557,'[1]As per ISO'!$C$8:$FC$889,157,0)</f>
        <v>55</v>
      </c>
      <c r="F557" s="82" t="s">
        <v>1737</v>
      </c>
      <c r="G557" s="46" t="s">
        <v>1857</v>
      </c>
      <c r="H557" s="8"/>
      <c r="I557" s="80">
        <v>6</v>
      </c>
      <c r="J557" s="26"/>
      <c r="K557" s="26"/>
      <c r="L557" s="26"/>
      <c r="M557" s="26"/>
      <c r="N557" s="26"/>
      <c r="O557" s="26"/>
    </row>
    <row r="558" spans="1:15" s="7" customFormat="1" ht="26.15" customHeight="1" x14ac:dyDescent="0.35">
      <c r="A558" s="22">
        <f t="shared" si="8"/>
        <v>55</v>
      </c>
      <c r="B558" s="82" t="s">
        <v>13</v>
      </c>
      <c r="C558" s="27" t="s">
        <v>592</v>
      </c>
      <c r="D558" s="27" t="s">
        <v>1443</v>
      </c>
      <c r="E558" s="78">
        <f>VLOOKUP(D558,'[1]As per ISO'!$C$8:$FC$889,157,0)</f>
        <v>56</v>
      </c>
      <c r="F558" s="82" t="s">
        <v>1737</v>
      </c>
      <c r="G558" s="46" t="s">
        <v>1802</v>
      </c>
      <c r="H558" s="8"/>
      <c r="I558" s="80" t="s">
        <v>2711</v>
      </c>
      <c r="J558" s="26"/>
      <c r="K558" s="26"/>
      <c r="L558" s="26"/>
      <c r="M558" s="26"/>
      <c r="N558" s="26"/>
      <c r="O558" s="26"/>
    </row>
    <row r="559" spans="1:15" s="7" customFormat="1" ht="26.15" customHeight="1" x14ac:dyDescent="0.35">
      <c r="A559" s="22">
        <f t="shared" si="8"/>
        <v>56</v>
      </c>
      <c r="B559" s="82" t="s">
        <v>13</v>
      </c>
      <c r="C559" s="27" t="s">
        <v>591</v>
      </c>
      <c r="D559" s="27" t="s">
        <v>1442</v>
      </c>
      <c r="E559" s="78">
        <f>VLOOKUP(D559,'[1]As per ISO'!$C$8:$FC$889,157,0)</f>
        <v>57</v>
      </c>
      <c r="F559" s="82" t="s">
        <v>1738</v>
      </c>
      <c r="G559" s="46" t="s">
        <v>2827</v>
      </c>
      <c r="H559" s="8"/>
      <c r="I559" s="80"/>
      <c r="J559" s="26"/>
      <c r="K559" s="26"/>
      <c r="L559" s="26"/>
      <c r="M559" s="26"/>
      <c r="N559" s="26"/>
      <c r="O559" s="26"/>
    </row>
    <row r="560" spans="1:15" s="7" customFormat="1" ht="26.15" customHeight="1" x14ac:dyDescent="0.35">
      <c r="A560" s="22">
        <f t="shared" si="8"/>
        <v>57</v>
      </c>
      <c r="B560" s="82" t="s">
        <v>13</v>
      </c>
      <c r="C560" s="27" t="s">
        <v>607</v>
      </c>
      <c r="D560" s="27" t="s">
        <v>1458</v>
      </c>
      <c r="E560" s="78">
        <f>VLOOKUP(D560,'[1]As per ISO'!$C$8:$FC$889,157,0)</f>
        <v>58</v>
      </c>
      <c r="F560" s="82" t="s">
        <v>1737</v>
      </c>
      <c r="G560" s="46" t="s">
        <v>1759</v>
      </c>
      <c r="H560" s="8" t="s">
        <v>2750</v>
      </c>
      <c r="I560" s="80">
        <v>5</v>
      </c>
      <c r="J560" s="26"/>
      <c r="K560" s="26"/>
      <c r="L560" s="26"/>
      <c r="M560" s="26"/>
      <c r="N560" s="26"/>
      <c r="O560" s="26"/>
    </row>
    <row r="561" spans="1:15" s="7" customFormat="1" ht="26.15" customHeight="1" x14ac:dyDescent="0.35">
      <c r="A561" s="22">
        <f t="shared" si="8"/>
        <v>58</v>
      </c>
      <c r="B561" s="82" t="s">
        <v>13</v>
      </c>
      <c r="C561" s="27" t="s">
        <v>593</v>
      </c>
      <c r="D561" s="27" t="s">
        <v>1444</v>
      </c>
      <c r="E561" s="78">
        <f>VLOOKUP(D561,'[1]As per ISO'!$C$8:$FC$889,157,0)</f>
        <v>59</v>
      </c>
      <c r="F561" s="82" t="s">
        <v>1737</v>
      </c>
      <c r="G561" s="46"/>
      <c r="H561" s="8"/>
      <c r="I561" s="80"/>
      <c r="J561" s="26"/>
      <c r="K561" s="26"/>
      <c r="L561" s="26"/>
      <c r="M561" s="26"/>
      <c r="N561" s="26"/>
      <c r="O561" s="26"/>
    </row>
    <row r="562" spans="1:15" s="7" customFormat="1" ht="26.15" customHeight="1" x14ac:dyDescent="0.35">
      <c r="A562" s="22">
        <f t="shared" si="8"/>
        <v>59</v>
      </c>
      <c r="B562" s="82" t="s">
        <v>13</v>
      </c>
      <c r="C562" s="27" t="s">
        <v>594</v>
      </c>
      <c r="D562" s="27" t="s">
        <v>1445</v>
      </c>
      <c r="E562" s="78">
        <f>VLOOKUP(D562,'[1]As per ISO'!$C$8:$FC$889,157,0)</f>
        <v>60</v>
      </c>
      <c r="F562" s="82" t="s">
        <v>1738</v>
      </c>
      <c r="G562" s="46" t="s">
        <v>2828</v>
      </c>
      <c r="H562" s="8"/>
      <c r="I562" s="80"/>
      <c r="J562" s="26"/>
      <c r="K562" s="26"/>
      <c r="L562" s="26"/>
      <c r="M562" s="26"/>
      <c r="N562" s="26"/>
      <c r="O562" s="26"/>
    </row>
    <row r="563" spans="1:15" s="7" customFormat="1" ht="26.15" customHeight="1" x14ac:dyDescent="0.35">
      <c r="A563" s="22">
        <f t="shared" si="8"/>
        <v>60</v>
      </c>
      <c r="B563" s="82" t="s">
        <v>13</v>
      </c>
      <c r="C563" s="27" t="s">
        <v>595</v>
      </c>
      <c r="D563" s="27" t="s">
        <v>1446</v>
      </c>
      <c r="E563" s="78">
        <f>VLOOKUP(D563,'[1]As per ISO'!$C$8:$FC$889,157,0)</f>
        <v>61</v>
      </c>
      <c r="F563" s="82" t="s">
        <v>1738</v>
      </c>
      <c r="G563" s="46" t="s">
        <v>2829</v>
      </c>
      <c r="H563" s="8"/>
      <c r="I563" s="80"/>
      <c r="J563" s="26"/>
      <c r="K563" s="26"/>
      <c r="L563" s="26"/>
      <c r="M563" s="26"/>
      <c r="N563" s="26"/>
      <c r="O563" s="26"/>
    </row>
    <row r="564" spans="1:15" s="7" customFormat="1" ht="26.15" customHeight="1" x14ac:dyDescent="0.35">
      <c r="A564" s="22">
        <f t="shared" si="8"/>
        <v>61</v>
      </c>
      <c r="B564" s="82" t="s">
        <v>13</v>
      </c>
      <c r="C564" s="27" t="s">
        <v>596</v>
      </c>
      <c r="D564" s="27" t="s">
        <v>1447</v>
      </c>
      <c r="E564" s="78">
        <f>VLOOKUP(D564,'[1]As per ISO'!$C$8:$FC$889,157,0)</f>
        <v>62</v>
      </c>
      <c r="F564" s="82" t="s">
        <v>1737</v>
      </c>
      <c r="G564" s="46" t="s">
        <v>2652</v>
      </c>
      <c r="H564" s="8"/>
      <c r="I564" s="80"/>
      <c r="J564" s="26"/>
      <c r="K564" s="26"/>
      <c r="L564" s="26"/>
      <c r="M564" s="26"/>
      <c r="N564" s="26"/>
      <c r="O564" s="26"/>
    </row>
    <row r="565" spans="1:15" s="7" customFormat="1" ht="26.15" customHeight="1" x14ac:dyDescent="0.35">
      <c r="A565" s="22">
        <f t="shared" si="8"/>
        <v>62</v>
      </c>
      <c r="B565" s="82" t="s">
        <v>13</v>
      </c>
      <c r="C565" s="27" t="s">
        <v>597</v>
      </c>
      <c r="D565" s="27" t="s">
        <v>1448</v>
      </c>
      <c r="E565" s="78">
        <f>VLOOKUP(D565,'[1]As per ISO'!$C$8:$FC$889,157,0)</f>
        <v>64</v>
      </c>
      <c r="F565" s="82" t="s">
        <v>1737</v>
      </c>
      <c r="G565" s="46"/>
      <c r="H565" s="8"/>
      <c r="I565" s="80"/>
      <c r="J565" s="26"/>
      <c r="K565" s="26"/>
      <c r="L565" s="26"/>
      <c r="M565" s="26"/>
      <c r="N565" s="26"/>
      <c r="O565" s="26"/>
    </row>
    <row r="566" spans="1:15" s="7" customFormat="1" ht="26.15" customHeight="1" x14ac:dyDescent="0.35">
      <c r="A566" s="22">
        <f t="shared" si="8"/>
        <v>63</v>
      </c>
      <c r="B566" s="82" t="s">
        <v>13</v>
      </c>
      <c r="C566" s="27" t="s">
        <v>598</v>
      </c>
      <c r="D566" s="27" t="s">
        <v>1449</v>
      </c>
      <c r="E566" s="78">
        <f>VLOOKUP(D566,'[1]As per ISO'!$C$8:$FC$889,157,0)</f>
        <v>65</v>
      </c>
      <c r="F566" s="82" t="s">
        <v>1738</v>
      </c>
      <c r="G566" s="46" t="s">
        <v>2830</v>
      </c>
      <c r="H566" s="8"/>
      <c r="I566" s="80"/>
      <c r="J566" s="26"/>
      <c r="K566" s="26"/>
      <c r="L566" s="26"/>
      <c r="M566" s="26"/>
      <c r="N566" s="26"/>
      <c r="O566" s="26"/>
    </row>
    <row r="567" spans="1:15" s="7" customFormat="1" ht="26.15" customHeight="1" x14ac:dyDescent="0.35">
      <c r="A567" s="22">
        <f t="shared" si="8"/>
        <v>64</v>
      </c>
      <c r="B567" s="82" t="s">
        <v>13</v>
      </c>
      <c r="C567" s="27" t="s">
        <v>599</v>
      </c>
      <c r="D567" s="27" t="s">
        <v>1450</v>
      </c>
      <c r="E567" s="78">
        <f>VLOOKUP(D567,'[1]As per ISO'!$C$8:$FC$889,157,0)</f>
        <v>66</v>
      </c>
      <c r="F567" s="82" t="s">
        <v>1737</v>
      </c>
      <c r="G567" s="46"/>
      <c r="H567" s="8"/>
      <c r="I567" s="80"/>
      <c r="J567" s="26"/>
      <c r="K567" s="26"/>
      <c r="L567" s="26"/>
      <c r="M567" s="26"/>
      <c r="N567" s="26"/>
      <c r="O567" s="26"/>
    </row>
    <row r="568" spans="1:15" s="7" customFormat="1" ht="26.15" customHeight="1" x14ac:dyDescent="0.35">
      <c r="A568" s="22">
        <f t="shared" si="8"/>
        <v>65</v>
      </c>
      <c r="B568" s="82" t="s">
        <v>13</v>
      </c>
      <c r="C568" s="27" t="s">
        <v>600</v>
      </c>
      <c r="D568" s="27" t="s">
        <v>1451</v>
      </c>
      <c r="E568" s="78">
        <f>VLOOKUP(D568,'[1]As per ISO'!$C$8:$FC$889,157,0)</f>
        <v>67</v>
      </c>
      <c r="F568" s="82" t="s">
        <v>1737</v>
      </c>
      <c r="G568" s="46" t="s">
        <v>2763</v>
      </c>
      <c r="H568" s="8" t="s">
        <v>2764</v>
      </c>
      <c r="I568" s="80">
        <v>3</v>
      </c>
      <c r="J568" s="26"/>
      <c r="K568" s="26"/>
      <c r="L568" s="26"/>
      <c r="M568" s="26"/>
      <c r="N568" s="26"/>
      <c r="O568" s="26"/>
    </row>
    <row r="569" spans="1:15" s="7" customFormat="1" ht="26.15" customHeight="1" x14ac:dyDescent="0.35">
      <c r="A569" s="22">
        <f t="shared" si="8"/>
        <v>66</v>
      </c>
      <c r="B569" s="82" t="s">
        <v>13</v>
      </c>
      <c r="C569" s="27" t="s">
        <v>601</v>
      </c>
      <c r="D569" s="27" t="s">
        <v>1452</v>
      </c>
      <c r="E569" s="78">
        <f>VLOOKUP(D569,'[1]As per ISO'!$C$8:$FC$889,157,0)</f>
        <v>68</v>
      </c>
      <c r="F569" s="82" t="s">
        <v>1737</v>
      </c>
      <c r="G569" s="46" t="s">
        <v>1844</v>
      </c>
      <c r="H569" s="8" t="s">
        <v>2435</v>
      </c>
      <c r="I569" s="80">
        <v>3.5</v>
      </c>
      <c r="J569" s="26"/>
      <c r="K569" s="26"/>
      <c r="L569" s="26"/>
      <c r="M569" s="26"/>
      <c r="N569" s="26"/>
      <c r="O569" s="26"/>
    </row>
    <row r="570" spans="1:15" s="7" customFormat="1" ht="26.15" customHeight="1" x14ac:dyDescent="0.35">
      <c r="A570" s="22">
        <f t="shared" si="8"/>
        <v>67</v>
      </c>
      <c r="B570" s="82" t="s">
        <v>13</v>
      </c>
      <c r="C570" s="27" t="s">
        <v>602</v>
      </c>
      <c r="D570" s="27" t="s">
        <v>1453</v>
      </c>
      <c r="E570" s="78">
        <f>VLOOKUP(D570,'[1]As per ISO'!$C$8:$FC$889,157,0)</f>
        <v>69</v>
      </c>
      <c r="F570" s="82" t="s">
        <v>1737</v>
      </c>
      <c r="G570" s="46" t="s">
        <v>2303</v>
      </c>
      <c r="H570" s="8"/>
      <c r="I570" s="80">
        <v>3</v>
      </c>
      <c r="J570" s="26"/>
      <c r="K570" s="26"/>
      <c r="L570" s="26"/>
      <c r="M570" s="26"/>
      <c r="N570" s="26"/>
      <c r="O570" s="26"/>
    </row>
    <row r="571" spans="1:15" s="7" customFormat="1" ht="26.15" customHeight="1" x14ac:dyDescent="0.35">
      <c r="A571" s="22">
        <f t="shared" si="8"/>
        <v>68</v>
      </c>
      <c r="B571" s="82" t="s">
        <v>13</v>
      </c>
      <c r="C571" s="27" t="s">
        <v>603</v>
      </c>
      <c r="D571" s="27" t="s">
        <v>1454</v>
      </c>
      <c r="E571" s="78">
        <f>VLOOKUP(D571,'[1]As per ISO'!$C$8:$FC$889,157,0)</f>
        <v>70</v>
      </c>
      <c r="F571" s="82" t="s">
        <v>1737</v>
      </c>
      <c r="G571" s="46"/>
      <c r="H571" s="8"/>
      <c r="I571" s="80"/>
      <c r="J571" s="26"/>
      <c r="K571" s="26"/>
      <c r="L571" s="26"/>
      <c r="M571" s="26"/>
      <c r="N571" s="26"/>
      <c r="O571" s="26"/>
    </row>
    <row r="572" spans="1:15" s="7" customFormat="1" ht="26.15" customHeight="1" x14ac:dyDescent="0.35">
      <c r="A572" s="22">
        <f t="shared" si="8"/>
        <v>69</v>
      </c>
      <c r="B572" s="82" t="s">
        <v>13</v>
      </c>
      <c r="C572" s="27" t="s">
        <v>604</v>
      </c>
      <c r="D572" s="27" t="s">
        <v>1455</v>
      </c>
      <c r="E572" s="78">
        <f>VLOOKUP(D572,'[1]As per ISO'!$C$8:$FC$889,157,0)</f>
        <v>71</v>
      </c>
      <c r="F572" s="82" t="s">
        <v>1737</v>
      </c>
      <c r="G572" s="46" t="s">
        <v>2304</v>
      </c>
      <c r="H572" s="8" t="s">
        <v>2282</v>
      </c>
      <c r="I572" s="80">
        <v>5</v>
      </c>
      <c r="J572" s="26"/>
      <c r="K572" s="26"/>
      <c r="L572" s="26"/>
      <c r="M572" s="26"/>
      <c r="N572" s="26"/>
      <c r="O572" s="26"/>
    </row>
    <row r="573" spans="1:15" s="7" customFormat="1" ht="26.15" customHeight="1" x14ac:dyDescent="0.35">
      <c r="A573" s="22">
        <f t="shared" si="8"/>
        <v>70</v>
      </c>
      <c r="B573" s="82" t="s">
        <v>13</v>
      </c>
      <c r="C573" s="27" t="s">
        <v>605</v>
      </c>
      <c r="D573" s="27" t="s">
        <v>1456</v>
      </c>
      <c r="E573" s="78">
        <f>VLOOKUP(D573,'[1]As per ISO'!$C$8:$FC$889,157,0)</f>
        <v>72</v>
      </c>
      <c r="F573" s="82" t="s">
        <v>1738</v>
      </c>
      <c r="G573" s="46" t="s">
        <v>2772</v>
      </c>
      <c r="H573" s="8"/>
      <c r="I573" s="80"/>
      <c r="J573" s="26"/>
      <c r="K573" s="26"/>
      <c r="L573" s="26"/>
      <c r="M573" s="26"/>
      <c r="N573" s="26"/>
      <c r="O573" s="26"/>
    </row>
    <row r="574" spans="1:15" s="7" customFormat="1" ht="26.15" customHeight="1" x14ac:dyDescent="0.35">
      <c r="A574" s="22">
        <f t="shared" si="8"/>
        <v>71</v>
      </c>
      <c r="B574" s="82" t="s">
        <v>13</v>
      </c>
      <c r="C574" s="27" t="s">
        <v>606</v>
      </c>
      <c r="D574" s="27" t="s">
        <v>1457</v>
      </c>
      <c r="E574" s="78">
        <f>VLOOKUP(D574,'[1]As per ISO'!$C$8:$FC$889,157,0)</f>
        <v>73</v>
      </c>
      <c r="F574" s="82" t="s">
        <v>1737</v>
      </c>
      <c r="G574" s="46" t="s">
        <v>1741</v>
      </c>
      <c r="H574" s="8" t="s">
        <v>2184</v>
      </c>
      <c r="I574" s="80">
        <v>5</v>
      </c>
      <c r="J574" s="26"/>
      <c r="K574" s="26"/>
      <c r="L574" s="26"/>
      <c r="M574" s="26"/>
      <c r="N574" s="26"/>
      <c r="O574" s="26"/>
    </row>
    <row r="575" spans="1:15" s="7" customFormat="1" ht="26.15" customHeight="1" x14ac:dyDescent="0.35">
      <c r="A575" s="22">
        <v>1</v>
      </c>
      <c r="B575" s="23" t="s">
        <v>16</v>
      </c>
      <c r="C575" s="21" t="s">
        <v>610</v>
      </c>
      <c r="D575" s="21" t="s">
        <v>1461</v>
      </c>
      <c r="E575" s="78">
        <f>VLOOKUP(D575,'[1]As per ISO'!$C$8:$FC$889,157,0)</f>
        <v>1</v>
      </c>
      <c r="F575" s="23" t="s">
        <v>1737</v>
      </c>
      <c r="G575" s="46" t="s">
        <v>1747</v>
      </c>
      <c r="H575" s="8"/>
      <c r="I575" s="80">
        <v>17.75</v>
      </c>
      <c r="J575" s="26"/>
      <c r="K575" s="26"/>
      <c r="L575" s="26"/>
      <c r="M575" s="26"/>
      <c r="N575" s="26"/>
      <c r="O575" s="26"/>
    </row>
    <row r="576" spans="1:15" s="7" customFormat="1" ht="26.15" customHeight="1" x14ac:dyDescent="0.35">
      <c r="A576" s="22">
        <f t="shared" si="8"/>
        <v>2</v>
      </c>
      <c r="B576" s="23" t="s">
        <v>16</v>
      </c>
      <c r="C576" s="21" t="s">
        <v>608</v>
      </c>
      <c r="D576" s="21" t="s">
        <v>1459</v>
      </c>
      <c r="E576" s="78">
        <f>VLOOKUP(D576,'[1]As per ISO'!$C$8:$FC$889,157,0)</f>
        <v>2</v>
      </c>
      <c r="F576" s="23" t="s">
        <v>1737</v>
      </c>
      <c r="G576" s="46"/>
      <c r="H576" s="8"/>
      <c r="I576" s="80"/>
      <c r="J576" s="26"/>
      <c r="K576" s="26"/>
      <c r="L576" s="26"/>
      <c r="M576" s="26"/>
      <c r="N576" s="26"/>
      <c r="O576" s="26"/>
    </row>
    <row r="577" spans="1:15" s="7" customFormat="1" ht="26.15" customHeight="1" x14ac:dyDescent="0.35">
      <c r="A577" s="22">
        <f t="shared" si="8"/>
        <v>3</v>
      </c>
      <c r="B577" s="23" t="s">
        <v>16</v>
      </c>
      <c r="C577" s="21" t="s">
        <v>609</v>
      </c>
      <c r="D577" s="21" t="s">
        <v>1460</v>
      </c>
      <c r="E577" s="78">
        <f>VLOOKUP(D577,'[1]As per ISO'!$C$8:$FC$889,157,0)</f>
        <v>3</v>
      </c>
      <c r="F577" s="23" t="s">
        <v>1738</v>
      </c>
      <c r="G577" s="46" t="s">
        <v>2811</v>
      </c>
      <c r="H577" s="8"/>
      <c r="I577" s="80"/>
      <c r="J577" s="26"/>
      <c r="K577" s="26"/>
      <c r="L577" s="26"/>
      <c r="M577" s="26"/>
      <c r="N577" s="26"/>
      <c r="O577" s="26"/>
    </row>
    <row r="578" spans="1:15" s="7" customFormat="1" ht="26.15" customHeight="1" x14ac:dyDescent="0.35">
      <c r="A578" s="22">
        <f t="shared" si="8"/>
        <v>4</v>
      </c>
      <c r="B578" s="23" t="s">
        <v>16</v>
      </c>
      <c r="C578" s="21" t="s">
        <v>611</v>
      </c>
      <c r="D578" s="21" t="s">
        <v>1462</v>
      </c>
      <c r="E578" s="78">
        <f>VLOOKUP(D578,'[1]As per ISO'!$C$8:$FC$889,157,0)</f>
        <v>4</v>
      </c>
      <c r="F578" s="23" t="s">
        <v>1737</v>
      </c>
      <c r="G578" s="46" t="s">
        <v>1807</v>
      </c>
      <c r="H578" s="8" t="s">
        <v>2185</v>
      </c>
      <c r="I578" s="80">
        <v>4</v>
      </c>
      <c r="J578" s="26"/>
      <c r="K578" s="26"/>
      <c r="L578" s="26"/>
      <c r="M578" s="26"/>
      <c r="N578" s="26"/>
      <c r="O578" s="26"/>
    </row>
    <row r="579" spans="1:15" s="7" customFormat="1" ht="26.15" customHeight="1" x14ac:dyDescent="0.35">
      <c r="A579" s="22">
        <f t="shared" si="8"/>
        <v>5</v>
      </c>
      <c r="B579" s="23" t="s">
        <v>16</v>
      </c>
      <c r="C579" s="21" t="s">
        <v>612</v>
      </c>
      <c r="D579" s="21" t="s">
        <v>1463</v>
      </c>
      <c r="E579" s="78">
        <f>VLOOKUP(D579,'[1]As per ISO'!$C$8:$FC$889,157,0)</f>
        <v>5</v>
      </c>
      <c r="F579" s="23" t="s">
        <v>1737</v>
      </c>
      <c r="G579" s="46" t="s">
        <v>1759</v>
      </c>
      <c r="H579" s="8"/>
      <c r="I579" s="80">
        <v>5</v>
      </c>
      <c r="J579" s="26"/>
      <c r="K579" s="26"/>
      <c r="L579" s="26"/>
      <c r="M579" s="26"/>
      <c r="N579" s="26"/>
      <c r="O579" s="26"/>
    </row>
    <row r="580" spans="1:15" s="7" customFormat="1" ht="26.15" customHeight="1" x14ac:dyDescent="0.35">
      <c r="A580" s="22">
        <f t="shared" si="8"/>
        <v>6</v>
      </c>
      <c r="B580" s="23" t="s">
        <v>16</v>
      </c>
      <c r="C580" s="21" t="s">
        <v>613</v>
      </c>
      <c r="D580" s="21" t="s">
        <v>1464</v>
      </c>
      <c r="E580" s="78">
        <f>VLOOKUP(D580,'[1]As per ISO'!$C$8:$FC$889,157,0)</f>
        <v>6</v>
      </c>
      <c r="F580" s="23" t="s">
        <v>1737</v>
      </c>
      <c r="G580" s="46" t="s">
        <v>1808</v>
      </c>
      <c r="H580" s="8"/>
      <c r="I580" s="80" t="s">
        <v>2727</v>
      </c>
      <c r="J580" s="26"/>
      <c r="K580" s="26"/>
      <c r="L580" s="26"/>
      <c r="M580" s="26"/>
      <c r="N580" s="26"/>
      <c r="O580" s="26"/>
    </row>
    <row r="581" spans="1:15" s="7" customFormat="1" ht="26.15" customHeight="1" x14ac:dyDescent="0.35">
      <c r="A581" s="22">
        <f t="shared" ref="A581:A644" si="9">A580+1</f>
        <v>7</v>
      </c>
      <c r="B581" s="23" t="s">
        <v>16</v>
      </c>
      <c r="C581" s="21" t="s">
        <v>614</v>
      </c>
      <c r="D581" s="21" t="s">
        <v>1465</v>
      </c>
      <c r="E581" s="78">
        <f>VLOOKUP(D581,'[1]As per ISO'!$C$8:$FC$889,157,0)</f>
        <v>7</v>
      </c>
      <c r="F581" s="23" t="s">
        <v>1737</v>
      </c>
      <c r="G581" s="46" t="s">
        <v>1809</v>
      </c>
      <c r="H581" s="8" t="s">
        <v>2186</v>
      </c>
      <c r="I581" s="80" t="s">
        <v>2730</v>
      </c>
      <c r="J581" s="26"/>
      <c r="K581" s="26"/>
      <c r="L581" s="26"/>
      <c r="M581" s="26"/>
      <c r="N581" s="26"/>
      <c r="O581" s="26"/>
    </row>
    <row r="582" spans="1:15" s="7" customFormat="1" ht="26.15" customHeight="1" x14ac:dyDescent="0.35">
      <c r="A582" s="22">
        <f t="shared" si="9"/>
        <v>8</v>
      </c>
      <c r="B582" s="23" t="s">
        <v>16</v>
      </c>
      <c r="C582" s="21" t="s">
        <v>617</v>
      </c>
      <c r="D582" s="21" t="s">
        <v>1468</v>
      </c>
      <c r="E582" s="78">
        <f>VLOOKUP(D582,'[1]As per ISO'!$C$8:$FC$889,157,0)</f>
        <v>8</v>
      </c>
      <c r="F582" s="23" t="s">
        <v>1737</v>
      </c>
      <c r="G582" s="46" t="s">
        <v>1805</v>
      </c>
      <c r="H582" s="8" t="s">
        <v>2187</v>
      </c>
      <c r="I582" s="80">
        <v>5</v>
      </c>
      <c r="J582" s="26"/>
      <c r="K582" s="26"/>
      <c r="L582" s="26"/>
      <c r="M582" s="26"/>
      <c r="N582" s="26"/>
      <c r="O582" s="26"/>
    </row>
    <row r="583" spans="1:15" s="7" customFormat="1" ht="26.15" customHeight="1" x14ac:dyDescent="0.35">
      <c r="A583" s="22">
        <f t="shared" si="9"/>
        <v>9</v>
      </c>
      <c r="B583" s="23" t="s">
        <v>16</v>
      </c>
      <c r="C583" s="21" t="s">
        <v>615</v>
      </c>
      <c r="D583" s="21" t="s">
        <v>1466</v>
      </c>
      <c r="E583" s="78">
        <f>VLOOKUP(D583,'[1]As per ISO'!$C$8:$FC$889,157,0)</f>
        <v>9</v>
      </c>
      <c r="F583" s="23" t="s">
        <v>1737</v>
      </c>
      <c r="G583" s="46" t="s">
        <v>2305</v>
      </c>
      <c r="H583" s="8" t="s">
        <v>2286</v>
      </c>
      <c r="I583" s="80">
        <v>4</v>
      </c>
      <c r="J583" s="26"/>
      <c r="K583" s="26"/>
      <c r="L583" s="26"/>
      <c r="M583" s="26"/>
      <c r="N583" s="26"/>
      <c r="O583" s="26"/>
    </row>
    <row r="584" spans="1:15" s="7" customFormat="1" ht="26.15" customHeight="1" x14ac:dyDescent="0.35">
      <c r="A584" s="22">
        <f t="shared" si="9"/>
        <v>10</v>
      </c>
      <c r="B584" s="23" t="s">
        <v>16</v>
      </c>
      <c r="C584" s="21" t="s">
        <v>616</v>
      </c>
      <c r="D584" s="21" t="s">
        <v>1467</v>
      </c>
      <c r="E584" s="78">
        <f>VLOOKUP(D584,'[1]As per ISO'!$C$8:$FC$889,157,0)</f>
        <v>10</v>
      </c>
      <c r="F584" s="23" t="s">
        <v>1738</v>
      </c>
      <c r="G584" s="46"/>
      <c r="H584" s="8"/>
      <c r="I584" s="80"/>
      <c r="J584" s="26"/>
      <c r="K584" s="26"/>
      <c r="L584" s="26"/>
      <c r="M584" s="26"/>
      <c r="N584" s="26"/>
      <c r="O584" s="26"/>
    </row>
    <row r="585" spans="1:15" s="7" customFormat="1" ht="26.15" customHeight="1" x14ac:dyDescent="0.35">
      <c r="A585" s="22">
        <f t="shared" si="9"/>
        <v>11</v>
      </c>
      <c r="B585" s="23" t="s">
        <v>16</v>
      </c>
      <c r="C585" s="21" t="s">
        <v>618</v>
      </c>
      <c r="D585" s="21" t="s">
        <v>1469</v>
      </c>
      <c r="E585" s="78">
        <f>VLOOKUP(D585,'[1]As per ISO'!$C$8:$FC$889,157,0)</f>
        <v>11</v>
      </c>
      <c r="F585" s="23" t="s">
        <v>1737</v>
      </c>
      <c r="G585" s="46" t="s">
        <v>1744</v>
      </c>
      <c r="H585" s="8"/>
      <c r="I585" s="80">
        <v>4.25</v>
      </c>
      <c r="J585" s="26"/>
      <c r="K585" s="26"/>
      <c r="L585" s="26"/>
      <c r="M585" s="26"/>
      <c r="N585" s="26"/>
      <c r="O585" s="26"/>
    </row>
    <row r="586" spans="1:15" s="7" customFormat="1" ht="26.15" customHeight="1" x14ac:dyDescent="0.35">
      <c r="A586" s="22">
        <f t="shared" si="9"/>
        <v>12</v>
      </c>
      <c r="B586" s="23" t="s">
        <v>16</v>
      </c>
      <c r="C586" s="21" t="s">
        <v>619</v>
      </c>
      <c r="D586" s="21" t="s">
        <v>1470</v>
      </c>
      <c r="E586" s="78">
        <f>VLOOKUP(D586,'[1]As per ISO'!$C$8:$FC$889,157,0)</f>
        <v>12</v>
      </c>
      <c r="F586" s="23" t="s">
        <v>1737</v>
      </c>
      <c r="G586" s="46" t="s">
        <v>1772</v>
      </c>
      <c r="H586" s="8"/>
      <c r="I586" s="80">
        <v>6</v>
      </c>
      <c r="J586" s="26"/>
      <c r="K586" s="26"/>
      <c r="L586" s="26"/>
      <c r="M586" s="26"/>
      <c r="N586" s="26"/>
      <c r="O586" s="26"/>
    </row>
    <row r="587" spans="1:15" s="7" customFormat="1" ht="26.15" customHeight="1" x14ac:dyDescent="0.35">
      <c r="A587" s="22">
        <f t="shared" si="9"/>
        <v>13</v>
      </c>
      <c r="B587" s="23" t="s">
        <v>16</v>
      </c>
      <c r="C587" s="21" t="s">
        <v>620</v>
      </c>
      <c r="D587" s="21" t="s">
        <v>1471</v>
      </c>
      <c r="E587" s="78">
        <f>VLOOKUP(D587,'[1]As per ISO'!$C$8:$FC$889,157,0)</f>
        <v>13</v>
      </c>
      <c r="F587" s="23" t="s">
        <v>1737</v>
      </c>
      <c r="G587" s="46" t="s">
        <v>1807</v>
      </c>
      <c r="H587" s="8" t="s">
        <v>2188</v>
      </c>
      <c r="I587" s="80">
        <v>4</v>
      </c>
      <c r="J587" s="26"/>
      <c r="K587" s="26"/>
      <c r="L587" s="26"/>
      <c r="M587" s="26"/>
      <c r="N587" s="26"/>
      <c r="O587" s="26"/>
    </row>
    <row r="588" spans="1:15" s="7" customFormat="1" ht="26.15" customHeight="1" x14ac:dyDescent="0.35">
      <c r="A588" s="22">
        <f t="shared" si="9"/>
        <v>14</v>
      </c>
      <c r="B588" s="23" t="s">
        <v>16</v>
      </c>
      <c r="C588" s="21" t="s">
        <v>623</v>
      </c>
      <c r="D588" s="21" t="s">
        <v>1474</v>
      </c>
      <c r="E588" s="78">
        <f>VLOOKUP(D588,'[1]As per ISO'!$C$8:$FC$889,157,0)</f>
        <v>14</v>
      </c>
      <c r="F588" s="23" t="s">
        <v>1737</v>
      </c>
      <c r="G588" s="46" t="s">
        <v>2639</v>
      </c>
      <c r="H588" s="8"/>
      <c r="I588" s="80">
        <v>5.2</v>
      </c>
      <c r="J588" s="26"/>
      <c r="K588" s="26"/>
      <c r="L588" s="26"/>
      <c r="M588" s="26"/>
      <c r="N588" s="26"/>
      <c r="O588" s="26"/>
    </row>
    <row r="589" spans="1:15" s="7" customFormat="1" ht="26.15" customHeight="1" x14ac:dyDescent="0.35">
      <c r="A589" s="22">
        <f t="shared" si="9"/>
        <v>15</v>
      </c>
      <c r="B589" s="23" t="s">
        <v>16</v>
      </c>
      <c r="C589" s="21" t="s">
        <v>621</v>
      </c>
      <c r="D589" s="21" t="s">
        <v>1472</v>
      </c>
      <c r="E589" s="78">
        <f>VLOOKUP(D589,'[1]As per ISO'!$C$8:$FC$889,157,0)</f>
        <v>15</v>
      </c>
      <c r="F589" s="23" t="s">
        <v>1738</v>
      </c>
      <c r="G589" s="46" t="s">
        <v>2805</v>
      </c>
      <c r="H589" s="8"/>
      <c r="I589" s="80"/>
      <c r="J589" s="26"/>
      <c r="K589" s="26"/>
      <c r="L589" s="26"/>
      <c r="M589" s="26"/>
      <c r="N589" s="26"/>
      <c r="O589" s="26"/>
    </row>
    <row r="590" spans="1:15" s="7" customFormat="1" ht="26.15" customHeight="1" x14ac:dyDescent="0.35">
      <c r="A590" s="22">
        <f t="shared" si="9"/>
        <v>16</v>
      </c>
      <c r="B590" s="23" t="s">
        <v>16</v>
      </c>
      <c r="C590" s="21" t="s">
        <v>622</v>
      </c>
      <c r="D590" s="21" t="s">
        <v>1473</v>
      </c>
      <c r="E590" s="78">
        <f>VLOOKUP(D590,'[1]As per ISO'!$C$8:$FC$889,157,0)</f>
        <v>16</v>
      </c>
      <c r="F590" s="23" t="s">
        <v>1738</v>
      </c>
      <c r="G590" s="46" t="s">
        <v>2447</v>
      </c>
      <c r="H590" s="8"/>
      <c r="I590" s="80"/>
      <c r="J590" s="26"/>
      <c r="K590" s="26"/>
      <c r="L590" s="26"/>
      <c r="M590" s="26"/>
      <c r="N590" s="26"/>
      <c r="O590" s="26"/>
    </row>
    <row r="591" spans="1:15" s="7" customFormat="1" ht="26.15" customHeight="1" x14ac:dyDescent="0.35">
      <c r="A591" s="22">
        <f t="shared" si="9"/>
        <v>17</v>
      </c>
      <c r="B591" s="23" t="s">
        <v>16</v>
      </c>
      <c r="C591" s="21" t="s">
        <v>624</v>
      </c>
      <c r="D591" s="21" t="s">
        <v>1475</v>
      </c>
      <c r="E591" s="78">
        <f>VLOOKUP(D591,'[1]As per ISO'!$C$8:$FC$889,157,0)</f>
        <v>17</v>
      </c>
      <c r="F591" s="23" t="s">
        <v>1737</v>
      </c>
      <c r="G591" s="46" t="s">
        <v>2635</v>
      </c>
      <c r="H591" s="8"/>
      <c r="I591" s="80">
        <v>6.25</v>
      </c>
      <c r="J591" s="26"/>
      <c r="K591" s="26"/>
      <c r="L591" s="26"/>
      <c r="M591" s="26"/>
      <c r="N591" s="26"/>
      <c r="O591" s="26"/>
    </row>
    <row r="592" spans="1:15" s="7" customFormat="1" ht="26.15" customHeight="1" x14ac:dyDescent="0.35">
      <c r="A592" s="22">
        <f t="shared" si="9"/>
        <v>18</v>
      </c>
      <c r="B592" s="23" t="s">
        <v>16</v>
      </c>
      <c r="C592" s="21" t="s">
        <v>625</v>
      </c>
      <c r="D592" s="21" t="s">
        <v>1476</v>
      </c>
      <c r="E592" s="78">
        <f>VLOOKUP(D592,'[1]As per ISO'!$C$8:$FC$889,157,0)</f>
        <v>18</v>
      </c>
      <c r="F592" s="23" t="s">
        <v>1737</v>
      </c>
      <c r="G592" s="46" t="s">
        <v>1805</v>
      </c>
      <c r="H592" s="8" t="s">
        <v>2189</v>
      </c>
      <c r="I592" s="80">
        <v>5</v>
      </c>
      <c r="J592" s="26"/>
      <c r="K592" s="26"/>
      <c r="L592" s="26"/>
      <c r="M592" s="26"/>
      <c r="N592" s="26"/>
      <c r="O592" s="26"/>
    </row>
    <row r="593" spans="1:15" s="7" customFormat="1" ht="26.15" customHeight="1" x14ac:dyDescent="0.35">
      <c r="A593" s="22">
        <f t="shared" si="9"/>
        <v>19</v>
      </c>
      <c r="B593" s="23" t="s">
        <v>16</v>
      </c>
      <c r="C593" s="21" t="s">
        <v>627</v>
      </c>
      <c r="D593" s="21" t="s">
        <v>1478</v>
      </c>
      <c r="E593" s="78">
        <f>VLOOKUP(D593,'[1]As per ISO'!$C$8:$FC$889,157,0)</f>
        <v>19</v>
      </c>
      <c r="F593" s="23" t="s">
        <v>1737</v>
      </c>
      <c r="G593" s="46" t="s">
        <v>1748</v>
      </c>
      <c r="H593" s="8"/>
      <c r="I593" s="80">
        <v>8.8000000000000007</v>
      </c>
      <c r="J593" s="26"/>
      <c r="K593" s="26"/>
      <c r="L593" s="26"/>
      <c r="M593" s="26"/>
      <c r="N593" s="26"/>
      <c r="O593" s="26"/>
    </row>
    <row r="594" spans="1:15" s="7" customFormat="1" ht="26.15" customHeight="1" x14ac:dyDescent="0.35">
      <c r="A594" s="22">
        <f t="shared" si="9"/>
        <v>20</v>
      </c>
      <c r="B594" s="23" t="s">
        <v>16</v>
      </c>
      <c r="C594" s="21" t="s">
        <v>626</v>
      </c>
      <c r="D594" s="21" t="s">
        <v>1477</v>
      </c>
      <c r="E594" s="78">
        <f>VLOOKUP(D594,'[1]As per ISO'!$C$8:$FC$889,157,0)</f>
        <v>20</v>
      </c>
      <c r="F594" s="23" t="s">
        <v>1738</v>
      </c>
      <c r="G594" s="46" t="s">
        <v>2808</v>
      </c>
      <c r="H594" s="8"/>
      <c r="I594" s="80"/>
      <c r="J594" s="26"/>
      <c r="K594" s="26"/>
      <c r="L594" s="26"/>
      <c r="M594" s="26"/>
      <c r="N594" s="26"/>
      <c r="O594" s="26"/>
    </row>
    <row r="595" spans="1:15" s="7" customFormat="1" ht="26.15" customHeight="1" x14ac:dyDescent="0.35">
      <c r="A595" s="22">
        <f t="shared" si="9"/>
        <v>21</v>
      </c>
      <c r="B595" s="23" t="s">
        <v>16</v>
      </c>
      <c r="C595" s="21" t="s">
        <v>629</v>
      </c>
      <c r="D595" s="21" t="s">
        <v>1480</v>
      </c>
      <c r="E595" s="78">
        <f>VLOOKUP(D595,'[1]As per ISO'!$C$8:$FC$889,157,0)</f>
        <v>21</v>
      </c>
      <c r="F595" s="23" t="s">
        <v>1737</v>
      </c>
      <c r="G595" s="46" t="s">
        <v>2646</v>
      </c>
      <c r="H595" s="8"/>
      <c r="I595" s="80" t="s">
        <v>2729</v>
      </c>
      <c r="J595" s="26"/>
      <c r="K595" s="26"/>
      <c r="L595" s="26"/>
      <c r="M595" s="26"/>
      <c r="N595" s="26"/>
      <c r="O595" s="26"/>
    </row>
    <row r="596" spans="1:15" s="7" customFormat="1" ht="26.15" customHeight="1" x14ac:dyDescent="0.35">
      <c r="A596" s="22">
        <f t="shared" si="9"/>
        <v>22</v>
      </c>
      <c r="B596" s="23" t="s">
        <v>16</v>
      </c>
      <c r="C596" s="21" t="s">
        <v>628</v>
      </c>
      <c r="D596" s="21" t="s">
        <v>1479</v>
      </c>
      <c r="E596" s="78">
        <f>VLOOKUP(D596,'[1]As per ISO'!$C$8:$FC$889,157,0)</f>
        <v>23</v>
      </c>
      <c r="F596" s="23" t="s">
        <v>1737</v>
      </c>
      <c r="G596" s="46" t="s">
        <v>1741</v>
      </c>
      <c r="H596" s="8" t="s">
        <v>2190</v>
      </c>
      <c r="I596" s="80">
        <v>5</v>
      </c>
      <c r="J596" s="26"/>
      <c r="K596" s="26"/>
      <c r="L596" s="26"/>
      <c r="M596" s="26"/>
      <c r="N596" s="26"/>
      <c r="O596" s="26"/>
    </row>
    <row r="597" spans="1:15" s="7" customFormat="1" ht="26.15" customHeight="1" x14ac:dyDescent="0.35">
      <c r="A597" s="22">
        <f t="shared" si="9"/>
        <v>23</v>
      </c>
      <c r="B597" s="23" t="s">
        <v>16</v>
      </c>
      <c r="C597" s="21" t="s">
        <v>632</v>
      </c>
      <c r="D597" s="21" t="s">
        <v>1483</v>
      </c>
      <c r="E597" s="78">
        <f>VLOOKUP(D597,'[1]As per ISO'!$C$8:$FC$889,157,0)</f>
        <v>24</v>
      </c>
      <c r="F597" s="23" t="s">
        <v>1737</v>
      </c>
      <c r="G597" s="46" t="s">
        <v>1780</v>
      </c>
      <c r="H597" s="8"/>
      <c r="I597" s="80">
        <v>4.5</v>
      </c>
      <c r="J597" s="26"/>
      <c r="K597" s="26"/>
      <c r="L597" s="26"/>
      <c r="M597" s="26"/>
      <c r="N597" s="26"/>
      <c r="O597" s="26"/>
    </row>
    <row r="598" spans="1:15" s="7" customFormat="1" ht="26.15" customHeight="1" x14ac:dyDescent="0.35">
      <c r="A598" s="22">
        <f t="shared" si="9"/>
        <v>24</v>
      </c>
      <c r="B598" s="23" t="s">
        <v>16</v>
      </c>
      <c r="C598" s="21" t="s">
        <v>630</v>
      </c>
      <c r="D598" s="21" t="s">
        <v>1481</v>
      </c>
      <c r="E598" s="78">
        <f>VLOOKUP(D598,'[1]As per ISO'!$C$8:$FC$889,157,0)</f>
        <v>25</v>
      </c>
      <c r="F598" s="23" t="s">
        <v>1738</v>
      </c>
      <c r="G598" s="46"/>
      <c r="H598" s="8"/>
      <c r="I598" s="80"/>
      <c r="J598" s="26"/>
      <c r="K598" s="26"/>
      <c r="L598" s="26"/>
      <c r="M598" s="26"/>
      <c r="N598" s="26"/>
      <c r="O598" s="26"/>
    </row>
    <row r="599" spans="1:15" s="7" customFormat="1" ht="26.15" customHeight="1" x14ac:dyDescent="0.35">
      <c r="A599" s="22">
        <f t="shared" si="9"/>
        <v>25</v>
      </c>
      <c r="B599" s="23" t="s">
        <v>16</v>
      </c>
      <c r="C599" s="21" t="s">
        <v>631</v>
      </c>
      <c r="D599" s="21" t="s">
        <v>1482</v>
      </c>
      <c r="E599" s="78">
        <f>VLOOKUP(D599,'[1]As per ISO'!$C$8:$FC$889,157,0)</f>
        <v>26</v>
      </c>
      <c r="F599" s="23" t="s">
        <v>1738</v>
      </c>
      <c r="G599" s="46" t="s">
        <v>2785</v>
      </c>
      <c r="H599" s="8"/>
      <c r="I599" s="80"/>
      <c r="J599" s="26"/>
      <c r="K599" s="26"/>
      <c r="L599" s="26"/>
      <c r="M599" s="26"/>
      <c r="N599" s="26"/>
      <c r="O599" s="26"/>
    </row>
    <row r="600" spans="1:15" s="7" customFormat="1" ht="26.15" customHeight="1" x14ac:dyDescent="0.35">
      <c r="A600" s="22">
        <f t="shared" si="9"/>
        <v>26</v>
      </c>
      <c r="B600" s="23" t="s">
        <v>16</v>
      </c>
      <c r="C600" s="21" t="s">
        <v>633</v>
      </c>
      <c r="D600" s="21" t="s">
        <v>1484</v>
      </c>
      <c r="E600" s="78">
        <f>VLOOKUP(D600,'[1]As per ISO'!$C$8:$FC$889,157,0)</f>
        <v>27</v>
      </c>
      <c r="F600" s="23" t="s">
        <v>1737</v>
      </c>
      <c r="G600" s="46" t="s">
        <v>1753</v>
      </c>
      <c r="H600" s="8" t="s">
        <v>2627</v>
      </c>
      <c r="I600" s="80">
        <v>4.25</v>
      </c>
      <c r="J600" s="26"/>
      <c r="K600" s="26"/>
      <c r="L600" s="26"/>
      <c r="M600" s="26"/>
      <c r="N600" s="26"/>
      <c r="O600" s="26"/>
    </row>
    <row r="601" spans="1:15" s="7" customFormat="1" ht="26.15" customHeight="1" x14ac:dyDescent="0.35">
      <c r="A601" s="22">
        <f t="shared" si="9"/>
        <v>27</v>
      </c>
      <c r="B601" s="23" t="s">
        <v>16</v>
      </c>
      <c r="C601" s="21" t="s">
        <v>634</v>
      </c>
      <c r="D601" s="21" t="s">
        <v>1485</v>
      </c>
      <c r="E601" s="78">
        <f>VLOOKUP(D601,'[1]As per ISO'!$C$8:$FC$889,157,0)</f>
        <v>29</v>
      </c>
      <c r="F601" s="23" t="s">
        <v>1737</v>
      </c>
      <c r="G601" s="46" t="s">
        <v>1858</v>
      </c>
      <c r="H601" s="8"/>
      <c r="I601" s="80" t="s">
        <v>2733</v>
      </c>
      <c r="J601" s="26"/>
      <c r="K601" s="26"/>
      <c r="L601" s="26"/>
      <c r="M601" s="26"/>
      <c r="N601" s="26"/>
      <c r="O601" s="26"/>
    </row>
    <row r="602" spans="1:15" s="7" customFormat="1" ht="26.15" customHeight="1" x14ac:dyDescent="0.35">
      <c r="A602" s="22">
        <f t="shared" si="9"/>
        <v>28</v>
      </c>
      <c r="B602" s="23" t="s">
        <v>16</v>
      </c>
      <c r="C602" s="21" t="s">
        <v>635</v>
      </c>
      <c r="D602" s="21" t="s">
        <v>1486</v>
      </c>
      <c r="E602" s="78">
        <f>VLOOKUP(D602,'[1]As per ISO'!$C$8:$FC$889,157,0)</f>
        <v>30</v>
      </c>
      <c r="F602" s="23" t="s">
        <v>1737</v>
      </c>
      <c r="G602" s="46" t="s">
        <v>1747</v>
      </c>
      <c r="H602" s="8"/>
      <c r="I602" s="80">
        <v>17.75</v>
      </c>
      <c r="J602" s="26"/>
      <c r="K602" s="26"/>
      <c r="L602" s="26"/>
      <c r="M602" s="26"/>
      <c r="N602" s="26"/>
      <c r="O602" s="26"/>
    </row>
    <row r="603" spans="1:15" s="7" customFormat="1" ht="26.15" customHeight="1" x14ac:dyDescent="0.35">
      <c r="A603" s="22">
        <f t="shared" si="9"/>
        <v>29</v>
      </c>
      <c r="B603" s="23" t="s">
        <v>16</v>
      </c>
      <c r="C603" s="21" t="s">
        <v>637</v>
      </c>
      <c r="D603" s="21" t="s">
        <v>1488</v>
      </c>
      <c r="E603" s="78">
        <f>VLOOKUP(D603,'[1]As per ISO'!$C$8:$FC$889,157,0)</f>
        <v>31</v>
      </c>
      <c r="F603" s="23" t="s">
        <v>1737</v>
      </c>
      <c r="G603" s="46" t="s">
        <v>1805</v>
      </c>
      <c r="H603" s="8" t="s">
        <v>2191</v>
      </c>
      <c r="I603" s="80">
        <v>4</v>
      </c>
      <c r="J603" s="26"/>
      <c r="K603" s="26"/>
      <c r="L603" s="26"/>
      <c r="M603" s="26"/>
      <c r="N603" s="26"/>
      <c r="O603" s="26"/>
    </row>
    <row r="604" spans="1:15" s="7" customFormat="1" ht="26.15" customHeight="1" x14ac:dyDescent="0.35">
      <c r="A604" s="22">
        <f t="shared" si="9"/>
        <v>30</v>
      </c>
      <c r="B604" s="23" t="s">
        <v>16</v>
      </c>
      <c r="C604" s="21" t="s">
        <v>636</v>
      </c>
      <c r="D604" s="21" t="s">
        <v>1487</v>
      </c>
      <c r="E604" s="78">
        <f>VLOOKUP(D604,'[1]As per ISO'!$C$8:$FC$889,157,0)</f>
        <v>32</v>
      </c>
      <c r="F604" s="23" t="s">
        <v>1739</v>
      </c>
      <c r="G604" s="46"/>
      <c r="H604" s="8"/>
      <c r="I604" s="80"/>
      <c r="J604" s="26"/>
      <c r="K604" s="26"/>
      <c r="L604" s="26"/>
      <c r="M604" s="26"/>
      <c r="N604" s="26"/>
      <c r="O604" s="26"/>
    </row>
    <row r="605" spans="1:15" s="7" customFormat="1" ht="26.15" customHeight="1" x14ac:dyDescent="0.35">
      <c r="A605" s="22">
        <f t="shared" si="9"/>
        <v>31</v>
      </c>
      <c r="B605" s="23" t="s">
        <v>16</v>
      </c>
      <c r="C605" s="21" t="s">
        <v>639</v>
      </c>
      <c r="D605" s="21" t="s">
        <v>1490</v>
      </c>
      <c r="E605" s="78">
        <f>VLOOKUP(D605,'[1]As per ISO'!$C$8:$FC$889,157,0)</f>
        <v>33</v>
      </c>
      <c r="F605" s="23" t="s">
        <v>1737</v>
      </c>
      <c r="G605" s="46" t="s">
        <v>1753</v>
      </c>
      <c r="H605" s="8"/>
      <c r="I605" s="80">
        <v>8</v>
      </c>
      <c r="J605" s="26"/>
      <c r="K605" s="26"/>
      <c r="L605" s="26"/>
      <c r="M605" s="26"/>
      <c r="N605" s="26"/>
      <c r="O605" s="26"/>
    </row>
    <row r="606" spans="1:15" s="7" customFormat="1" ht="26.15" customHeight="1" x14ac:dyDescent="0.35">
      <c r="A606" s="22">
        <f t="shared" si="9"/>
        <v>32</v>
      </c>
      <c r="B606" s="23" t="s">
        <v>16</v>
      </c>
      <c r="C606" s="21" t="s">
        <v>638</v>
      </c>
      <c r="D606" s="21" t="s">
        <v>1489</v>
      </c>
      <c r="E606" s="78">
        <f>VLOOKUP(D606,'[1]As per ISO'!$C$8:$FC$889,157,0)</f>
        <v>34</v>
      </c>
      <c r="F606" s="23" t="s">
        <v>1737</v>
      </c>
      <c r="G606" s="46"/>
      <c r="H606" s="8"/>
      <c r="I606" s="80"/>
      <c r="J606" s="26"/>
      <c r="K606" s="26"/>
      <c r="L606" s="26"/>
      <c r="M606" s="26"/>
      <c r="N606" s="26"/>
      <c r="O606" s="26"/>
    </row>
    <row r="607" spans="1:15" s="7" customFormat="1" ht="26.15" customHeight="1" x14ac:dyDescent="0.35">
      <c r="A607" s="22">
        <f t="shared" si="9"/>
        <v>33</v>
      </c>
      <c r="B607" s="23" t="s">
        <v>16</v>
      </c>
      <c r="C607" s="21" t="s">
        <v>640</v>
      </c>
      <c r="D607" s="21" t="s">
        <v>1491</v>
      </c>
      <c r="E607" s="78">
        <f>VLOOKUP(D607,'[1]As per ISO'!$C$8:$FC$889,157,0)</f>
        <v>35</v>
      </c>
      <c r="F607" s="23" t="s">
        <v>1737</v>
      </c>
      <c r="G607" s="46" t="s">
        <v>1759</v>
      </c>
      <c r="H607" s="8"/>
      <c r="I607" s="80">
        <v>5</v>
      </c>
      <c r="J607" s="26"/>
      <c r="K607" s="26"/>
      <c r="L607" s="26"/>
      <c r="M607" s="26"/>
      <c r="N607" s="26"/>
      <c r="O607" s="26"/>
    </row>
    <row r="608" spans="1:15" s="7" customFormat="1" ht="26.15" customHeight="1" x14ac:dyDescent="0.35">
      <c r="A608" s="22">
        <f t="shared" si="9"/>
        <v>34</v>
      </c>
      <c r="B608" s="23" t="s">
        <v>16</v>
      </c>
      <c r="C608" s="21" t="s">
        <v>642</v>
      </c>
      <c r="D608" s="21" t="s">
        <v>1493</v>
      </c>
      <c r="E608" s="78">
        <f>VLOOKUP(D608,'[1]As per ISO'!$C$8:$FC$889,157,0)</f>
        <v>36</v>
      </c>
      <c r="F608" s="23" t="s">
        <v>1737</v>
      </c>
      <c r="G608" s="46" t="s">
        <v>1787</v>
      </c>
      <c r="H608" s="8"/>
      <c r="I608" s="80">
        <v>5.2</v>
      </c>
      <c r="J608" s="26"/>
      <c r="K608" s="26"/>
      <c r="L608" s="26"/>
      <c r="M608" s="26"/>
      <c r="N608" s="26"/>
      <c r="O608" s="26"/>
    </row>
    <row r="609" spans="1:15" s="7" customFormat="1" ht="26.15" customHeight="1" x14ac:dyDescent="0.35">
      <c r="A609" s="22">
        <f t="shared" si="9"/>
        <v>35</v>
      </c>
      <c r="B609" s="23" t="s">
        <v>16</v>
      </c>
      <c r="C609" s="21" t="s">
        <v>641</v>
      </c>
      <c r="D609" s="21" t="s">
        <v>1492</v>
      </c>
      <c r="E609" s="78">
        <f>VLOOKUP(D609,'[1]As per ISO'!$C$8:$FC$889,157,0)</f>
        <v>37</v>
      </c>
      <c r="F609" s="23" t="s">
        <v>1737</v>
      </c>
      <c r="G609" s="46" t="s">
        <v>2636</v>
      </c>
      <c r="H609" s="8"/>
      <c r="I609" s="80">
        <v>5</v>
      </c>
      <c r="J609" s="26"/>
      <c r="K609" s="26"/>
      <c r="L609" s="26"/>
      <c r="M609" s="26"/>
      <c r="N609" s="26"/>
      <c r="O609" s="26"/>
    </row>
    <row r="610" spans="1:15" s="7" customFormat="1" ht="26.15" customHeight="1" x14ac:dyDescent="0.35">
      <c r="A610" s="22">
        <f t="shared" si="9"/>
        <v>36</v>
      </c>
      <c r="B610" s="23" t="s">
        <v>16</v>
      </c>
      <c r="C610" s="21" t="s">
        <v>643</v>
      </c>
      <c r="D610" s="21" t="s">
        <v>1494</v>
      </c>
      <c r="E610" s="78">
        <f>VLOOKUP(D610,'[1]As per ISO'!$C$8:$FC$889,157,0)</f>
        <v>38</v>
      </c>
      <c r="F610" s="23" t="s">
        <v>1737</v>
      </c>
      <c r="G610" s="46" t="s">
        <v>1753</v>
      </c>
      <c r="H610" s="8"/>
      <c r="I610" s="80">
        <v>8</v>
      </c>
      <c r="J610" s="26"/>
      <c r="K610" s="26"/>
      <c r="L610" s="26"/>
      <c r="M610" s="26"/>
      <c r="N610" s="26"/>
      <c r="O610" s="26"/>
    </row>
    <row r="611" spans="1:15" s="7" customFormat="1" ht="26.15" customHeight="1" x14ac:dyDescent="0.35">
      <c r="A611" s="22">
        <f t="shared" si="9"/>
        <v>37</v>
      </c>
      <c r="B611" s="23" t="s">
        <v>16</v>
      </c>
      <c r="C611" s="21" t="s">
        <v>644</v>
      </c>
      <c r="D611" s="21" t="s">
        <v>1495</v>
      </c>
      <c r="E611" s="78">
        <f>VLOOKUP(D611,'[1]As per ISO'!$C$8:$FC$889,157,0)</f>
        <v>39</v>
      </c>
      <c r="F611" s="23" t="s">
        <v>1737</v>
      </c>
      <c r="G611" s="46" t="s">
        <v>1803</v>
      </c>
      <c r="H611" s="8"/>
      <c r="I611" s="80">
        <v>7</v>
      </c>
      <c r="J611" s="26"/>
      <c r="K611" s="26"/>
      <c r="L611" s="26"/>
      <c r="M611" s="26"/>
      <c r="N611" s="26"/>
      <c r="O611" s="26"/>
    </row>
    <row r="612" spans="1:15" s="7" customFormat="1" ht="26.15" customHeight="1" x14ac:dyDescent="0.35">
      <c r="A612" s="22">
        <f t="shared" si="9"/>
        <v>38</v>
      </c>
      <c r="B612" s="23" t="s">
        <v>16</v>
      </c>
      <c r="C612" s="21" t="s">
        <v>645</v>
      </c>
      <c r="D612" s="21" t="s">
        <v>1496</v>
      </c>
      <c r="E612" s="78">
        <f>VLOOKUP(D612,'[1]As per ISO'!$C$8:$FC$889,157,0)</f>
        <v>40</v>
      </c>
      <c r="F612" s="23" t="s">
        <v>1737</v>
      </c>
      <c r="G612" s="46" t="s">
        <v>1810</v>
      </c>
      <c r="H612" s="8" t="s">
        <v>2192</v>
      </c>
      <c r="I612" s="80" t="s">
        <v>2728</v>
      </c>
      <c r="J612" s="26"/>
      <c r="K612" s="26"/>
      <c r="L612" s="26"/>
      <c r="M612" s="26"/>
      <c r="N612" s="26"/>
      <c r="O612" s="26"/>
    </row>
    <row r="613" spans="1:15" s="7" customFormat="1" ht="26.15" customHeight="1" x14ac:dyDescent="0.35">
      <c r="A613" s="22">
        <f t="shared" si="9"/>
        <v>39</v>
      </c>
      <c r="B613" s="23" t="s">
        <v>16</v>
      </c>
      <c r="C613" s="21" t="s">
        <v>646</v>
      </c>
      <c r="D613" s="21" t="s">
        <v>1497</v>
      </c>
      <c r="E613" s="78">
        <f>VLOOKUP(D613,'[1]As per ISO'!$C$8:$FC$889,157,0)</f>
        <v>42</v>
      </c>
      <c r="F613" s="23" t="s">
        <v>1737</v>
      </c>
      <c r="G613" s="46" t="s">
        <v>1789</v>
      </c>
      <c r="H613" s="8"/>
      <c r="I613" s="80">
        <v>4</v>
      </c>
      <c r="J613" s="26"/>
      <c r="K613" s="26"/>
      <c r="L613" s="26"/>
      <c r="M613" s="26"/>
      <c r="N613" s="26"/>
      <c r="O613" s="26"/>
    </row>
    <row r="614" spans="1:15" s="7" customFormat="1" ht="26.15" customHeight="1" x14ac:dyDescent="0.35">
      <c r="A614" s="22">
        <f t="shared" si="9"/>
        <v>40</v>
      </c>
      <c r="B614" s="23" t="s">
        <v>16</v>
      </c>
      <c r="C614" s="21" t="s">
        <v>651</v>
      </c>
      <c r="D614" s="21" t="s">
        <v>1502</v>
      </c>
      <c r="E614" s="78">
        <f>VLOOKUP(D614,'[1]As per ISO'!$C$8:$FC$889,157,0)</f>
        <v>43</v>
      </c>
      <c r="F614" s="23" t="s">
        <v>1737</v>
      </c>
      <c r="G614" s="46" t="s">
        <v>1787</v>
      </c>
      <c r="H614" s="8"/>
      <c r="I614" s="80">
        <v>5.2</v>
      </c>
      <c r="J614" s="26"/>
      <c r="K614" s="26"/>
      <c r="L614" s="26"/>
      <c r="M614" s="26"/>
      <c r="N614" s="26"/>
      <c r="O614" s="26"/>
    </row>
    <row r="615" spans="1:15" s="7" customFormat="1" ht="26.15" customHeight="1" x14ac:dyDescent="0.35">
      <c r="A615" s="22">
        <f t="shared" si="9"/>
        <v>41</v>
      </c>
      <c r="B615" s="23" t="s">
        <v>16</v>
      </c>
      <c r="C615" s="21" t="s">
        <v>647</v>
      </c>
      <c r="D615" s="21" t="s">
        <v>1498</v>
      </c>
      <c r="E615" s="78">
        <f>VLOOKUP(D615,'[1]As per ISO'!$C$8:$FC$889,157,0)</f>
        <v>44</v>
      </c>
      <c r="F615" s="23" t="s">
        <v>1738</v>
      </c>
      <c r="G615" s="46" t="s">
        <v>2831</v>
      </c>
      <c r="H615" s="8"/>
      <c r="I615" s="80"/>
      <c r="J615" s="26"/>
      <c r="K615" s="26"/>
      <c r="L615" s="26"/>
      <c r="M615" s="26"/>
      <c r="N615" s="26"/>
      <c r="O615" s="26"/>
    </row>
    <row r="616" spans="1:15" s="7" customFormat="1" ht="26.15" customHeight="1" x14ac:dyDescent="0.35">
      <c r="A616" s="22">
        <f t="shared" si="9"/>
        <v>42</v>
      </c>
      <c r="B616" s="23" t="s">
        <v>16</v>
      </c>
      <c r="C616" s="21" t="s">
        <v>648</v>
      </c>
      <c r="D616" s="21" t="s">
        <v>1499</v>
      </c>
      <c r="E616" s="78">
        <f>VLOOKUP(D616,'[1]As per ISO'!$C$8:$FC$889,157,0)</f>
        <v>45</v>
      </c>
      <c r="F616" s="23" t="s">
        <v>1738</v>
      </c>
      <c r="G616" s="46"/>
      <c r="H616" s="8"/>
      <c r="I616" s="80"/>
      <c r="J616" s="26"/>
      <c r="K616" s="26"/>
      <c r="L616" s="26"/>
      <c r="M616" s="26"/>
      <c r="N616" s="26"/>
      <c r="O616" s="26"/>
    </row>
    <row r="617" spans="1:15" s="7" customFormat="1" ht="26.15" customHeight="1" x14ac:dyDescent="0.35">
      <c r="A617" s="22">
        <f t="shared" si="9"/>
        <v>43</v>
      </c>
      <c r="B617" s="23" t="s">
        <v>16</v>
      </c>
      <c r="C617" s="21" t="s">
        <v>649</v>
      </c>
      <c r="D617" s="21" t="s">
        <v>1500</v>
      </c>
      <c r="E617" s="78">
        <f>VLOOKUP(D617,'[1]As per ISO'!$C$8:$FC$889,157,0)</f>
        <v>46</v>
      </c>
      <c r="F617" s="23" t="s">
        <v>1738</v>
      </c>
      <c r="G617" s="46"/>
      <c r="H617" s="8"/>
      <c r="I617" s="80"/>
      <c r="J617" s="26"/>
      <c r="K617" s="26"/>
      <c r="L617" s="26"/>
      <c r="M617" s="26"/>
      <c r="N617" s="26"/>
      <c r="O617" s="26"/>
    </row>
    <row r="618" spans="1:15" s="7" customFormat="1" ht="26.15" customHeight="1" x14ac:dyDescent="0.35">
      <c r="A618" s="22">
        <f t="shared" si="9"/>
        <v>44</v>
      </c>
      <c r="B618" s="23" t="s">
        <v>16</v>
      </c>
      <c r="C618" s="21" t="s">
        <v>650</v>
      </c>
      <c r="D618" s="21" t="s">
        <v>1501</v>
      </c>
      <c r="E618" s="78">
        <f>VLOOKUP(D618,'[1]As per ISO'!$C$8:$FC$889,157,0)</f>
        <v>47</v>
      </c>
      <c r="F618" s="23" t="s">
        <v>1738</v>
      </c>
      <c r="G618" s="46"/>
      <c r="H618" s="8"/>
      <c r="I618" s="80"/>
      <c r="J618" s="26"/>
      <c r="K618" s="26"/>
      <c r="L618" s="26"/>
      <c r="M618" s="26"/>
      <c r="N618" s="26"/>
      <c r="O618" s="26"/>
    </row>
    <row r="619" spans="1:15" s="7" customFormat="1" ht="26.15" customHeight="1" x14ac:dyDescent="0.35">
      <c r="A619" s="22">
        <f t="shared" si="9"/>
        <v>45</v>
      </c>
      <c r="B619" s="23" t="s">
        <v>16</v>
      </c>
      <c r="C619" s="21" t="s">
        <v>652</v>
      </c>
      <c r="D619" s="21" t="s">
        <v>1503</v>
      </c>
      <c r="E619" s="78">
        <f>VLOOKUP(D619,'[1]As per ISO'!$C$8:$FC$889,157,0)</f>
        <v>48</v>
      </c>
      <c r="F619" s="23" t="s">
        <v>1737</v>
      </c>
      <c r="G619" s="46" t="s">
        <v>1755</v>
      </c>
      <c r="H619" s="8"/>
      <c r="I619" s="80">
        <v>3.6</v>
      </c>
      <c r="J619" s="26"/>
      <c r="K619" s="26"/>
      <c r="L619" s="26"/>
      <c r="M619" s="26"/>
      <c r="N619" s="26"/>
      <c r="O619" s="26"/>
    </row>
    <row r="620" spans="1:15" s="7" customFormat="1" ht="26.15" customHeight="1" x14ac:dyDescent="0.35">
      <c r="A620" s="22">
        <f t="shared" si="9"/>
        <v>46</v>
      </c>
      <c r="B620" s="23" t="s">
        <v>16</v>
      </c>
      <c r="C620" s="21" t="s">
        <v>653</v>
      </c>
      <c r="D620" s="21" t="s">
        <v>1504</v>
      </c>
      <c r="E620" s="78">
        <f>VLOOKUP(D620,'[1]As per ISO'!$C$8:$FC$889,157,0)</f>
        <v>49</v>
      </c>
      <c r="F620" s="23" t="s">
        <v>1737</v>
      </c>
      <c r="G620" s="46" t="s">
        <v>1745</v>
      </c>
      <c r="H620" s="8"/>
      <c r="I620" s="80">
        <v>3.36</v>
      </c>
      <c r="J620" s="26"/>
      <c r="K620" s="26"/>
      <c r="L620" s="26"/>
      <c r="M620" s="26"/>
      <c r="N620" s="26"/>
      <c r="O620" s="26"/>
    </row>
    <row r="621" spans="1:15" s="7" customFormat="1" ht="26.15" customHeight="1" x14ac:dyDescent="0.35">
      <c r="A621" s="22">
        <f t="shared" si="9"/>
        <v>47</v>
      </c>
      <c r="B621" s="23" t="s">
        <v>16</v>
      </c>
      <c r="C621" s="21" t="s">
        <v>656</v>
      </c>
      <c r="D621" s="21" t="s">
        <v>1507</v>
      </c>
      <c r="E621" s="78">
        <f>VLOOKUP(D621,'[1]As per ISO'!$C$8:$FC$889,157,0)</f>
        <v>50</v>
      </c>
      <c r="F621" s="23" t="s">
        <v>1737</v>
      </c>
      <c r="G621" s="46" t="s">
        <v>1753</v>
      </c>
      <c r="H621" s="8"/>
      <c r="I621" s="80">
        <v>8</v>
      </c>
      <c r="J621" s="26"/>
      <c r="K621" s="26"/>
      <c r="L621" s="26"/>
      <c r="M621" s="26"/>
      <c r="N621" s="26"/>
      <c r="O621" s="26"/>
    </row>
    <row r="622" spans="1:15" s="7" customFormat="1" ht="26.15" customHeight="1" x14ac:dyDescent="0.35">
      <c r="A622" s="22">
        <f t="shared" si="9"/>
        <v>48</v>
      </c>
      <c r="B622" s="23" t="s">
        <v>16</v>
      </c>
      <c r="C622" s="21" t="s">
        <v>654</v>
      </c>
      <c r="D622" s="21" t="s">
        <v>1505</v>
      </c>
      <c r="E622" s="78">
        <f>VLOOKUP(D622,'[1]As per ISO'!$C$8:$FC$889,157,0)</f>
        <v>51</v>
      </c>
      <c r="F622" s="23" t="s">
        <v>1738</v>
      </c>
      <c r="G622" s="46" t="s">
        <v>2832</v>
      </c>
      <c r="H622" s="8"/>
      <c r="I622" s="80"/>
      <c r="J622" s="26"/>
      <c r="K622" s="26"/>
      <c r="L622" s="26"/>
      <c r="M622" s="26"/>
      <c r="N622" s="26"/>
      <c r="O622" s="26"/>
    </row>
    <row r="623" spans="1:15" s="7" customFormat="1" ht="26.15" customHeight="1" x14ac:dyDescent="0.35">
      <c r="A623" s="22">
        <f t="shared" si="9"/>
        <v>49</v>
      </c>
      <c r="B623" s="23" t="s">
        <v>16</v>
      </c>
      <c r="C623" s="21" t="s">
        <v>655</v>
      </c>
      <c r="D623" s="21" t="s">
        <v>1506</v>
      </c>
      <c r="E623" s="78">
        <f>VLOOKUP(D623,'[1]As per ISO'!$C$8:$FC$889,157,0)</f>
        <v>52</v>
      </c>
      <c r="F623" s="23" t="s">
        <v>1738</v>
      </c>
      <c r="G623" s="46" t="s">
        <v>2833</v>
      </c>
      <c r="H623" s="8"/>
      <c r="I623" s="80"/>
      <c r="J623" s="26"/>
      <c r="K623" s="26"/>
      <c r="L623" s="26"/>
      <c r="M623" s="26"/>
      <c r="N623" s="26"/>
      <c r="O623" s="26"/>
    </row>
    <row r="624" spans="1:15" s="7" customFormat="1" ht="26.15" customHeight="1" x14ac:dyDescent="0.35">
      <c r="A624" s="22">
        <f t="shared" si="9"/>
        <v>50</v>
      </c>
      <c r="B624" s="23" t="s">
        <v>16</v>
      </c>
      <c r="C624" s="21" t="s">
        <v>658</v>
      </c>
      <c r="D624" s="21" t="s">
        <v>1509</v>
      </c>
      <c r="E624" s="78">
        <f>VLOOKUP(D624,'[1]As per ISO'!$C$8:$FC$889,157,0)</f>
        <v>53</v>
      </c>
      <c r="F624" s="23" t="s">
        <v>1737</v>
      </c>
      <c r="G624" s="46" t="s">
        <v>1744</v>
      </c>
      <c r="H624" s="8"/>
      <c r="I624" s="80">
        <v>4.25</v>
      </c>
      <c r="J624" s="26"/>
      <c r="K624" s="26"/>
      <c r="L624" s="26"/>
      <c r="M624" s="26"/>
      <c r="N624" s="26"/>
      <c r="O624" s="26"/>
    </row>
    <row r="625" spans="1:15" s="7" customFormat="1" ht="26.15" customHeight="1" x14ac:dyDescent="0.35">
      <c r="A625" s="22">
        <f t="shared" si="9"/>
        <v>51</v>
      </c>
      <c r="B625" s="23" t="s">
        <v>16</v>
      </c>
      <c r="C625" s="21" t="s">
        <v>657</v>
      </c>
      <c r="D625" s="21" t="s">
        <v>1508</v>
      </c>
      <c r="E625" s="78">
        <f>VLOOKUP(D625,'[1]As per ISO'!$C$8:$FC$889,157,0)</f>
        <v>55</v>
      </c>
      <c r="F625" s="23" t="s">
        <v>1737</v>
      </c>
      <c r="G625" s="46" t="s">
        <v>2306</v>
      </c>
      <c r="H625" s="8" t="s">
        <v>2287</v>
      </c>
      <c r="I625" s="80">
        <v>3.5</v>
      </c>
      <c r="J625" s="26"/>
      <c r="K625" s="26"/>
      <c r="L625" s="26"/>
      <c r="M625" s="26"/>
      <c r="N625" s="26"/>
      <c r="O625" s="26"/>
    </row>
    <row r="626" spans="1:15" s="7" customFormat="1" ht="26.15" customHeight="1" x14ac:dyDescent="0.35">
      <c r="A626" s="22">
        <f t="shared" si="9"/>
        <v>52</v>
      </c>
      <c r="B626" s="23" t="s">
        <v>16</v>
      </c>
      <c r="C626" s="21" t="s">
        <v>191</v>
      </c>
      <c r="D626" s="21" t="s">
        <v>1040</v>
      </c>
      <c r="E626" s="78">
        <f>VLOOKUP(D626,'[1]As per ISO'!$C$8:$FC$889,157,0)</f>
        <v>56</v>
      </c>
      <c r="F626" s="23" t="s">
        <v>1737</v>
      </c>
      <c r="G626" s="46" t="s">
        <v>1742</v>
      </c>
      <c r="H626" s="8"/>
      <c r="I626" s="80">
        <v>4</v>
      </c>
      <c r="J626" s="26"/>
      <c r="K626" s="26"/>
      <c r="L626" s="26"/>
      <c r="M626" s="26"/>
      <c r="N626" s="26"/>
      <c r="O626" s="26"/>
    </row>
    <row r="627" spans="1:15" s="7" customFormat="1" ht="26.15" customHeight="1" x14ac:dyDescent="0.35">
      <c r="A627" s="22">
        <f t="shared" si="9"/>
        <v>53</v>
      </c>
      <c r="B627" s="23" t="s">
        <v>16</v>
      </c>
      <c r="C627" s="21" t="s">
        <v>659</v>
      </c>
      <c r="D627" s="21" t="s">
        <v>1510</v>
      </c>
      <c r="E627" s="78">
        <f>VLOOKUP(D627,'[1]As per ISO'!$C$8:$FC$889,157,0)</f>
        <v>57</v>
      </c>
      <c r="F627" s="23" t="s">
        <v>1737</v>
      </c>
      <c r="G627" s="46" t="s">
        <v>1811</v>
      </c>
      <c r="H627" s="8"/>
      <c r="I627" s="80" t="s">
        <v>2731</v>
      </c>
      <c r="J627" s="26"/>
      <c r="K627" s="26"/>
      <c r="L627" s="26"/>
      <c r="M627" s="26"/>
      <c r="N627" s="26"/>
      <c r="O627" s="26"/>
    </row>
    <row r="628" spans="1:15" s="7" customFormat="1" ht="26.15" customHeight="1" x14ac:dyDescent="0.35">
      <c r="A628" s="22">
        <f t="shared" si="9"/>
        <v>54</v>
      </c>
      <c r="B628" s="23" t="s">
        <v>16</v>
      </c>
      <c r="C628" s="21" t="s">
        <v>660</v>
      </c>
      <c r="D628" s="21" t="s">
        <v>1511</v>
      </c>
      <c r="E628" s="78">
        <f>VLOOKUP(D628,'[1]As per ISO'!$C$8:$FC$889,157,0)</f>
        <v>58</v>
      </c>
      <c r="F628" s="23" t="s">
        <v>1737</v>
      </c>
      <c r="G628" s="46" t="s">
        <v>2647</v>
      </c>
      <c r="H628" s="8"/>
      <c r="I628" s="80" t="s">
        <v>2732</v>
      </c>
      <c r="J628" s="26"/>
      <c r="K628" s="26"/>
      <c r="L628" s="26"/>
      <c r="M628" s="26"/>
      <c r="N628" s="26"/>
      <c r="O628" s="26"/>
    </row>
    <row r="629" spans="1:15" s="7" customFormat="1" ht="26.15" customHeight="1" x14ac:dyDescent="0.35">
      <c r="A629" s="22">
        <f t="shared" si="9"/>
        <v>55</v>
      </c>
      <c r="B629" s="23" t="s">
        <v>16</v>
      </c>
      <c r="C629" s="21" t="s">
        <v>661</v>
      </c>
      <c r="D629" s="21" t="s">
        <v>1512</v>
      </c>
      <c r="E629" s="78">
        <f>VLOOKUP(D629,'[1]As per ISO'!$C$8:$FC$889,157,0)</f>
        <v>59</v>
      </c>
      <c r="F629" s="23" t="s">
        <v>1737</v>
      </c>
      <c r="G629" s="46" t="s">
        <v>1789</v>
      </c>
      <c r="H629" s="8"/>
      <c r="I629" s="80">
        <v>6.5</v>
      </c>
      <c r="J629" s="26"/>
      <c r="K629" s="26"/>
      <c r="L629" s="26"/>
      <c r="M629" s="26"/>
      <c r="N629" s="26"/>
      <c r="O629" s="26"/>
    </row>
    <row r="630" spans="1:15" s="7" customFormat="1" ht="26.15" customHeight="1" x14ac:dyDescent="0.35">
      <c r="A630" s="22">
        <f t="shared" si="9"/>
        <v>56</v>
      </c>
      <c r="B630" s="23" t="s">
        <v>16</v>
      </c>
      <c r="C630" s="21" t="s">
        <v>662</v>
      </c>
      <c r="D630" s="21" t="s">
        <v>1513</v>
      </c>
      <c r="E630" s="78">
        <f>VLOOKUP(D630,'[1]As per ISO'!$C$8:$FC$889,157,0)</f>
        <v>60</v>
      </c>
      <c r="F630" s="23" t="s">
        <v>1738</v>
      </c>
      <c r="G630" s="46" t="s">
        <v>2834</v>
      </c>
      <c r="H630" s="8"/>
      <c r="I630" s="80"/>
      <c r="J630" s="26"/>
      <c r="K630" s="26"/>
      <c r="L630" s="26"/>
      <c r="M630" s="26"/>
      <c r="N630" s="26"/>
      <c r="O630" s="26"/>
    </row>
    <row r="631" spans="1:15" s="7" customFormat="1" ht="26.15" customHeight="1" x14ac:dyDescent="0.35">
      <c r="A631" s="22">
        <f t="shared" si="9"/>
        <v>57</v>
      </c>
      <c r="B631" s="23" t="s">
        <v>16</v>
      </c>
      <c r="C631" s="21" t="s">
        <v>663</v>
      </c>
      <c r="D631" s="21" t="s">
        <v>1514</v>
      </c>
      <c r="E631" s="78">
        <f>VLOOKUP(D631,'[1]As per ISO'!$C$8:$FC$889,157,0)</f>
        <v>61</v>
      </c>
      <c r="F631" s="23" t="s">
        <v>1737</v>
      </c>
      <c r="G631" s="46" t="s">
        <v>2322</v>
      </c>
      <c r="H631" s="8"/>
      <c r="I631" s="80" t="s">
        <v>2725</v>
      </c>
      <c r="J631" s="26"/>
      <c r="K631" s="26"/>
      <c r="L631" s="26"/>
      <c r="M631" s="26"/>
      <c r="N631" s="26"/>
      <c r="O631" s="26"/>
    </row>
    <row r="632" spans="1:15" s="7" customFormat="1" ht="26.15" customHeight="1" x14ac:dyDescent="0.35">
      <c r="A632" s="22">
        <f t="shared" si="9"/>
        <v>58</v>
      </c>
      <c r="B632" s="23" t="s">
        <v>16</v>
      </c>
      <c r="C632" s="21" t="s">
        <v>664</v>
      </c>
      <c r="D632" s="21" t="s">
        <v>1515</v>
      </c>
      <c r="E632" s="78">
        <f>VLOOKUP(D632,'[1]As per ISO'!$C$8:$FC$889,157,0)</f>
        <v>62</v>
      </c>
      <c r="F632" s="23" t="s">
        <v>1737</v>
      </c>
      <c r="G632" s="46" t="s">
        <v>1812</v>
      </c>
      <c r="H632" s="8" t="s">
        <v>2193</v>
      </c>
      <c r="I632" s="80" t="s">
        <v>2726</v>
      </c>
      <c r="J632" s="26"/>
      <c r="K632" s="26"/>
      <c r="L632" s="26"/>
      <c r="M632" s="26"/>
      <c r="N632" s="26"/>
      <c r="O632" s="26"/>
    </row>
    <row r="633" spans="1:15" s="7" customFormat="1" ht="26.15" customHeight="1" x14ac:dyDescent="0.35">
      <c r="A633" s="22">
        <f t="shared" si="9"/>
        <v>59</v>
      </c>
      <c r="B633" s="23" t="s">
        <v>16</v>
      </c>
      <c r="C633" s="21" t="s">
        <v>665</v>
      </c>
      <c r="D633" s="21" t="s">
        <v>1516</v>
      </c>
      <c r="E633" s="78">
        <f>VLOOKUP(D633,'[1]As per ISO'!$C$8:$FC$889,157,0)</f>
        <v>63</v>
      </c>
      <c r="F633" s="23" t="s">
        <v>1737</v>
      </c>
      <c r="G633" s="46" t="s">
        <v>1754</v>
      </c>
      <c r="H633" s="8"/>
      <c r="I633" s="80" t="s">
        <v>2673</v>
      </c>
      <c r="J633" s="26"/>
      <c r="K633" s="26"/>
      <c r="L633" s="26"/>
      <c r="M633" s="26"/>
      <c r="N633" s="26"/>
      <c r="O633" s="26"/>
    </row>
    <row r="634" spans="1:15" s="7" customFormat="1" ht="26.15" customHeight="1" x14ac:dyDescent="0.35">
      <c r="A634" s="22">
        <f t="shared" si="9"/>
        <v>60</v>
      </c>
      <c r="B634" s="23" t="s">
        <v>16</v>
      </c>
      <c r="C634" s="21" t="s">
        <v>666</v>
      </c>
      <c r="D634" s="21" t="s">
        <v>1517</v>
      </c>
      <c r="E634" s="78">
        <f>VLOOKUP(D634,'[1]As per ISO'!$C$8:$FC$889,157,0)</f>
        <v>64</v>
      </c>
      <c r="F634" s="23" t="s">
        <v>1738</v>
      </c>
      <c r="G634" s="46" t="s">
        <v>2653</v>
      </c>
      <c r="H634" s="8"/>
      <c r="I634" s="80">
        <v>3.6</v>
      </c>
      <c r="J634" s="26"/>
      <c r="K634" s="26"/>
      <c r="L634" s="26"/>
      <c r="M634" s="26"/>
      <c r="N634" s="26"/>
      <c r="O634" s="26"/>
    </row>
    <row r="635" spans="1:15" s="7" customFormat="1" ht="26.15" customHeight="1" x14ac:dyDescent="0.35">
      <c r="A635" s="22">
        <f t="shared" si="9"/>
        <v>61</v>
      </c>
      <c r="B635" s="23" t="s">
        <v>16</v>
      </c>
      <c r="C635" s="21" t="s">
        <v>667</v>
      </c>
      <c r="D635" s="21" t="s">
        <v>1518</v>
      </c>
      <c r="E635" s="78">
        <f>VLOOKUP(D635,'[1]As per ISO'!$C$8:$FC$889,157,0)</f>
        <v>65</v>
      </c>
      <c r="F635" s="23" t="s">
        <v>1738</v>
      </c>
      <c r="G635" s="46" t="s">
        <v>2818</v>
      </c>
      <c r="H635" s="8"/>
      <c r="I635" s="80"/>
      <c r="J635" s="26"/>
      <c r="K635" s="26"/>
      <c r="L635" s="26"/>
      <c r="M635" s="26"/>
      <c r="N635" s="26"/>
      <c r="O635" s="26"/>
    </row>
    <row r="636" spans="1:15" s="7" customFormat="1" ht="26.15" customHeight="1" x14ac:dyDescent="0.35">
      <c r="A636" s="22">
        <f t="shared" si="9"/>
        <v>62</v>
      </c>
      <c r="B636" s="23" t="s">
        <v>16</v>
      </c>
      <c r="C636" s="21" t="s">
        <v>668</v>
      </c>
      <c r="D636" s="21" t="s">
        <v>1519</v>
      </c>
      <c r="E636" s="78">
        <f>VLOOKUP(D636,'[1]As per ISO'!$C$8:$FC$889,157,0)</f>
        <v>66</v>
      </c>
      <c r="F636" s="23" t="s">
        <v>1738</v>
      </c>
      <c r="G636" s="46"/>
      <c r="H636" s="8"/>
      <c r="I636" s="80"/>
      <c r="J636" s="26"/>
      <c r="K636" s="26"/>
      <c r="L636" s="26"/>
      <c r="M636" s="26"/>
      <c r="N636" s="26"/>
      <c r="O636" s="26"/>
    </row>
    <row r="637" spans="1:15" s="7" customFormat="1" ht="26.15" customHeight="1" x14ac:dyDescent="0.35">
      <c r="A637" s="22">
        <f t="shared" si="9"/>
        <v>63</v>
      </c>
      <c r="B637" s="23" t="s">
        <v>16</v>
      </c>
      <c r="C637" s="21" t="s">
        <v>669</v>
      </c>
      <c r="D637" s="21" t="s">
        <v>1520</v>
      </c>
      <c r="E637" s="78">
        <f>VLOOKUP(D637,'[1]As per ISO'!$C$8:$FC$889,157,0)</f>
        <v>68</v>
      </c>
      <c r="F637" s="23" t="s">
        <v>1737</v>
      </c>
      <c r="G637" s="46" t="s">
        <v>2637</v>
      </c>
      <c r="H637" s="8" t="s">
        <v>2194</v>
      </c>
      <c r="I637" s="80">
        <v>6</v>
      </c>
      <c r="J637" s="26"/>
      <c r="K637" s="26"/>
      <c r="L637" s="26"/>
      <c r="M637" s="26"/>
      <c r="N637" s="26"/>
      <c r="O637" s="26"/>
    </row>
    <row r="638" spans="1:15" s="7" customFormat="1" ht="26.15" customHeight="1" x14ac:dyDescent="0.35">
      <c r="A638" s="22">
        <f t="shared" si="9"/>
        <v>64</v>
      </c>
      <c r="B638" s="23" t="s">
        <v>16</v>
      </c>
      <c r="C638" s="21" t="s">
        <v>670</v>
      </c>
      <c r="D638" s="21" t="s">
        <v>1521</v>
      </c>
      <c r="E638" s="78">
        <f>VLOOKUP(D638,'[1]As per ISO'!$C$8:$FC$889,157,0)</f>
        <v>69</v>
      </c>
      <c r="F638" s="23" t="s">
        <v>1737</v>
      </c>
      <c r="G638" s="46" t="s">
        <v>1787</v>
      </c>
      <c r="H638" s="8"/>
      <c r="I638" s="80">
        <v>5.2</v>
      </c>
      <c r="J638" s="26"/>
      <c r="K638" s="26"/>
      <c r="L638" s="26"/>
      <c r="M638" s="26"/>
      <c r="N638" s="26"/>
      <c r="O638" s="26"/>
    </row>
    <row r="639" spans="1:15" s="7" customFormat="1" ht="26.15" customHeight="1" x14ac:dyDescent="0.35">
      <c r="A639" s="22">
        <f t="shared" si="9"/>
        <v>65</v>
      </c>
      <c r="B639" s="23" t="s">
        <v>16</v>
      </c>
      <c r="C639" s="21" t="s">
        <v>671</v>
      </c>
      <c r="D639" s="21" t="s">
        <v>1522</v>
      </c>
      <c r="E639" s="78">
        <f>VLOOKUP(D639,'[1]As per ISO'!$C$8:$FC$889,157,0)</f>
        <v>70</v>
      </c>
      <c r="F639" s="23" t="s">
        <v>1738</v>
      </c>
      <c r="G639" s="46"/>
      <c r="H639" s="8"/>
      <c r="I639" s="80"/>
      <c r="J639" s="26"/>
      <c r="K639" s="26"/>
      <c r="L639" s="26"/>
      <c r="M639" s="26"/>
      <c r="N639" s="26"/>
      <c r="O639" s="26"/>
    </row>
    <row r="640" spans="1:15" s="7" customFormat="1" ht="26.15" customHeight="1" x14ac:dyDescent="0.35">
      <c r="A640" s="22">
        <f t="shared" si="9"/>
        <v>66</v>
      </c>
      <c r="B640" s="23" t="s">
        <v>16</v>
      </c>
      <c r="C640" s="21" t="s">
        <v>672</v>
      </c>
      <c r="D640" s="21" t="s">
        <v>1523</v>
      </c>
      <c r="E640" s="78">
        <f>VLOOKUP(D640,'[1]As per ISO'!$C$8:$FC$889,157,0)</f>
        <v>71</v>
      </c>
      <c r="F640" s="23" t="s">
        <v>1737</v>
      </c>
      <c r="G640" s="46" t="s">
        <v>1845</v>
      </c>
      <c r="H640" s="8"/>
      <c r="I640" s="80">
        <v>3</v>
      </c>
      <c r="J640" s="26"/>
      <c r="K640" s="26"/>
      <c r="L640" s="26"/>
      <c r="M640" s="26"/>
      <c r="N640" s="26"/>
      <c r="O640" s="26"/>
    </row>
    <row r="641" spans="1:15" s="7" customFormat="1" ht="26.15" customHeight="1" x14ac:dyDescent="0.35">
      <c r="A641" s="22">
        <f t="shared" si="9"/>
        <v>67</v>
      </c>
      <c r="B641" s="23" t="s">
        <v>16</v>
      </c>
      <c r="C641" s="21" t="s">
        <v>673</v>
      </c>
      <c r="D641" s="21" t="s">
        <v>1524</v>
      </c>
      <c r="E641" s="78">
        <f>VLOOKUP(D641,'[1]As per ISO'!$C$8:$FC$889,157,0)</f>
        <v>72</v>
      </c>
      <c r="F641" s="23" t="s">
        <v>1737</v>
      </c>
      <c r="G641" s="46" t="s">
        <v>1771</v>
      </c>
      <c r="H641" s="8"/>
      <c r="I641" s="80">
        <v>4.2</v>
      </c>
      <c r="J641" s="26"/>
      <c r="K641" s="26"/>
      <c r="L641" s="26"/>
      <c r="M641" s="26"/>
      <c r="N641" s="26"/>
      <c r="O641" s="26"/>
    </row>
    <row r="642" spans="1:15" s="7" customFormat="1" ht="26.15" customHeight="1" x14ac:dyDescent="0.35">
      <c r="A642" s="22">
        <f t="shared" si="9"/>
        <v>68</v>
      </c>
      <c r="B642" s="23" t="s">
        <v>16</v>
      </c>
      <c r="C642" s="21" t="s">
        <v>674</v>
      </c>
      <c r="D642" s="21" t="s">
        <v>1525</v>
      </c>
      <c r="E642" s="78">
        <f>VLOOKUP(D642,'[1]As per ISO'!$C$8:$FC$889,157,0)</f>
        <v>73</v>
      </c>
      <c r="F642" s="23" t="s">
        <v>1737</v>
      </c>
      <c r="G642" s="46" t="s">
        <v>2638</v>
      </c>
      <c r="H642" s="8"/>
      <c r="I642" s="80">
        <v>4.93</v>
      </c>
      <c r="J642" s="26"/>
      <c r="K642" s="26"/>
      <c r="L642" s="26"/>
      <c r="M642" s="26"/>
      <c r="N642" s="26"/>
      <c r="O642" s="26"/>
    </row>
    <row r="643" spans="1:15" s="7" customFormat="1" ht="26.15" customHeight="1" x14ac:dyDescent="0.35">
      <c r="A643" s="22">
        <f t="shared" si="9"/>
        <v>69</v>
      </c>
      <c r="B643" s="23" t="s">
        <v>16</v>
      </c>
      <c r="C643" s="21" t="s">
        <v>675</v>
      </c>
      <c r="D643" s="21" t="s">
        <v>1526</v>
      </c>
      <c r="E643" s="78">
        <f>VLOOKUP(D643,'[1]As per ISO'!$C$8:$FC$889,157,0)</f>
        <v>74</v>
      </c>
      <c r="F643" s="23" t="s">
        <v>1737</v>
      </c>
      <c r="G643" s="46" t="s">
        <v>1744</v>
      </c>
      <c r="H643" s="8"/>
      <c r="I643" s="80">
        <v>4.25</v>
      </c>
      <c r="J643" s="26"/>
      <c r="K643" s="26"/>
      <c r="L643" s="26"/>
      <c r="M643" s="26"/>
      <c r="N643" s="26"/>
      <c r="O643" s="26"/>
    </row>
    <row r="644" spans="1:15" s="7" customFormat="1" ht="26.15" customHeight="1" x14ac:dyDescent="0.35">
      <c r="A644" s="22">
        <f t="shared" si="9"/>
        <v>70</v>
      </c>
      <c r="B644" s="23" t="s">
        <v>16</v>
      </c>
      <c r="C644" s="21" t="s">
        <v>676</v>
      </c>
      <c r="D644" s="21" t="s">
        <v>1527</v>
      </c>
      <c r="E644" s="78">
        <f>VLOOKUP(D644,'[1]As per ISO'!$C$8:$FC$889,157,0)</f>
        <v>75</v>
      </c>
      <c r="F644" s="23" t="s">
        <v>1737</v>
      </c>
      <c r="G644" s="46" t="s">
        <v>1780</v>
      </c>
      <c r="H644" s="8"/>
      <c r="I644" s="80">
        <v>4.5</v>
      </c>
      <c r="J644" s="26"/>
      <c r="K644" s="26"/>
      <c r="L644" s="26"/>
      <c r="M644" s="26"/>
      <c r="N644" s="26"/>
      <c r="O644" s="26"/>
    </row>
    <row r="645" spans="1:15" s="7" customFormat="1" ht="26.15" customHeight="1" x14ac:dyDescent="0.35">
      <c r="A645" s="22">
        <v>1</v>
      </c>
      <c r="B645" s="23" t="s">
        <v>17</v>
      </c>
      <c r="C645" s="21" t="s">
        <v>677</v>
      </c>
      <c r="D645" s="21" t="s">
        <v>1528</v>
      </c>
      <c r="E645" s="78">
        <f>VLOOKUP(D645,'[1]As per ISO'!$C$8:$FC$889,157,0)</f>
        <v>1</v>
      </c>
      <c r="F645" s="21" t="s">
        <v>1737</v>
      </c>
      <c r="G645" s="46" t="s">
        <v>1813</v>
      </c>
      <c r="H645" s="8" t="s">
        <v>2195</v>
      </c>
      <c r="I645" s="80">
        <v>5.5</v>
      </c>
      <c r="J645" s="26"/>
      <c r="K645" s="26"/>
      <c r="L645" s="26"/>
      <c r="M645" s="26"/>
      <c r="N645" s="26"/>
      <c r="O645" s="26"/>
    </row>
    <row r="646" spans="1:15" s="7" customFormat="1" ht="26.15" customHeight="1" x14ac:dyDescent="0.35">
      <c r="A646" s="22">
        <f t="shared" ref="A646:A708" si="10">A645+1</f>
        <v>2</v>
      </c>
      <c r="B646" s="23" t="s">
        <v>17</v>
      </c>
      <c r="C646" s="21" t="s">
        <v>678</v>
      </c>
      <c r="D646" s="21" t="s">
        <v>1529</v>
      </c>
      <c r="E646" s="78">
        <f>VLOOKUP(D646,'[1]As per ISO'!$C$8:$FC$889,157,0)</f>
        <v>2</v>
      </c>
      <c r="F646" s="21" t="s">
        <v>1738</v>
      </c>
      <c r="G646" s="46"/>
      <c r="H646" s="8"/>
      <c r="I646" s="80"/>
      <c r="J646" s="26"/>
      <c r="K646" s="26"/>
      <c r="L646" s="26"/>
      <c r="M646" s="26"/>
      <c r="N646" s="26"/>
      <c r="O646" s="26"/>
    </row>
    <row r="647" spans="1:15" s="7" customFormat="1" ht="26.15" customHeight="1" x14ac:dyDescent="0.35">
      <c r="A647" s="22">
        <f t="shared" si="10"/>
        <v>3</v>
      </c>
      <c r="B647" s="23" t="s">
        <v>17</v>
      </c>
      <c r="C647" s="21" t="s">
        <v>679</v>
      </c>
      <c r="D647" s="21" t="s">
        <v>1530</v>
      </c>
      <c r="E647" s="78">
        <f>VLOOKUP(D647,'[1]As per ISO'!$C$8:$FC$889,157,0)</f>
        <v>3</v>
      </c>
      <c r="F647" s="22" t="s">
        <v>1737</v>
      </c>
      <c r="G647" s="46" t="s">
        <v>1749</v>
      </c>
      <c r="H647" s="8"/>
      <c r="I647" s="80">
        <v>4.5</v>
      </c>
      <c r="J647" s="26"/>
      <c r="K647" s="26"/>
      <c r="L647" s="26"/>
      <c r="M647" s="26"/>
      <c r="N647" s="26"/>
      <c r="O647" s="26"/>
    </row>
    <row r="648" spans="1:15" s="7" customFormat="1" ht="26.15" customHeight="1" x14ac:dyDescent="0.35">
      <c r="A648" s="22">
        <f t="shared" si="10"/>
        <v>4</v>
      </c>
      <c r="B648" s="77" t="s">
        <v>17</v>
      </c>
      <c r="C648" s="78" t="s">
        <v>680</v>
      </c>
      <c r="D648" s="78" t="s">
        <v>1531</v>
      </c>
      <c r="E648" s="78">
        <f>VLOOKUP(D648,'[1]As per ISO'!$C$8:$FC$889,157,0)</f>
        <v>4</v>
      </c>
      <c r="F648" s="78" t="s">
        <v>1737</v>
      </c>
      <c r="G648" s="79" t="s">
        <v>1849</v>
      </c>
      <c r="H648" s="80" t="s">
        <v>2196</v>
      </c>
      <c r="I648" s="80">
        <v>4.25</v>
      </c>
      <c r="J648" s="26"/>
      <c r="K648" s="26"/>
      <c r="L648" s="26"/>
      <c r="M648" s="26"/>
      <c r="N648" s="26"/>
      <c r="O648" s="26"/>
    </row>
    <row r="649" spans="1:15" s="7" customFormat="1" ht="26.15" customHeight="1" x14ac:dyDescent="0.35">
      <c r="A649" s="22">
        <f t="shared" si="10"/>
        <v>5</v>
      </c>
      <c r="B649" s="23" t="s">
        <v>17</v>
      </c>
      <c r="C649" s="21" t="s">
        <v>681</v>
      </c>
      <c r="D649" s="21" t="s">
        <v>1532</v>
      </c>
      <c r="E649" s="78">
        <f>VLOOKUP(D649,'[1]As per ISO'!$C$8:$FC$889,157,0)</f>
        <v>5</v>
      </c>
      <c r="F649" s="22" t="s">
        <v>1737</v>
      </c>
      <c r="G649" s="46" t="s">
        <v>1787</v>
      </c>
      <c r="H649" s="8"/>
      <c r="I649" s="80">
        <v>5.2</v>
      </c>
      <c r="J649" s="26"/>
      <c r="K649" s="26"/>
      <c r="L649" s="26"/>
      <c r="M649" s="26"/>
      <c r="N649" s="26"/>
      <c r="O649" s="26"/>
    </row>
    <row r="650" spans="1:15" s="7" customFormat="1" ht="26.15" customHeight="1" x14ac:dyDescent="0.35">
      <c r="A650" s="22">
        <f t="shared" si="10"/>
        <v>6</v>
      </c>
      <c r="B650" s="23" t="s">
        <v>17</v>
      </c>
      <c r="C650" s="21" t="s">
        <v>682</v>
      </c>
      <c r="D650" s="21" t="s">
        <v>1533</v>
      </c>
      <c r="E650" s="78">
        <f>VLOOKUP(D650,'[1]As per ISO'!$C$8:$FC$889,157,0)</f>
        <v>6</v>
      </c>
      <c r="F650" s="22" t="s">
        <v>1737</v>
      </c>
      <c r="G650" s="46"/>
      <c r="H650" s="8"/>
      <c r="I650" s="80"/>
      <c r="J650" s="26"/>
      <c r="K650" s="26"/>
      <c r="L650" s="26"/>
      <c r="M650" s="26"/>
      <c r="N650" s="26"/>
      <c r="O650" s="26"/>
    </row>
    <row r="651" spans="1:15" s="7" customFormat="1" ht="26.15" customHeight="1" x14ac:dyDescent="0.35">
      <c r="A651" s="22">
        <f t="shared" si="10"/>
        <v>7</v>
      </c>
      <c r="B651" s="23" t="s">
        <v>17</v>
      </c>
      <c r="C651" s="21" t="s">
        <v>683</v>
      </c>
      <c r="D651" s="21" t="s">
        <v>1534</v>
      </c>
      <c r="E651" s="78">
        <f>VLOOKUP(D651,'[1]As per ISO'!$C$8:$FC$889,157,0)</f>
        <v>7</v>
      </c>
      <c r="F651" s="22" t="s">
        <v>1737</v>
      </c>
      <c r="G651" s="46" t="s">
        <v>1803</v>
      </c>
      <c r="H651" s="8"/>
      <c r="I651" s="80">
        <v>7</v>
      </c>
      <c r="J651" s="26"/>
      <c r="K651" s="26"/>
      <c r="L651" s="26"/>
      <c r="M651" s="26"/>
      <c r="N651" s="26"/>
      <c r="O651" s="26"/>
    </row>
    <row r="652" spans="1:15" s="7" customFormat="1" ht="26.15" customHeight="1" x14ac:dyDescent="0.35">
      <c r="A652" s="22">
        <f t="shared" si="10"/>
        <v>8</v>
      </c>
      <c r="B652" s="23" t="s">
        <v>17</v>
      </c>
      <c r="C652" s="21" t="s">
        <v>684</v>
      </c>
      <c r="D652" s="21" t="s">
        <v>1535</v>
      </c>
      <c r="E652" s="78">
        <f>VLOOKUP(D652,'[1]As per ISO'!$C$8:$FC$889,157,0)</f>
        <v>8</v>
      </c>
      <c r="F652" s="22" t="s">
        <v>1737</v>
      </c>
      <c r="G652" s="46" t="s">
        <v>1768</v>
      </c>
      <c r="H652" s="8"/>
      <c r="I652" s="80">
        <v>6</v>
      </c>
      <c r="J652" s="26"/>
      <c r="K652" s="26"/>
      <c r="L652" s="26"/>
      <c r="M652" s="26"/>
      <c r="N652" s="26"/>
      <c r="O652" s="26"/>
    </row>
    <row r="653" spans="1:15" s="7" customFormat="1" ht="26.15" customHeight="1" x14ac:dyDescent="0.35">
      <c r="A653" s="22">
        <f t="shared" si="10"/>
        <v>9</v>
      </c>
      <c r="B653" s="23" t="s">
        <v>17</v>
      </c>
      <c r="C653" s="21" t="s">
        <v>685</v>
      </c>
      <c r="D653" s="21" t="s">
        <v>1536</v>
      </c>
      <c r="E653" s="78">
        <f>VLOOKUP(D653,'[1]As per ISO'!$C$8:$FC$889,157,0)</f>
        <v>9</v>
      </c>
      <c r="F653" s="22" t="s">
        <v>1737</v>
      </c>
      <c r="G653" s="46" t="s">
        <v>1814</v>
      </c>
      <c r="H653" s="8"/>
      <c r="I653" s="80" t="s">
        <v>2679</v>
      </c>
      <c r="J653" s="26"/>
      <c r="K653" s="26"/>
      <c r="L653" s="26"/>
      <c r="M653" s="26"/>
      <c r="N653" s="26"/>
      <c r="O653" s="26"/>
    </row>
    <row r="654" spans="1:15" s="7" customFormat="1" ht="26.15" customHeight="1" x14ac:dyDescent="0.35">
      <c r="A654" s="22">
        <f t="shared" si="10"/>
        <v>10</v>
      </c>
      <c r="B654" s="23" t="s">
        <v>17</v>
      </c>
      <c r="C654" s="21" t="s">
        <v>686</v>
      </c>
      <c r="D654" s="21" t="s">
        <v>1537</v>
      </c>
      <c r="E654" s="78">
        <f>VLOOKUP(D654,'[1]As per ISO'!$C$8:$FC$889,157,0)</f>
        <v>10</v>
      </c>
      <c r="F654" s="22" t="s">
        <v>1737</v>
      </c>
      <c r="G654" s="46" t="s">
        <v>1756</v>
      </c>
      <c r="H654" s="8"/>
      <c r="I654" s="80">
        <v>6.25</v>
      </c>
      <c r="J654" s="26"/>
      <c r="K654" s="26"/>
      <c r="L654" s="26"/>
      <c r="M654" s="26"/>
      <c r="N654" s="26"/>
      <c r="O654" s="26"/>
    </row>
    <row r="655" spans="1:15" s="7" customFormat="1" ht="26.15" customHeight="1" x14ac:dyDescent="0.35">
      <c r="A655" s="22">
        <f t="shared" si="10"/>
        <v>11</v>
      </c>
      <c r="B655" s="23" t="s">
        <v>17</v>
      </c>
      <c r="C655" s="21" t="s">
        <v>687</v>
      </c>
      <c r="D655" s="21" t="s">
        <v>1538</v>
      </c>
      <c r="E655" s="78">
        <f>VLOOKUP(D655,'[1]As per ISO'!$C$8:$FC$889,157,0)</f>
        <v>11</v>
      </c>
      <c r="F655" s="22" t="s">
        <v>1737</v>
      </c>
      <c r="G655" s="46" t="s">
        <v>1772</v>
      </c>
      <c r="H655" s="8"/>
      <c r="I655" s="80">
        <v>6</v>
      </c>
      <c r="J655" s="26"/>
      <c r="K655" s="26"/>
      <c r="L655" s="26"/>
      <c r="M655" s="26"/>
      <c r="N655" s="26"/>
      <c r="O655" s="26"/>
    </row>
    <row r="656" spans="1:15" s="7" customFormat="1" ht="26.15" customHeight="1" x14ac:dyDescent="0.35">
      <c r="A656" s="22">
        <f t="shared" si="10"/>
        <v>12</v>
      </c>
      <c r="B656" s="23" t="s">
        <v>17</v>
      </c>
      <c r="C656" s="21" t="s">
        <v>688</v>
      </c>
      <c r="D656" s="21" t="s">
        <v>1539</v>
      </c>
      <c r="E656" s="78">
        <f>VLOOKUP(D656,'[1]As per ISO'!$C$8:$FC$889,157,0)</f>
        <v>12</v>
      </c>
      <c r="F656" s="22" t="s">
        <v>1737</v>
      </c>
      <c r="G656" s="46" t="s">
        <v>1759</v>
      </c>
      <c r="H656" s="8"/>
      <c r="I656" s="80">
        <v>5</v>
      </c>
      <c r="J656" s="26"/>
      <c r="K656" s="26"/>
      <c r="L656" s="26"/>
      <c r="M656" s="26"/>
      <c r="N656" s="26"/>
      <c r="O656" s="26"/>
    </row>
    <row r="657" spans="1:15" s="7" customFormat="1" ht="26.15" customHeight="1" x14ac:dyDescent="0.35">
      <c r="A657" s="22">
        <f t="shared" si="10"/>
        <v>13</v>
      </c>
      <c r="B657" s="23" t="s">
        <v>17</v>
      </c>
      <c r="C657" s="21" t="s">
        <v>689</v>
      </c>
      <c r="D657" s="21" t="s">
        <v>1540</v>
      </c>
      <c r="E657" s="78">
        <f>VLOOKUP(D657,'[1]As per ISO'!$C$8:$FC$889,157,0)</f>
        <v>13</v>
      </c>
      <c r="F657" s="21" t="s">
        <v>1738</v>
      </c>
      <c r="G657" s="46"/>
      <c r="H657" s="8"/>
      <c r="I657" s="80"/>
      <c r="J657" s="26"/>
      <c r="K657" s="26"/>
      <c r="L657" s="26"/>
      <c r="M657" s="26"/>
      <c r="N657" s="26"/>
      <c r="O657" s="26"/>
    </row>
    <row r="658" spans="1:15" s="7" customFormat="1" ht="26.15" customHeight="1" x14ac:dyDescent="0.35">
      <c r="A658" s="22">
        <f t="shared" si="10"/>
        <v>14</v>
      </c>
      <c r="B658" s="23" t="s">
        <v>17</v>
      </c>
      <c r="C658" s="21" t="s">
        <v>690</v>
      </c>
      <c r="D658" s="21" t="s">
        <v>1541</v>
      </c>
      <c r="E658" s="78">
        <f>VLOOKUP(D658,'[1]As per ISO'!$C$8:$FC$889,157,0)</f>
        <v>14</v>
      </c>
      <c r="F658" s="21" t="s">
        <v>1738</v>
      </c>
      <c r="G658" s="46" t="s">
        <v>2835</v>
      </c>
      <c r="H658" s="8"/>
      <c r="I658" s="80"/>
      <c r="J658" s="26"/>
      <c r="K658" s="26"/>
      <c r="L658" s="26"/>
      <c r="M658" s="26"/>
      <c r="N658" s="26"/>
      <c r="O658" s="26"/>
    </row>
    <row r="659" spans="1:15" s="7" customFormat="1" ht="26.15" customHeight="1" x14ac:dyDescent="0.35">
      <c r="A659" s="22">
        <f t="shared" si="10"/>
        <v>15</v>
      </c>
      <c r="B659" s="23" t="s">
        <v>17</v>
      </c>
      <c r="C659" s="21" t="s">
        <v>691</v>
      </c>
      <c r="D659" s="21" t="s">
        <v>1542</v>
      </c>
      <c r="E659" s="78">
        <f>VLOOKUP(D659,'[1]As per ISO'!$C$8:$FC$889,157,0)</f>
        <v>15</v>
      </c>
      <c r="F659" s="22" t="s">
        <v>1737</v>
      </c>
      <c r="G659" s="46" t="s">
        <v>1815</v>
      </c>
      <c r="H659" s="8"/>
      <c r="I659" s="80" t="s">
        <v>2735</v>
      </c>
      <c r="J659" s="26"/>
      <c r="K659" s="26"/>
      <c r="L659" s="26"/>
      <c r="M659" s="26"/>
      <c r="N659" s="26"/>
      <c r="O659" s="26"/>
    </row>
    <row r="660" spans="1:15" s="7" customFormat="1" ht="26.15" customHeight="1" x14ac:dyDescent="0.35">
      <c r="A660" s="22">
        <f t="shared" si="10"/>
        <v>16</v>
      </c>
      <c r="B660" s="23" t="s">
        <v>17</v>
      </c>
      <c r="C660" s="21" t="s">
        <v>692</v>
      </c>
      <c r="D660" s="21" t="s">
        <v>1543</v>
      </c>
      <c r="E660" s="78">
        <f>VLOOKUP(D660,'[1]As per ISO'!$C$8:$FC$889,157,0)</f>
        <v>16</v>
      </c>
      <c r="F660" s="22" t="s">
        <v>1737</v>
      </c>
      <c r="G660" s="46" t="s">
        <v>1747</v>
      </c>
      <c r="H660" s="8"/>
      <c r="I660" s="80">
        <v>17.75</v>
      </c>
      <c r="J660" s="26"/>
      <c r="K660" s="26"/>
      <c r="L660" s="26"/>
      <c r="M660" s="26"/>
      <c r="N660" s="26"/>
      <c r="O660" s="26"/>
    </row>
    <row r="661" spans="1:15" s="7" customFormat="1" ht="26.15" customHeight="1" x14ac:dyDescent="0.35">
      <c r="A661" s="22">
        <f t="shared" si="10"/>
        <v>17</v>
      </c>
      <c r="B661" s="23" t="s">
        <v>17</v>
      </c>
      <c r="C661" s="21" t="s">
        <v>693</v>
      </c>
      <c r="D661" s="21" t="s">
        <v>1544</v>
      </c>
      <c r="E661" s="78">
        <f>VLOOKUP(D661,'[1]As per ISO'!$C$8:$FC$889,157,0)</f>
        <v>17</v>
      </c>
      <c r="F661" s="22" t="s">
        <v>1737</v>
      </c>
      <c r="G661" s="46" t="s">
        <v>1768</v>
      </c>
      <c r="H661" s="8"/>
      <c r="I661" s="80">
        <v>6</v>
      </c>
      <c r="J661" s="26"/>
      <c r="K661" s="26"/>
      <c r="L661" s="26"/>
      <c r="M661" s="26"/>
      <c r="N661" s="26"/>
      <c r="O661" s="26"/>
    </row>
    <row r="662" spans="1:15" s="7" customFormat="1" ht="26.15" customHeight="1" x14ac:dyDescent="0.35">
      <c r="A662" s="22">
        <f t="shared" si="10"/>
        <v>18</v>
      </c>
      <c r="B662" s="23" t="s">
        <v>17</v>
      </c>
      <c r="C662" s="21" t="s">
        <v>694</v>
      </c>
      <c r="D662" s="21" t="s">
        <v>1545</v>
      </c>
      <c r="E662" s="78">
        <f>VLOOKUP(D662,'[1]As per ISO'!$C$8:$FC$889,157,0)</f>
        <v>18</v>
      </c>
      <c r="F662" s="22" t="s">
        <v>1737</v>
      </c>
      <c r="G662" s="46" t="s">
        <v>1816</v>
      </c>
      <c r="H662" s="8"/>
      <c r="I662" s="80" t="s">
        <v>2738</v>
      </c>
      <c r="J662" s="26"/>
      <c r="K662" s="26"/>
      <c r="L662" s="26"/>
      <c r="M662" s="26"/>
      <c r="N662" s="26"/>
      <c r="O662" s="26"/>
    </row>
    <row r="663" spans="1:15" s="7" customFormat="1" ht="26.15" customHeight="1" x14ac:dyDescent="0.35">
      <c r="A663" s="22">
        <f t="shared" si="10"/>
        <v>19</v>
      </c>
      <c r="B663" s="23" t="s">
        <v>17</v>
      </c>
      <c r="C663" s="21" t="s">
        <v>695</v>
      </c>
      <c r="D663" s="21" t="s">
        <v>1546</v>
      </c>
      <c r="E663" s="78">
        <f>VLOOKUP(D663,'[1]As per ISO'!$C$8:$FC$889,157,0)</f>
        <v>19</v>
      </c>
      <c r="F663" s="21" t="s">
        <v>1738</v>
      </c>
      <c r="G663" s="46"/>
      <c r="H663" s="8"/>
      <c r="I663" s="80"/>
      <c r="J663" s="26"/>
      <c r="K663" s="26"/>
      <c r="L663" s="26"/>
      <c r="M663" s="26"/>
      <c r="N663" s="26"/>
      <c r="O663" s="26"/>
    </row>
    <row r="664" spans="1:15" s="7" customFormat="1" ht="26.15" customHeight="1" x14ac:dyDescent="0.35">
      <c r="A664" s="22">
        <f t="shared" si="10"/>
        <v>20</v>
      </c>
      <c r="B664" s="23" t="s">
        <v>17</v>
      </c>
      <c r="C664" s="21" t="s">
        <v>696</v>
      </c>
      <c r="D664" s="21" t="s">
        <v>1547</v>
      </c>
      <c r="E664" s="78">
        <f>VLOOKUP(D664,'[1]As per ISO'!$C$8:$FC$889,157,0)</f>
        <v>20</v>
      </c>
      <c r="F664" s="21" t="s">
        <v>1738</v>
      </c>
      <c r="G664" s="46"/>
      <c r="H664" s="8"/>
      <c r="I664" s="80"/>
      <c r="J664" s="26"/>
      <c r="K664" s="26"/>
      <c r="L664" s="26"/>
      <c r="M664" s="26"/>
      <c r="N664" s="26"/>
      <c r="O664" s="26"/>
    </row>
    <row r="665" spans="1:15" s="7" customFormat="1" ht="26.15" customHeight="1" x14ac:dyDescent="0.35">
      <c r="A665" s="22">
        <f t="shared" si="10"/>
        <v>21</v>
      </c>
      <c r="B665" s="23" t="s">
        <v>17</v>
      </c>
      <c r="C665" s="21" t="s">
        <v>697</v>
      </c>
      <c r="D665" s="21" t="s">
        <v>1548</v>
      </c>
      <c r="E665" s="78">
        <f>VLOOKUP(D665,'[1]As per ISO'!$C$8:$FC$889,157,0)</f>
        <v>21</v>
      </c>
      <c r="F665" s="21" t="s">
        <v>1738</v>
      </c>
      <c r="G665" s="46" t="s">
        <v>2822</v>
      </c>
      <c r="H665" s="8"/>
      <c r="I665" s="80"/>
      <c r="J665" s="26"/>
      <c r="K665" s="26"/>
      <c r="L665" s="26"/>
      <c r="M665" s="26"/>
      <c r="N665" s="26"/>
      <c r="O665" s="26"/>
    </row>
    <row r="666" spans="1:15" s="7" customFormat="1" ht="26.15" customHeight="1" x14ac:dyDescent="0.35">
      <c r="A666" s="22">
        <f t="shared" si="10"/>
        <v>22</v>
      </c>
      <c r="B666" s="23" t="s">
        <v>17</v>
      </c>
      <c r="C666" s="21" t="s">
        <v>698</v>
      </c>
      <c r="D666" s="21" t="s">
        <v>1549</v>
      </c>
      <c r="E666" s="78">
        <f>VLOOKUP(D666,'[1]As per ISO'!$C$8:$FC$889,157,0)</f>
        <v>22</v>
      </c>
      <c r="F666" s="21" t="s">
        <v>1738</v>
      </c>
      <c r="G666" s="46" t="s">
        <v>2791</v>
      </c>
      <c r="H666" s="8"/>
      <c r="I666" s="80"/>
      <c r="J666" s="26"/>
      <c r="K666" s="26"/>
      <c r="L666" s="26"/>
      <c r="M666" s="26"/>
      <c r="N666" s="26"/>
      <c r="O666" s="26"/>
    </row>
    <row r="667" spans="1:15" s="7" customFormat="1" ht="26.15" customHeight="1" x14ac:dyDescent="0.35">
      <c r="A667" s="22">
        <f t="shared" si="10"/>
        <v>23</v>
      </c>
      <c r="B667" s="23" t="s">
        <v>17</v>
      </c>
      <c r="C667" s="21" t="s">
        <v>699</v>
      </c>
      <c r="D667" s="21" t="s">
        <v>1550</v>
      </c>
      <c r="E667" s="78">
        <f>VLOOKUP(D667,'[1]As per ISO'!$C$8:$FC$889,157,0)</f>
        <v>23</v>
      </c>
      <c r="F667" s="22" t="s">
        <v>1737</v>
      </c>
      <c r="G667" s="46" t="s">
        <v>1847</v>
      </c>
      <c r="H667" s="8"/>
      <c r="I667" s="80">
        <v>4.5</v>
      </c>
      <c r="J667" s="26"/>
      <c r="K667" s="26"/>
      <c r="L667" s="26"/>
      <c r="M667" s="26"/>
      <c r="N667" s="26"/>
      <c r="O667" s="26"/>
    </row>
    <row r="668" spans="1:15" s="7" customFormat="1" ht="26.15" customHeight="1" x14ac:dyDescent="0.35">
      <c r="A668" s="22">
        <f t="shared" si="10"/>
        <v>24</v>
      </c>
      <c r="B668" s="23" t="s">
        <v>17</v>
      </c>
      <c r="C668" s="21" t="s">
        <v>700</v>
      </c>
      <c r="D668" s="21" t="s">
        <v>1551</v>
      </c>
      <c r="E668" s="78">
        <f>VLOOKUP(D668,'[1]As per ISO'!$C$8:$FC$889,157,0)</f>
        <v>24</v>
      </c>
      <c r="F668" s="21" t="s">
        <v>1737</v>
      </c>
      <c r="G668" s="46" t="s">
        <v>2482</v>
      </c>
      <c r="H668" s="8" t="s">
        <v>2483</v>
      </c>
      <c r="I668" s="80">
        <v>3.5</v>
      </c>
      <c r="J668" s="26"/>
      <c r="K668" s="26"/>
      <c r="L668" s="26"/>
      <c r="M668" s="26"/>
      <c r="N668" s="26"/>
      <c r="O668" s="26"/>
    </row>
    <row r="669" spans="1:15" s="7" customFormat="1" ht="26.15" customHeight="1" x14ac:dyDescent="0.35">
      <c r="A669" s="22">
        <f t="shared" si="10"/>
        <v>25</v>
      </c>
      <c r="B669" s="23" t="s">
        <v>17</v>
      </c>
      <c r="C669" s="21" t="s">
        <v>701</v>
      </c>
      <c r="D669" s="21" t="s">
        <v>1552</v>
      </c>
      <c r="E669" s="78">
        <f>VLOOKUP(D669,'[1]As per ISO'!$C$8:$FC$889,157,0)</f>
        <v>25</v>
      </c>
      <c r="F669" s="21" t="s">
        <v>1738</v>
      </c>
      <c r="G669" s="46" t="s">
        <v>2447</v>
      </c>
      <c r="H669" s="8"/>
      <c r="I669" s="80"/>
      <c r="J669" s="26"/>
      <c r="K669" s="26"/>
      <c r="L669" s="26"/>
      <c r="M669" s="26"/>
      <c r="N669" s="26"/>
      <c r="O669" s="26"/>
    </row>
    <row r="670" spans="1:15" s="7" customFormat="1" ht="26.15" customHeight="1" x14ac:dyDescent="0.35">
      <c r="A670" s="22">
        <f t="shared" si="10"/>
        <v>26</v>
      </c>
      <c r="B670" s="23" t="s">
        <v>17</v>
      </c>
      <c r="C670" s="21" t="s">
        <v>702</v>
      </c>
      <c r="D670" s="21" t="s">
        <v>1553</v>
      </c>
      <c r="E670" s="78">
        <f>VLOOKUP(D670,'[1]As per ISO'!$C$8:$FC$889,157,0)</f>
        <v>26</v>
      </c>
      <c r="F670" s="21" t="s">
        <v>1738</v>
      </c>
      <c r="G670" s="46" t="s">
        <v>2447</v>
      </c>
      <c r="H670" s="8"/>
      <c r="I670" s="80"/>
      <c r="J670" s="26"/>
      <c r="K670" s="26"/>
      <c r="L670" s="26"/>
      <c r="M670" s="26"/>
      <c r="N670" s="26"/>
      <c r="O670" s="26"/>
    </row>
    <row r="671" spans="1:15" s="7" customFormat="1" ht="26.15" customHeight="1" x14ac:dyDescent="0.35">
      <c r="A671" s="22">
        <f t="shared" si="10"/>
        <v>27</v>
      </c>
      <c r="B671" s="23" t="s">
        <v>17</v>
      </c>
      <c r="C671" s="21" t="s">
        <v>703</v>
      </c>
      <c r="D671" s="21" t="s">
        <v>1554</v>
      </c>
      <c r="E671" s="78">
        <f>VLOOKUP(D671,'[1]As per ISO'!$C$8:$FC$889,157,0)</f>
        <v>27</v>
      </c>
      <c r="F671" s="22" t="s">
        <v>1737</v>
      </c>
      <c r="G671" s="46" t="s">
        <v>1747</v>
      </c>
      <c r="H671" s="8"/>
      <c r="I671" s="80">
        <v>17.75</v>
      </c>
      <c r="J671" s="26"/>
      <c r="K671" s="26"/>
      <c r="L671" s="26"/>
      <c r="M671" s="26"/>
      <c r="N671" s="26"/>
      <c r="O671" s="26"/>
    </row>
    <row r="672" spans="1:15" s="7" customFormat="1" ht="26.15" customHeight="1" x14ac:dyDescent="0.35">
      <c r="A672" s="22">
        <f t="shared" si="10"/>
        <v>28</v>
      </c>
      <c r="B672" s="23" t="s">
        <v>17</v>
      </c>
      <c r="C672" s="21" t="s">
        <v>704</v>
      </c>
      <c r="D672" s="21" t="s">
        <v>1555</v>
      </c>
      <c r="E672" s="78">
        <f>VLOOKUP(D672,'[1]As per ISO'!$C$8:$FC$889,157,0)</f>
        <v>28</v>
      </c>
      <c r="F672" s="21" t="s">
        <v>1738</v>
      </c>
      <c r="G672" s="46" t="s">
        <v>2806</v>
      </c>
      <c r="H672" s="8"/>
      <c r="I672" s="80"/>
      <c r="J672" s="26"/>
      <c r="K672" s="26"/>
      <c r="L672" s="26"/>
      <c r="M672" s="26"/>
      <c r="N672" s="26"/>
      <c r="O672" s="26"/>
    </row>
    <row r="673" spans="1:15" s="7" customFormat="1" ht="26.15" customHeight="1" x14ac:dyDescent="0.35">
      <c r="A673" s="22">
        <f t="shared" si="10"/>
        <v>29</v>
      </c>
      <c r="B673" s="23" t="s">
        <v>17</v>
      </c>
      <c r="C673" s="21" t="s">
        <v>705</v>
      </c>
      <c r="D673" s="21" t="s">
        <v>1556</v>
      </c>
      <c r="E673" s="78">
        <f>VLOOKUP(D673,'[1]As per ISO'!$C$8:$FC$889,157,0)</f>
        <v>29</v>
      </c>
      <c r="F673" s="22" t="s">
        <v>1737</v>
      </c>
      <c r="G673" s="46" t="s">
        <v>1800</v>
      </c>
      <c r="H673" s="8"/>
      <c r="I673" s="80">
        <v>6</v>
      </c>
      <c r="J673" s="26"/>
      <c r="K673" s="26"/>
      <c r="L673" s="26"/>
      <c r="M673" s="26"/>
      <c r="N673" s="26"/>
      <c r="O673" s="26"/>
    </row>
    <row r="674" spans="1:15" s="7" customFormat="1" ht="26.15" customHeight="1" x14ac:dyDescent="0.35">
      <c r="A674" s="22">
        <f t="shared" si="10"/>
        <v>30</v>
      </c>
      <c r="B674" s="23" t="s">
        <v>17</v>
      </c>
      <c r="C674" s="21" t="s">
        <v>706</v>
      </c>
      <c r="D674" s="21" t="s">
        <v>1557</v>
      </c>
      <c r="E674" s="78">
        <f>VLOOKUP(D674,'[1]As per ISO'!$C$8:$FC$889,157,0)</f>
        <v>30</v>
      </c>
      <c r="F674" s="22" t="s">
        <v>1737</v>
      </c>
      <c r="G674" s="46" t="s">
        <v>1747</v>
      </c>
      <c r="H674" s="8"/>
      <c r="I674" s="80">
        <v>17.75</v>
      </c>
      <c r="J674" s="26"/>
      <c r="K674" s="26"/>
      <c r="L674" s="26"/>
      <c r="M674" s="26"/>
      <c r="N674" s="26"/>
      <c r="O674" s="26"/>
    </row>
    <row r="675" spans="1:15" s="7" customFormat="1" ht="26.15" customHeight="1" x14ac:dyDescent="0.35">
      <c r="A675" s="22">
        <f t="shared" si="10"/>
        <v>31</v>
      </c>
      <c r="B675" s="23" t="s">
        <v>17</v>
      </c>
      <c r="C675" s="21" t="s">
        <v>707</v>
      </c>
      <c r="D675" s="21" t="s">
        <v>1558</v>
      </c>
      <c r="E675" s="78">
        <f>VLOOKUP(D675,'[1]As per ISO'!$C$8:$FC$889,157,0)</f>
        <v>31</v>
      </c>
      <c r="F675" s="21" t="s">
        <v>1738</v>
      </c>
      <c r="G675" s="46"/>
      <c r="H675" s="8"/>
      <c r="I675" s="80"/>
      <c r="J675" s="26"/>
      <c r="K675" s="26"/>
      <c r="L675" s="26"/>
      <c r="M675" s="26"/>
      <c r="N675" s="26"/>
      <c r="O675" s="26"/>
    </row>
    <row r="676" spans="1:15" s="7" customFormat="1" ht="26.15" customHeight="1" x14ac:dyDescent="0.35">
      <c r="A676" s="22">
        <f t="shared" si="10"/>
        <v>32</v>
      </c>
      <c r="B676" s="23" t="s">
        <v>17</v>
      </c>
      <c r="C676" s="21" t="s">
        <v>708</v>
      </c>
      <c r="D676" s="21" t="s">
        <v>1559</v>
      </c>
      <c r="E676" s="78">
        <f>VLOOKUP(D676,'[1]As per ISO'!$C$8:$FC$889,157,0)</f>
        <v>32</v>
      </c>
      <c r="F676" s="22" t="s">
        <v>1737</v>
      </c>
      <c r="G676" s="46" t="s">
        <v>1748</v>
      </c>
      <c r="H676" s="8"/>
      <c r="I676" s="80">
        <v>8.8000000000000007</v>
      </c>
      <c r="J676" s="26"/>
      <c r="K676" s="26"/>
      <c r="L676" s="26"/>
      <c r="M676" s="26"/>
      <c r="N676" s="26"/>
      <c r="O676" s="26"/>
    </row>
    <row r="677" spans="1:15" s="7" customFormat="1" ht="26.15" customHeight="1" x14ac:dyDescent="0.35">
      <c r="A677" s="22">
        <f t="shared" si="10"/>
        <v>33</v>
      </c>
      <c r="B677" s="23" t="s">
        <v>17</v>
      </c>
      <c r="C677" s="21" t="s">
        <v>709</v>
      </c>
      <c r="D677" s="21" t="s">
        <v>1560</v>
      </c>
      <c r="E677" s="78">
        <f>VLOOKUP(D677,'[1]As per ISO'!$C$8:$FC$889,157,0)</f>
        <v>33</v>
      </c>
      <c r="F677" s="21" t="s">
        <v>1738</v>
      </c>
      <c r="G677" s="46"/>
      <c r="H677" s="8"/>
      <c r="I677" s="80"/>
      <c r="J677" s="26"/>
      <c r="K677" s="26"/>
      <c r="L677" s="26"/>
      <c r="M677" s="26"/>
      <c r="N677" s="26"/>
      <c r="O677" s="26"/>
    </row>
    <row r="678" spans="1:15" s="7" customFormat="1" ht="26.15" customHeight="1" x14ac:dyDescent="0.35">
      <c r="A678" s="22">
        <f t="shared" si="10"/>
        <v>34</v>
      </c>
      <c r="B678" s="23" t="s">
        <v>17</v>
      </c>
      <c r="C678" s="21" t="s">
        <v>710</v>
      </c>
      <c r="D678" s="21" t="s">
        <v>1561</v>
      </c>
      <c r="E678" s="78">
        <f>VLOOKUP(D678,'[1]As per ISO'!$C$8:$FC$889,157,0)</f>
        <v>34</v>
      </c>
      <c r="F678" s="22" t="s">
        <v>1737</v>
      </c>
      <c r="G678" s="46" t="s">
        <v>1754</v>
      </c>
      <c r="H678" s="8"/>
      <c r="I678" s="80" t="s">
        <v>2673</v>
      </c>
      <c r="J678" s="26"/>
      <c r="K678" s="26"/>
      <c r="L678" s="26"/>
      <c r="M678" s="26"/>
      <c r="N678" s="26"/>
      <c r="O678" s="26"/>
    </row>
    <row r="679" spans="1:15" s="7" customFormat="1" ht="26.15" customHeight="1" x14ac:dyDescent="0.35">
      <c r="A679" s="22">
        <f t="shared" si="10"/>
        <v>35</v>
      </c>
      <c r="B679" s="23" t="s">
        <v>17</v>
      </c>
      <c r="C679" s="21" t="s">
        <v>711</v>
      </c>
      <c r="D679" s="21" t="s">
        <v>1562</v>
      </c>
      <c r="E679" s="78">
        <f>VLOOKUP(D679,'[1]As per ISO'!$C$8:$FC$889,157,0)</f>
        <v>35</v>
      </c>
      <c r="F679" s="22" t="s">
        <v>1737</v>
      </c>
      <c r="G679" s="46" t="s">
        <v>1754</v>
      </c>
      <c r="H679" s="8"/>
      <c r="I679" s="80" t="s">
        <v>2673</v>
      </c>
      <c r="J679" s="26"/>
      <c r="K679" s="26"/>
      <c r="L679" s="26"/>
      <c r="M679" s="26"/>
      <c r="N679" s="26"/>
      <c r="O679" s="26"/>
    </row>
    <row r="680" spans="1:15" s="7" customFormat="1" ht="26.15" customHeight="1" x14ac:dyDescent="0.35">
      <c r="A680" s="22">
        <f t="shared" si="10"/>
        <v>36</v>
      </c>
      <c r="B680" s="23" t="s">
        <v>17</v>
      </c>
      <c r="C680" s="21" t="s">
        <v>712</v>
      </c>
      <c r="D680" s="21" t="s">
        <v>1563</v>
      </c>
      <c r="E680" s="78">
        <f>VLOOKUP(D680,'[1]As per ISO'!$C$8:$FC$889,157,0)</f>
        <v>36</v>
      </c>
      <c r="F680" s="22" t="s">
        <v>1737</v>
      </c>
      <c r="G680" s="46" t="s">
        <v>2640</v>
      </c>
      <c r="H680" s="8"/>
      <c r="I680" s="80">
        <v>6.5</v>
      </c>
      <c r="J680" s="26"/>
      <c r="K680" s="26"/>
      <c r="L680" s="26"/>
      <c r="M680" s="26"/>
      <c r="N680" s="26"/>
      <c r="O680" s="26"/>
    </row>
    <row r="681" spans="1:15" s="7" customFormat="1" ht="26.15" customHeight="1" x14ac:dyDescent="0.35">
      <c r="A681" s="22">
        <f t="shared" si="10"/>
        <v>37</v>
      </c>
      <c r="B681" s="23" t="s">
        <v>17</v>
      </c>
      <c r="C681" s="21" t="s">
        <v>713</v>
      </c>
      <c r="D681" s="21" t="s">
        <v>1564</v>
      </c>
      <c r="E681" s="78">
        <f>VLOOKUP(D681,'[1]As per ISO'!$C$8:$FC$889,157,0)</f>
        <v>37</v>
      </c>
      <c r="F681" s="22" t="s">
        <v>1737</v>
      </c>
      <c r="G681" s="46" t="s">
        <v>1771</v>
      </c>
      <c r="H681" s="8"/>
      <c r="I681" s="80">
        <v>4.2</v>
      </c>
      <c r="J681" s="26"/>
      <c r="K681" s="26"/>
      <c r="L681" s="26"/>
      <c r="M681" s="26"/>
      <c r="N681" s="26"/>
      <c r="O681" s="26"/>
    </row>
    <row r="682" spans="1:15" s="7" customFormat="1" ht="26.15" customHeight="1" x14ac:dyDescent="0.35">
      <c r="A682" s="22">
        <f t="shared" si="10"/>
        <v>38</v>
      </c>
      <c r="B682" s="23" t="s">
        <v>17</v>
      </c>
      <c r="C682" s="21" t="s">
        <v>714</v>
      </c>
      <c r="D682" s="21" t="s">
        <v>1565</v>
      </c>
      <c r="E682" s="78">
        <f>VLOOKUP(D682,'[1]As per ISO'!$C$8:$FC$889,157,0)</f>
        <v>38</v>
      </c>
      <c r="F682" s="22" t="s">
        <v>1737</v>
      </c>
      <c r="G682" s="46" t="s">
        <v>2641</v>
      </c>
      <c r="H682" s="8"/>
      <c r="I682" s="80">
        <v>6.25</v>
      </c>
      <c r="J682" s="26"/>
      <c r="K682" s="26"/>
      <c r="L682" s="26"/>
      <c r="M682" s="26"/>
      <c r="N682" s="26"/>
      <c r="O682" s="26"/>
    </row>
    <row r="683" spans="1:15" s="7" customFormat="1" ht="26.15" customHeight="1" x14ac:dyDescent="0.35">
      <c r="A683" s="22">
        <f t="shared" si="10"/>
        <v>39</v>
      </c>
      <c r="B683" s="23" t="s">
        <v>17</v>
      </c>
      <c r="C683" s="21" t="s">
        <v>715</v>
      </c>
      <c r="D683" s="21" t="s">
        <v>1566</v>
      </c>
      <c r="E683" s="78">
        <f>VLOOKUP(D683,'[1]As per ISO'!$C$8:$FC$889,157,0)</f>
        <v>39</v>
      </c>
      <c r="F683" s="22" t="s">
        <v>1737</v>
      </c>
      <c r="G683" s="46"/>
      <c r="H683" s="8"/>
      <c r="I683" s="80"/>
      <c r="J683" s="26"/>
      <c r="K683" s="26"/>
      <c r="L683" s="26"/>
      <c r="M683" s="26"/>
      <c r="N683" s="26"/>
      <c r="O683" s="26"/>
    </row>
    <row r="684" spans="1:15" s="7" customFormat="1" ht="26.15" customHeight="1" x14ac:dyDescent="0.35">
      <c r="A684" s="22">
        <f t="shared" si="10"/>
        <v>40</v>
      </c>
      <c r="B684" s="23" t="s">
        <v>17</v>
      </c>
      <c r="C684" s="21" t="s">
        <v>716</v>
      </c>
      <c r="D684" s="21" t="s">
        <v>1567</v>
      </c>
      <c r="E684" s="78">
        <f>VLOOKUP(D684,'[1]As per ISO'!$C$8:$FC$889,157,0)</f>
        <v>40</v>
      </c>
      <c r="F684" s="21" t="s">
        <v>1738</v>
      </c>
      <c r="G684" s="46"/>
      <c r="H684" s="8"/>
      <c r="I684" s="80"/>
      <c r="J684" s="26"/>
      <c r="K684" s="26"/>
      <c r="L684" s="26"/>
      <c r="M684" s="26"/>
      <c r="N684" s="26"/>
      <c r="O684" s="26"/>
    </row>
    <row r="685" spans="1:15" s="7" customFormat="1" ht="26.15" customHeight="1" x14ac:dyDescent="0.35">
      <c r="A685" s="22">
        <f t="shared" si="10"/>
        <v>41</v>
      </c>
      <c r="B685" s="23" t="s">
        <v>17</v>
      </c>
      <c r="C685" s="21" t="s">
        <v>717</v>
      </c>
      <c r="D685" s="21" t="s">
        <v>1568</v>
      </c>
      <c r="E685" s="78">
        <f>VLOOKUP(D685,'[1]As per ISO'!$C$8:$FC$889,157,0)</f>
        <v>41</v>
      </c>
      <c r="F685" s="21" t="s">
        <v>1738</v>
      </c>
      <c r="G685" s="46" t="s">
        <v>2447</v>
      </c>
      <c r="H685" s="8"/>
      <c r="I685" s="80"/>
      <c r="J685" s="26"/>
      <c r="K685" s="26"/>
      <c r="L685" s="26"/>
      <c r="M685" s="26"/>
      <c r="N685" s="26"/>
      <c r="O685" s="26"/>
    </row>
    <row r="686" spans="1:15" s="7" customFormat="1" ht="26.15" customHeight="1" x14ac:dyDescent="0.35">
      <c r="A686" s="22">
        <f t="shared" si="10"/>
        <v>42</v>
      </c>
      <c r="B686" s="23" t="s">
        <v>17</v>
      </c>
      <c r="C686" s="21" t="s">
        <v>718</v>
      </c>
      <c r="D686" s="21" t="s">
        <v>1569</v>
      </c>
      <c r="E686" s="78">
        <f>VLOOKUP(D686,'[1]As per ISO'!$C$8:$FC$889,157,0)</f>
        <v>42</v>
      </c>
      <c r="F686" s="21" t="s">
        <v>1739</v>
      </c>
      <c r="G686" s="46"/>
      <c r="H686" s="8"/>
      <c r="I686" s="80"/>
      <c r="J686" s="26"/>
      <c r="K686" s="26"/>
      <c r="L686" s="26"/>
      <c r="M686" s="26"/>
      <c r="N686" s="26"/>
      <c r="O686" s="26"/>
    </row>
    <row r="687" spans="1:15" s="7" customFormat="1" ht="26.15" customHeight="1" x14ac:dyDescent="0.35">
      <c r="A687" s="22">
        <f t="shared" si="10"/>
        <v>43</v>
      </c>
      <c r="B687" s="23" t="s">
        <v>17</v>
      </c>
      <c r="C687" s="21" t="s">
        <v>719</v>
      </c>
      <c r="D687" s="21" t="s">
        <v>1570</v>
      </c>
      <c r="E687" s="78">
        <f>VLOOKUP(D687,'[1]As per ISO'!$C$8:$FC$889,157,0)</f>
        <v>43</v>
      </c>
      <c r="F687" s="21" t="s">
        <v>1738</v>
      </c>
      <c r="G687" s="46" t="s">
        <v>2836</v>
      </c>
      <c r="H687" s="8"/>
      <c r="I687" s="80"/>
      <c r="J687" s="26"/>
      <c r="K687" s="26"/>
      <c r="L687" s="26"/>
      <c r="M687" s="26"/>
      <c r="N687" s="26"/>
      <c r="O687" s="26"/>
    </row>
    <row r="688" spans="1:15" s="7" customFormat="1" ht="26.15" customHeight="1" x14ac:dyDescent="0.35">
      <c r="A688" s="22">
        <f t="shared" si="10"/>
        <v>44</v>
      </c>
      <c r="B688" s="23" t="s">
        <v>17</v>
      </c>
      <c r="C688" s="21" t="s">
        <v>720</v>
      </c>
      <c r="D688" s="21" t="s">
        <v>1571</v>
      </c>
      <c r="E688" s="78">
        <f>VLOOKUP(D688,'[1]As per ISO'!$C$8:$FC$889,157,0)</f>
        <v>44</v>
      </c>
      <c r="F688" s="21" t="s">
        <v>1737</v>
      </c>
      <c r="G688" s="46" t="s">
        <v>1859</v>
      </c>
      <c r="H688" s="8" t="s">
        <v>2197</v>
      </c>
      <c r="I688" s="80" t="s">
        <v>2734</v>
      </c>
      <c r="J688" s="26"/>
      <c r="K688" s="26"/>
      <c r="L688" s="26"/>
      <c r="M688" s="26"/>
      <c r="N688" s="26"/>
      <c r="O688" s="26"/>
    </row>
    <row r="689" spans="1:15" s="7" customFormat="1" ht="26.15" customHeight="1" x14ac:dyDescent="0.35">
      <c r="A689" s="22">
        <f t="shared" si="10"/>
        <v>45</v>
      </c>
      <c r="B689" s="23" t="s">
        <v>17</v>
      </c>
      <c r="C689" s="21" t="s">
        <v>721</v>
      </c>
      <c r="D689" s="21" t="s">
        <v>1572</v>
      </c>
      <c r="E689" s="78">
        <f>VLOOKUP(D689,'[1]As per ISO'!$C$8:$FC$889,157,0)</f>
        <v>45</v>
      </c>
      <c r="F689" s="21" t="s">
        <v>1738</v>
      </c>
      <c r="G689" s="46"/>
      <c r="H689" s="8"/>
      <c r="I689" s="80"/>
      <c r="J689" s="26"/>
      <c r="K689" s="26"/>
      <c r="L689" s="26"/>
      <c r="M689" s="26"/>
      <c r="N689" s="26"/>
      <c r="O689" s="26"/>
    </row>
    <row r="690" spans="1:15" s="7" customFormat="1" ht="26.15" customHeight="1" x14ac:dyDescent="0.35">
      <c r="A690" s="22">
        <f t="shared" si="10"/>
        <v>46</v>
      </c>
      <c r="B690" s="23" t="s">
        <v>17</v>
      </c>
      <c r="C690" s="21" t="s">
        <v>722</v>
      </c>
      <c r="D690" s="21" t="s">
        <v>1573</v>
      </c>
      <c r="E690" s="78">
        <f>VLOOKUP(D690,'[1]As per ISO'!$C$8:$FC$889,157,0)</f>
        <v>46</v>
      </c>
      <c r="F690" s="21" t="s">
        <v>1738</v>
      </c>
      <c r="G690" s="46" t="s">
        <v>2805</v>
      </c>
      <c r="H690" s="8"/>
      <c r="I690" s="80"/>
      <c r="J690" s="26"/>
      <c r="K690" s="26"/>
      <c r="L690" s="26"/>
      <c r="M690" s="26"/>
      <c r="N690" s="26"/>
      <c r="O690" s="26"/>
    </row>
    <row r="691" spans="1:15" s="7" customFormat="1" ht="26.15" customHeight="1" x14ac:dyDescent="0.35">
      <c r="A691" s="22">
        <f t="shared" si="10"/>
        <v>47</v>
      </c>
      <c r="B691" s="23" t="s">
        <v>17</v>
      </c>
      <c r="C691" s="21" t="s">
        <v>723</v>
      </c>
      <c r="D691" s="21" t="s">
        <v>1574</v>
      </c>
      <c r="E691" s="78">
        <f>VLOOKUP(D691,'[1]As per ISO'!$C$8:$FC$889,157,0)</f>
        <v>47</v>
      </c>
      <c r="F691" s="21" t="s">
        <v>1738</v>
      </c>
      <c r="G691" s="46" t="s">
        <v>2805</v>
      </c>
      <c r="H691" s="8"/>
      <c r="I691" s="80"/>
      <c r="J691" s="26"/>
      <c r="K691" s="26"/>
      <c r="L691" s="26"/>
      <c r="M691" s="26"/>
      <c r="N691" s="26"/>
      <c r="O691" s="26"/>
    </row>
    <row r="692" spans="1:15" s="7" customFormat="1" ht="26.15" customHeight="1" x14ac:dyDescent="0.35">
      <c r="A692" s="22">
        <f t="shared" si="10"/>
        <v>48</v>
      </c>
      <c r="B692" s="23" t="s">
        <v>17</v>
      </c>
      <c r="C692" s="21" t="s">
        <v>724</v>
      </c>
      <c r="D692" s="21" t="s">
        <v>1575</v>
      </c>
      <c r="E692" s="78">
        <f>VLOOKUP(D692,'[1]As per ISO'!$C$8:$FC$889,157,0)</f>
        <v>48</v>
      </c>
      <c r="F692" s="21" t="s">
        <v>1739</v>
      </c>
      <c r="G692" s="46"/>
      <c r="H692" s="8"/>
      <c r="I692" s="80"/>
      <c r="J692" s="26"/>
      <c r="K692" s="26"/>
      <c r="L692" s="26"/>
      <c r="M692" s="26"/>
      <c r="N692" s="26"/>
      <c r="O692" s="26"/>
    </row>
    <row r="693" spans="1:15" s="7" customFormat="1" ht="26.15" customHeight="1" x14ac:dyDescent="0.35">
      <c r="A693" s="22">
        <f t="shared" si="10"/>
        <v>49</v>
      </c>
      <c r="B693" s="23" t="s">
        <v>17</v>
      </c>
      <c r="C693" s="21" t="s">
        <v>725</v>
      </c>
      <c r="D693" s="21" t="s">
        <v>1576</v>
      </c>
      <c r="E693" s="78">
        <f>VLOOKUP(D693,'[1]As per ISO'!$C$8:$FC$889,157,0)</f>
        <v>49</v>
      </c>
      <c r="F693" s="22" t="s">
        <v>1737</v>
      </c>
      <c r="G693" s="46"/>
      <c r="H693" s="8"/>
      <c r="I693" s="80"/>
      <c r="J693" s="26"/>
      <c r="K693" s="26"/>
      <c r="L693" s="26"/>
      <c r="M693" s="26"/>
      <c r="N693" s="26"/>
      <c r="O693" s="26"/>
    </row>
    <row r="694" spans="1:15" s="7" customFormat="1" ht="26.15" customHeight="1" x14ac:dyDescent="0.35">
      <c r="A694" s="22">
        <f t="shared" si="10"/>
        <v>50</v>
      </c>
      <c r="B694" s="23" t="s">
        <v>17</v>
      </c>
      <c r="C694" s="21" t="s">
        <v>726</v>
      </c>
      <c r="D694" s="21" t="s">
        <v>1577</v>
      </c>
      <c r="E694" s="78">
        <f>VLOOKUP(D694,'[1]As per ISO'!$C$8:$FC$889,157,0)</f>
        <v>50</v>
      </c>
      <c r="F694" s="21" t="s">
        <v>1738</v>
      </c>
      <c r="G694" s="46" t="s">
        <v>2837</v>
      </c>
      <c r="H694" s="8"/>
      <c r="I694" s="80"/>
      <c r="J694" s="26"/>
      <c r="K694" s="26"/>
      <c r="L694" s="26"/>
      <c r="M694" s="26"/>
      <c r="N694" s="26"/>
      <c r="O694" s="26"/>
    </row>
    <row r="695" spans="1:15" s="7" customFormat="1" ht="26.15" customHeight="1" x14ac:dyDescent="0.35">
      <c r="A695" s="22">
        <f t="shared" si="10"/>
        <v>51</v>
      </c>
      <c r="B695" s="23" t="s">
        <v>17</v>
      </c>
      <c r="C695" s="21" t="s">
        <v>727</v>
      </c>
      <c r="D695" s="21" t="s">
        <v>1578</v>
      </c>
      <c r="E695" s="78">
        <f>VLOOKUP(D695,'[1]As per ISO'!$C$8:$FC$889,157,0)</f>
        <v>51</v>
      </c>
      <c r="F695" s="22" t="s">
        <v>1737</v>
      </c>
      <c r="G695" s="46"/>
      <c r="H695" s="8"/>
      <c r="I695" s="80"/>
      <c r="J695" s="26"/>
      <c r="K695" s="26"/>
      <c r="L695" s="26"/>
      <c r="M695" s="26"/>
      <c r="N695" s="26"/>
      <c r="O695" s="26"/>
    </row>
    <row r="696" spans="1:15" s="7" customFormat="1" ht="26.15" customHeight="1" x14ac:dyDescent="0.35">
      <c r="A696" s="22">
        <f t="shared" si="10"/>
        <v>52</v>
      </c>
      <c r="B696" s="23" t="s">
        <v>17</v>
      </c>
      <c r="C696" s="21" t="s">
        <v>728</v>
      </c>
      <c r="D696" s="21" t="s">
        <v>1579</v>
      </c>
      <c r="E696" s="78">
        <f>VLOOKUP(D696,'[1]As per ISO'!$C$8:$FC$889,157,0)</f>
        <v>52</v>
      </c>
      <c r="F696" s="22" t="s">
        <v>1737</v>
      </c>
      <c r="G696" s="46" t="s">
        <v>1817</v>
      </c>
      <c r="H696" s="8"/>
      <c r="I696" s="80" t="s">
        <v>2737</v>
      </c>
      <c r="J696" s="26"/>
      <c r="K696" s="26"/>
      <c r="L696" s="26"/>
      <c r="M696" s="26"/>
      <c r="N696" s="26"/>
      <c r="O696" s="26"/>
    </row>
    <row r="697" spans="1:15" s="7" customFormat="1" ht="26.15" customHeight="1" x14ac:dyDescent="0.35">
      <c r="A697" s="22">
        <f t="shared" si="10"/>
        <v>53</v>
      </c>
      <c r="B697" s="23" t="s">
        <v>17</v>
      </c>
      <c r="C697" s="21" t="s">
        <v>729</v>
      </c>
      <c r="D697" s="21" t="s">
        <v>1580</v>
      </c>
      <c r="E697" s="78">
        <f>VLOOKUP(D697,'[1]As per ISO'!$C$8:$FC$889,157,0)</f>
        <v>53</v>
      </c>
      <c r="F697" s="21" t="s">
        <v>1738</v>
      </c>
      <c r="G697" s="46" t="s">
        <v>2805</v>
      </c>
      <c r="H697" s="8"/>
      <c r="I697" s="80"/>
      <c r="J697" s="26"/>
      <c r="K697" s="26"/>
      <c r="L697" s="26"/>
      <c r="M697" s="26"/>
      <c r="N697" s="26"/>
      <c r="O697" s="26"/>
    </row>
    <row r="698" spans="1:15" s="7" customFormat="1" ht="26.15" customHeight="1" x14ac:dyDescent="0.35">
      <c r="A698" s="22">
        <f t="shared" si="10"/>
        <v>54</v>
      </c>
      <c r="B698" s="23" t="s">
        <v>17</v>
      </c>
      <c r="C698" s="21" t="s">
        <v>730</v>
      </c>
      <c r="D698" s="21" t="s">
        <v>1581</v>
      </c>
      <c r="E698" s="78">
        <f>VLOOKUP(D698,'[1]As per ISO'!$C$8:$FC$889,157,0)</f>
        <v>54</v>
      </c>
      <c r="F698" s="21" t="s">
        <v>1737</v>
      </c>
      <c r="G698" s="46" t="s">
        <v>1818</v>
      </c>
      <c r="H698" s="8" t="s">
        <v>2198</v>
      </c>
      <c r="I698" s="80" t="s">
        <v>2739</v>
      </c>
      <c r="J698" s="26"/>
      <c r="K698" s="26"/>
      <c r="L698" s="26"/>
      <c r="M698" s="26"/>
      <c r="N698" s="26"/>
      <c r="O698" s="26"/>
    </row>
    <row r="699" spans="1:15" s="7" customFormat="1" ht="26.15" customHeight="1" x14ac:dyDescent="0.35">
      <c r="A699" s="22">
        <f t="shared" si="10"/>
        <v>55</v>
      </c>
      <c r="B699" s="23" t="s">
        <v>17</v>
      </c>
      <c r="C699" s="21" t="s">
        <v>731</v>
      </c>
      <c r="D699" s="21" t="s">
        <v>1582</v>
      </c>
      <c r="E699" s="78">
        <f>VLOOKUP(D699,'[1]As per ISO'!$C$8:$FC$889,157,0)</f>
        <v>55</v>
      </c>
      <c r="F699" s="21" t="s">
        <v>1738</v>
      </c>
      <c r="G699" s="46"/>
      <c r="H699" s="8"/>
      <c r="I699" s="80"/>
      <c r="J699" s="26"/>
      <c r="K699" s="26"/>
      <c r="L699" s="26"/>
      <c r="M699" s="26"/>
      <c r="N699" s="26"/>
      <c r="O699" s="26"/>
    </row>
    <row r="700" spans="1:15" s="7" customFormat="1" ht="26.15" customHeight="1" x14ac:dyDescent="0.35">
      <c r="A700" s="22">
        <f t="shared" si="10"/>
        <v>56</v>
      </c>
      <c r="B700" s="23" t="s">
        <v>17</v>
      </c>
      <c r="C700" s="21" t="s">
        <v>732</v>
      </c>
      <c r="D700" s="21" t="s">
        <v>1583</v>
      </c>
      <c r="E700" s="78">
        <f>VLOOKUP(D700,'[1]As per ISO'!$C$8:$FC$889,157,0)</f>
        <v>56</v>
      </c>
      <c r="F700" s="22" t="s">
        <v>1737</v>
      </c>
      <c r="G700" s="46" t="s">
        <v>1777</v>
      </c>
      <c r="H700" s="8"/>
      <c r="I700" s="80">
        <v>8</v>
      </c>
      <c r="J700" s="26"/>
      <c r="K700" s="26"/>
      <c r="L700" s="26"/>
      <c r="M700" s="26"/>
      <c r="N700" s="26"/>
      <c r="O700" s="26"/>
    </row>
    <row r="701" spans="1:15" s="7" customFormat="1" ht="26.15" customHeight="1" x14ac:dyDescent="0.35">
      <c r="A701" s="22">
        <f t="shared" si="10"/>
        <v>57</v>
      </c>
      <c r="B701" s="23" t="s">
        <v>17</v>
      </c>
      <c r="C701" s="21" t="s">
        <v>733</v>
      </c>
      <c r="D701" s="21" t="s">
        <v>1584</v>
      </c>
      <c r="E701" s="78">
        <f>VLOOKUP(D701,'[1]As per ISO'!$C$8:$FC$889,157,0)</f>
        <v>57</v>
      </c>
      <c r="F701" s="22" t="s">
        <v>1737</v>
      </c>
      <c r="G701" s="46"/>
      <c r="H701" s="8"/>
      <c r="I701" s="80"/>
      <c r="J701" s="26"/>
      <c r="K701" s="26"/>
      <c r="L701" s="26"/>
      <c r="M701" s="26"/>
      <c r="N701" s="26"/>
      <c r="O701" s="26"/>
    </row>
    <row r="702" spans="1:15" s="7" customFormat="1" ht="26.15" customHeight="1" x14ac:dyDescent="0.35">
      <c r="A702" s="22">
        <f t="shared" si="10"/>
        <v>58</v>
      </c>
      <c r="B702" s="23" t="s">
        <v>17</v>
      </c>
      <c r="C702" s="21" t="s">
        <v>734</v>
      </c>
      <c r="D702" s="21" t="s">
        <v>1585</v>
      </c>
      <c r="E702" s="78">
        <f>VLOOKUP(D702,'[1]As per ISO'!$C$8:$FC$889,157,0)</f>
        <v>59</v>
      </c>
      <c r="F702" s="22" t="s">
        <v>1737</v>
      </c>
      <c r="G702" s="46" t="s">
        <v>1753</v>
      </c>
      <c r="H702" s="8"/>
      <c r="I702" s="80">
        <v>8</v>
      </c>
      <c r="J702" s="26"/>
      <c r="K702" s="26"/>
      <c r="L702" s="26"/>
      <c r="M702" s="26"/>
      <c r="N702" s="26"/>
      <c r="O702" s="26"/>
    </row>
    <row r="703" spans="1:15" s="7" customFormat="1" ht="26.15" customHeight="1" x14ac:dyDescent="0.35">
      <c r="A703" s="22">
        <f t="shared" si="10"/>
        <v>59</v>
      </c>
      <c r="B703" s="23" t="s">
        <v>17</v>
      </c>
      <c r="C703" s="21" t="s">
        <v>735</v>
      </c>
      <c r="D703" s="21" t="s">
        <v>1586</v>
      </c>
      <c r="E703" s="78">
        <f>VLOOKUP(D703,'[1]As per ISO'!$C$8:$FC$889,157,0)</f>
        <v>60</v>
      </c>
      <c r="F703" s="22" t="s">
        <v>1737</v>
      </c>
      <c r="G703" s="46" t="s">
        <v>1744</v>
      </c>
      <c r="H703" s="8"/>
      <c r="I703" s="80">
        <v>5.75</v>
      </c>
      <c r="J703" s="26"/>
      <c r="K703" s="26"/>
      <c r="L703" s="26"/>
      <c r="M703" s="26"/>
      <c r="N703" s="26"/>
      <c r="O703" s="26"/>
    </row>
    <row r="704" spans="1:15" s="7" customFormat="1" ht="26.15" customHeight="1" x14ac:dyDescent="0.35">
      <c r="A704" s="22">
        <f t="shared" si="10"/>
        <v>60</v>
      </c>
      <c r="B704" s="23" t="s">
        <v>17</v>
      </c>
      <c r="C704" s="21" t="s">
        <v>736</v>
      </c>
      <c r="D704" s="21" t="s">
        <v>1587</v>
      </c>
      <c r="E704" s="78">
        <f>VLOOKUP(D704,'[1]As per ISO'!$C$8:$FC$889,157,0)</f>
        <v>61</v>
      </c>
      <c r="F704" s="22" t="s">
        <v>1737</v>
      </c>
      <c r="G704" s="46" t="s">
        <v>1748</v>
      </c>
      <c r="H704" s="8"/>
      <c r="I704" s="80">
        <v>8.8000000000000007</v>
      </c>
      <c r="J704" s="26"/>
      <c r="K704" s="26"/>
      <c r="L704" s="26"/>
      <c r="M704" s="26"/>
      <c r="N704" s="26"/>
      <c r="O704" s="26"/>
    </row>
    <row r="705" spans="1:15" s="7" customFormat="1" ht="26.15" customHeight="1" x14ac:dyDescent="0.35">
      <c r="A705" s="22">
        <f t="shared" si="10"/>
        <v>61</v>
      </c>
      <c r="B705" s="23" t="s">
        <v>17</v>
      </c>
      <c r="C705" s="21" t="s">
        <v>737</v>
      </c>
      <c r="D705" s="21" t="s">
        <v>1588</v>
      </c>
      <c r="E705" s="78">
        <f>VLOOKUP(D705,'[1]As per ISO'!$C$8:$FC$889,157,0)</f>
        <v>62</v>
      </c>
      <c r="F705" s="22" t="s">
        <v>1737</v>
      </c>
      <c r="G705" s="46" t="s">
        <v>1744</v>
      </c>
      <c r="H705" s="8"/>
      <c r="I705" s="80">
        <v>4.25</v>
      </c>
      <c r="J705" s="26"/>
      <c r="K705" s="26"/>
      <c r="L705" s="26"/>
      <c r="M705" s="26"/>
      <c r="N705" s="26"/>
      <c r="O705" s="26"/>
    </row>
    <row r="706" spans="1:15" s="7" customFormat="1" ht="26.15" customHeight="1" x14ac:dyDescent="0.35">
      <c r="A706" s="22">
        <f t="shared" si="10"/>
        <v>62</v>
      </c>
      <c r="B706" s="23" t="s">
        <v>17</v>
      </c>
      <c r="C706" s="21" t="s">
        <v>738</v>
      </c>
      <c r="D706" s="21" t="s">
        <v>1589</v>
      </c>
      <c r="E706" s="78">
        <f>VLOOKUP(D706,'[1]As per ISO'!$C$8:$FC$889,157,0)</f>
        <v>63</v>
      </c>
      <c r="F706" s="21" t="s">
        <v>1737</v>
      </c>
      <c r="G706" s="46" t="s">
        <v>1819</v>
      </c>
      <c r="H706" s="8" t="s">
        <v>2199</v>
      </c>
      <c r="I706" s="80" t="s">
        <v>2736</v>
      </c>
      <c r="J706" s="26"/>
      <c r="K706" s="26"/>
      <c r="L706" s="26"/>
      <c r="M706" s="26"/>
      <c r="N706" s="26"/>
      <c r="O706" s="26"/>
    </row>
    <row r="707" spans="1:15" s="7" customFormat="1" ht="26.15" customHeight="1" x14ac:dyDescent="0.35">
      <c r="A707" s="22">
        <f t="shared" si="10"/>
        <v>63</v>
      </c>
      <c r="B707" s="23" t="s">
        <v>17</v>
      </c>
      <c r="C707" s="21" t="s">
        <v>739</v>
      </c>
      <c r="D707" s="21" t="s">
        <v>1590</v>
      </c>
      <c r="E707" s="78">
        <f>VLOOKUP(D707,'[1]As per ISO'!$C$8:$FC$889,157,0)</f>
        <v>65</v>
      </c>
      <c r="F707" s="22" t="s">
        <v>1737</v>
      </c>
      <c r="G707" s="46"/>
      <c r="H707" s="8"/>
      <c r="I707" s="80"/>
      <c r="J707" s="26"/>
      <c r="K707" s="26"/>
      <c r="L707" s="26"/>
      <c r="M707" s="26"/>
      <c r="N707" s="26"/>
      <c r="O707" s="26"/>
    </row>
    <row r="708" spans="1:15" s="7" customFormat="1" ht="26.15" customHeight="1" x14ac:dyDescent="0.35">
      <c r="A708" s="22">
        <f t="shared" si="10"/>
        <v>64</v>
      </c>
      <c r="B708" s="23" t="s">
        <v>17</v>
      </c>
      <c r="C708" s="21" t="s">
        <v>740</v>
      </c>
      <c r="D708" s="21" t="s">
        <v>1591</v>
      </c>
      <c r="E708" s="78">
        <f>VLOOKUP(D708,'[1]As per ISO'!$C$8:$FC$889,157,0)</f>
        <v>66</v>
      </c>
      <c r="F708" s="22" t="s">
        <v>1737</v>
      </c>
      <c r="G708" s="46"/>
      <c r="H708" s="8"/>
      <c r="I708" s="80"/>
      <c r="J708" s="26"/>
      <c r="K708" s="26"/>
      <c r="L708" s="26"/>
      <c r="M708" s="26"/>
      <c r="N708" s="26"/>
      <c r="O708" s="26"/>
    </row>
    <row r="709" spans="1:15" s="7" customFormat="1" ht="26.15" customHeight="1" x14ac:dyDescent="0.35">
      <c r="A709" s="22">
        <f t="shared" ref="A709:A772" si="11">A708+1</f>
        <v>65</v>
      </c>
      <c r="B709" s="23" t="s">
        <v>17</v>
      </c>
      <c r="C709" s="21" t="s">
        <v>741</v>
      </c>
      <c r="D709" s="21" t="s">
        <v>1592</v>
      </c>
      <c r="E709" s="78">
        <f>VLOOKUP(D709,'[1]As per ISO'!$C$8:$FC$889,157,0)</f>
        <v>67</v>
      </c>
      <c r="F709" s="21" t="s">
        <v>1738</v>
      </c>
      <c r="G709" s="46"/>
      <c r="H709" s="8"/>
      <c r="I709" s="80"/>
      <c r="J709" s="26"/>
      <c r="K709" s="26"/>
      <c r="L709" s="26"/>
      <c r="M709" s="26"/>
      <c r="N709" s="26"/>
      <c r="O709" s="26"/>
    </row>
    <row r="710" spans="1:15" s="7" customFormat="1" ht="26.15" customHeight="1" x14ac:dyDescent="0.35">
      <c r="A710" s="22">
        <f t="shared" si="11"/>
        <v>66</v>
      </c>
      <c r="B710" s="23" t="s">
        <v>17</v>
      </c>
      <c r="C710" s="21" t="s">
        <v>742</v>
      </c>
      <c r="D710" s="21" t="s">
        <v>1593</v>
      </c>
      <c r="E710" s="78">
        <f>VLOOKUP(D710,'[1]As per ISO'!$C$8:$FC$889,157,0)</f>
        <v>68</v>
      </c>
      <c r="F710" s="22" t="s">
        <v>1737</v>
      </c>
      <c r="G710" s="46" t="s">
        <v>1770</v>
      </c>
      <c r="H710" s="8"/>
      <c r="I710" s="80">
        <v>17.75</v>
      </c>
      <c r="J710" s="26"/>
      <c r="K710" s="26"/>
      <c r="L710" s="26"/>
      <c r="M710" s="26"/>
      <c r="N710" s="26"/>
      <c r="O710" s="26"/>
    </row>
    <row r="711" spans="1:15" s="7" customFormat="1" ht="26.15" customHeight="1" x14ac:dyDescent="0.35">
      <c r="A711" s="22">
        <f t="shared" si="11"/>
        <v>67</v>
      </c>
      <c r="B711" s="23" t="s">
        <v>17</v>
      </c>
      <c r="C711" s="21" t="s">
        <v>743</v>
      </c>
      <c r="D711" s="21" t="s">
        <v>1594</v>
      </c>
      <c r="E711" s="78">
        <f>VLOOKUP(D711,'[1]As per ISO'!$C$8:$FC$889,157,0)</f>
        <v>69</v>
      </c>
      <c r="F711" s="22" t="s">
        <v>1737</v>
      </c>
      <c r="G711" s="46" t="s">
        <v>1780</v>
      </c>
      <c r="H711" s="8"/>
      <c r="I711" s="80">
        <v>4.5</v>
      </c>
      <c r="J711" s="26"/>
      <c r="K711" s="26"/>
      <c r="L711" s="26"/>
      <c r="M711" s="26"/>
      <c r="N711" s="26"/>
      <c r="O711" s="26"/>
    </row>
    <row r="712" spans="1:15" s="7" customFormat="1" ht="26.15" customHeight="1" x14ac:dyDescent="0.35">
      <c r="A712" s="22">
        <f t="shared" si="11"/>
        <v>68</v>
      </c>
      <c r="B712" s="23" t="s">
        <v>17</v>
      </c>
      <c r="C712" s="21" t="s">
        <v>744</v>
      </c>
      <c r="D712" s="21" t="s">
        <v>1595</v>
      </c>
      <c r="E712" s="78">
        <f>VLOOKUP(D712,'[1]As per ISO'!$C$8:$FC$889,157,0)</f>
        <v>70</v>
      </c>
      <c r="F712" s="22" t="s">
        <v>1737</v>
      </c>
      <c r="G712" s="46" t="s">
        <v>1748</v>
      </c>
      <c r="H712" s="8"/>
      <c r="I712" s="80">
        <v>8.8000000000000007</v>
      </c>
      <c r="J712" s="26"/>
      <c r="K712" s="26"/>
      <c r="L712" s="26"/>
      <c r="M712" s="26"/>
      <c r="N712" s="26"/>
      <c r="O712" s="26"/>
    </row>
    <row r="713" spans="1:15" s="7" customFormat="1" ht="26.15" customHeight="1" x14ac:dyDescent="0.35">
      <c r="A713" s="22">
        <f t="shared" si="11"/>
        <v>69</v>
      </c>
      <c r="B713" s="23" t="s">
        <v>17</v>
      </c>
      <c r="C713" s="21" t="s">
        <v>745</v>
      </c>
      <c r="D713" s="21" t="s">
        <v>1596</v>
      </c>
      <c r="E713" s="78">
        <f>VLOOKUP(D713,'[1]As per ISO'!$C$8:$FC$889,157,0)</f>
        <v>71</v>
      </c>
      <c r="F713" s="22" t="s">
        <v>1737</v>
      </c>
      <c r="G713" s="46" t="s">
        <v>1744</v>
      </c>
      <c r="H713" s="8"/>
      <c r="I713" s="80">
        <v>4.25</v>
      </c>
      <c r="J713" s="26"/>
      <c r="K713" s="26"/>
      <c r="L713" s="26"/>
      <c r="M713" s="26"/>
      <c r="N713" s="26"/>
      <c r="O713" s="26"/>
    </row>
    <row r="714" spans="1:15" s="7" customFormat="1" ht="26.15" customHeight="1" x14ac:dyDescent="0.35">
      <c r="A714" s="22">
        <f t="shared" si="11"/>
        <v>70</v>
      </c>
      <c r="B714" s="23" t="s">
        <v>17</v>
      </c>
      <c r="C714" s="21" t="s">
        <v>746</v>
      </c>
      <c r="D714" s="21" t="s">
        <v>1597</v>
      </c>
      <c r="E714" s="78">
        <f>VLOOKUP(D714,'[1]As per ISO'!$C$8:$FC$889,157,0)</f>
        <v>72</v>
      </c>
      <c r="F714" s="22" t="s">
        <v>1737</v>
      </c>
      <c r="G714" s="46" t="s">
        <v>1815</v>
      </c>
      <c r="H714" s="8"/>
      <c r="I714" s="80" t="s">
        <v>2735</v>
      </c>
      <c r="J714" s="26"/>
      <c r="K714" s="26"/>
      <c r="L714" s="26"/>
      <c r="M714" s="26"/>
      <c r="N714" s="26"/>
      <c r="O714" s="26"/>
    </row>
    <row r="715" spans="1:15" s="7" customFormat="1" ht="26.15" customHeight="1" x14ac:dyDescent="0.35">
      <c r="A715" s="22">
        <f t="shared" si="11"/>
        <v>71</v>
      </c>
      <c r="B715" s="23" t="s">
        <v>17</v>
      </c>
      <c r="C715" s="21" t="s">
        <v>747</v>
      </c>
      <c r="D715" s="21" t="s">
        <v>1824</v>
      </c>
      <c r="E715" s="78">
        <f>VLOOKUP(D715,'[1]As per ISO'!$C$8:$FC$889,157,0)</f>
        <v>73</v>
      </c>
      <c r="F715" s="21" t="s">
        <v>1738</v>
      </c>
      <c r="G715" s="46"/>
      <c r="H715" s="8"/>
      <c r="I715" s="80"/>
      <c r="J715" s="26"/>
      <c r="K715" s="26"/>
      <c r="L715" s="26"/>
      <c r="M715" s="26"/>
      <c r="N715" s="26"/>
      <c r="O715" s="26"/>
    </row>
    <row r="716" spans="1:15" s="7" customFormat="1" ht="26.15" customHeight="1" x14ac:dyDescent="0.35">
      <c r="A716" s="22">
        <v>1</v>
      </c>
      <c r="B716" s="23" t="s">
        <v>18</v>
      </c>
      <c r="C716" s="21" t="s">
        <v>748</v>
      </c>
      <c r="D716" s="21" t="s">
        <v>1598</v>
      </c>
      <c r="E716" s="78">
        <f>VLOOKUP(D716,'[1]As per ISO'!$C$8:$FC$889,157,0)</f>
        <v>1</v>
      </c>
      <c r="F716" s="23" t="s">
        <v>1738</v>
      </c>
      <c r="G716" s="103" t="s">
        <v>2490</v>
      </c>
      <c r="H716" s="8" t="s">
        <v>2544</v>
      </c>
      <c r="I716" s="80"/>
      <c r="J716" s="26"/>
      <c r="K716" s="26"/>
      <c r="L716" s="26"/>
      <c r="M716" s="26"/>
      <c r="N716" s="26"/>
      <c r="O716" s="26"/>
    </row>
    <row r="717" spans="1:15" s="7" customFormat="1" ht="26.15" customHeight="1" x14ac:dyDescent="0.35">
      <c r="A717" s="22">
        <f t="shared" si="11"/>
        <v>2</v>
      </c>
      <c r="B717" s="23" t="s">
        <v>18</v>
      </c>
      <c r="C717" s="21" t="s">
        <v>749</v>
      </c>
      <c r="D717" s="21" t="s">
        <v>1599</v>
      </c>
      <c r="E717" s="78">
        <f>VLOOKUP(D717,'[1]As per ISO'!$C$8:$FC$889,157,0)</f>
        <v>2</v>
      </c>
      <c r="F717" s="23" t="s">
        <v>1738</v>
      </c>
      <c r="G717" s="103" t="s">
        <v>2491</v>
      </c>
      <c r="H717" s="8" t="s">
        <v>2545</v>
      </c>
      <c r="I717" s="80"/>
      <c r="J717" s="26"/>
      <c r="K717" s="26"/>
      <c r="L717" s="26"/>
      <c r="M717" s="26"/>
      <c r="N717" s="26"/>
      <c r="O717" s="26"/>
    </row>
    <row r="718" spans="1:15" s="7" customFormat="1" ht="26.15" customHeight="1" x14ac:dyDescent="0.35">
      <c r="A718" s="22">
        <f t="shared" si="11"/>
        <v>3</v>
      </c>
      <c r="B718" s="23" t="s">
        <v>18</v>
      </c>
      <c r="C718" s="21" t="s">
        <v>750</v>
      </c>
      <c r="D718" s="21" t="s">
        <v>1600</v>
      </c>
      <c r="E718" s="78">
        <f>VLOOKUP(D718,'[1]As per ISO'!$C$8:$FC$889,157,0)</f>
        <v>3</v>
      </c>
      <c r="F718" s="23" t="s">
        <v>1737</v>
      </c>
      <c r="G718" s="102"/>
      <c r="H718" s="8"/>
      <c r="I718" s="80"/>
      <c r="J718" s="26"/>
      <c r="K718" s="26"/>
      <c r="L718" s="26"/>
      <c r="M718" s="26"/>
      <c r="N718" s="26"/>
      <c r="O718" s="26"/>
    </row>
    <row r="719" spans="1:15" s="7" customFormat="1" ht="26.15" customHeight="1" x14ac:dyDescent="0.35">
      <c r="A719" s="22">
        <f t="shared" si="11"/>
        <v>4</v>
      </c>
      <c r="B719" s="23" t="s">
        <v>18</v>
      </c>
      <c r="C719" s="21" t="s">
        <v>751</v>
      </c>
      <c r="D719" s="21" t="s">
        <v>1601</v>
      </c>
      <c r="E719" s="78">
        <f>VLOOKUP(D719,'[1]As per ISO'!$C$8:$FC$889,157,0)</f>
        <v>4</v>
      </c>
      <c r="F719" s="23" t="s">
        <v>1738</v>
      </c>
      <c r="G719" s="102" t="s">
        <v>2492</v>
      </c>
      <c r="H719" s="8" t="s">
        <v>2362</v>
      </c>
      <c r="I719" s="80"/>
      <c r="J719" s="26"/>
      <c r="K719" s="26"/>
      <c r="L719" s="26"/>
      <c r="M719" s="26"/>
      <c r="N719" s="26"/>
      <c r="O719" s="26"/>
    </row>
    <row r="720" spans="1:15" s="7" customFormat="1" ht="26.15" customHeight="1" x14ac:dyDescent="0.35">
      <c r="A720" s="22">
        <f t="shared" si="11"/>
        <v>5</v>
      </c>
      <c r="B720" s="23" t="s">
        <v>18</v>
      </c>
      <c r="C720" s="21" t="s">
        <v>752</v>
      </c>
      <c r="D720" s="21" t="s">
        <v>1602</v>
      </c>
      <c r="E720" s="78">
        <f>VLOOKUP(D720,'[1]As per ISO'!$C$8:$FC$889,157,0)</f>
        <v>5</v>
      </c>
      <c r="F720" s="23" t="s">
        <v>1737</v>
      </c>
      <c r="G720" s="102" t="s">
        <v>2484</v>
      </c>
      <c r="H720" s="8" t="s">
        <v>2548</v>
      </c>
      <c r="I720" s="80"/>
      <c r="J720" s="26"/>
      <c r="K720" s="26"/>
      <c r="L720" s="26"/>
      <c r="M720" s="26"/>
      <c r="N720" s="26"/>
      <c r="O720" s="26"/>
    </row>
    <row r="721" spans="1:15" s="7" customFormat="1" ht="26.15" customHeight="1" x14ac:dyDescent="0.35">
      <c r="A721" s="22">
        <f t="shared" si="11"/>
        <v>6</v>
      </c>
      <c r="B721" s="23" t="s">
        <v>18</v>
      </c>
      <c r="C721" s="21" t="s">
        <v>753</v>
      </c>
      <c r="D721" s="21" t="s">
        <v>1603</v>
      </c>
      <c r="E721" s="78">
        <f>VLOOKUP(D721,'[1]As per ISO'!$C$8:$FC$889,157,0)</f>
        <v>6</v>
      </c>
      <c r="F721" s="23" t="s">
        <v>1738</v>
      </c>
      <c r="G721" s="103" t="s">
        <v>2493</v>
      </c>
      <c r="H721" s="8"/>
      <c r="I721" s="80"/>
      <c r="J721" s="26"/>
      <c r="K721" s="26"/>
      <c r="L721" s="26"/>
      <c r="M721" s="26"/>
      <c r="N721" s="26"/>
      <c r="O721" s="26"/>
    </row>
    <row r="722" spans="1:15" s="7" customFormat="1" ht="26.15" customHeight="1" x14ac:dyDescent="0.35">
      <c r="A722" s="22">
        <f t="shared" si="11"/>
        <v>7</v>
      </c>
      <c r="B722" s="23" t="s">
        <v>18</v>
      </c>
      <c r="C722" s="21" t="s">
        <v>754</v>
      </c>
      <c r="D722" s="21" t="s">
        <v>1604</v>
      </c>
      <c r="E722" s="78">
        <f>VLOOKUP(D722,'[1]As per ISO'!$C$8:$FC$889,157,0)</f>
        <v>7</v>
      </c>
      <c r="F722" s="23" t="s">
        <v>1738</v>
      </c>
      <c r="G722" s="102" t="s">
        <v>2494</v>
      </c>
      <c r="H722" s="8" t="s">
        <v>2546</v>
      </c>
      <c r="I722" s="80"/>
      <c r="J722" s="26"/>
      <c r="K722" s="26"/>
      <c r="L722" s="26"/>
      <c r="M722" s="26"/>
      <c r="N722" s="26"/>
      <c r="O722" s="26"/>
    </row>
    <row r="723" spans="1:15" s="7" customFormat="1" ht="26.15" customHeight="1" x14ac:dyDescent="0.35">
      <c r="A723" s="22">
        <f t="shared" si="11"/>
        <v>8</v>
      </c>
      <c r="B723" s="23" t="s">
        <v>18</v>
      </c>
      <c r="C723" s="21" t="s">
        <v>755</v>
      </c>
      <c r="D723" s="21" t="s">
        <v>1605</v>
      </c>
      <c r="E723" s="78">
        <f>VLOOKUP(D723,'[1]As per ISO'!$C$8:$FC$889,157,0)</f>
        <v>8</v>
      </c>
      <c r="F723" s="23" t="s">
        <v>1738</v>
      </c>
      <c r="G723" s="102" t="s">
        <v>2495</v>
      </c>
      <c r="H723" s="8" t="s">
        <v>2547</v>
      </c>
      <c r="I723" s="80"/>
      <c r="J723" s="26"/>
      <c r="K723" s="26"/>
      <c r="L723" s="26"/>
      <c r="M723" s="26"/>
      <c r="N723" s="26"/>
      <c r="O723" s="26"/>
    </row>
    <row r="724" spans="1:15" s="7" customFormat="1" ht="26.15" customHeight="1" x14ac:dyDescent="0.35">
      <c r="A724" s="22">
        <f t="shared" si="11"/>
        <v>9</v>
      </c>
      <c r="B724" s="23" t="s">
        <v>18</v>
      </c>
      <c r="C724" s="21" t="s">
        <v>756</v>
      </c>
      <c r="D724" s="21" t="s">
        <v>1606</v>
      </c>
      <c r="E724" s="78">
        <f>VLOOKUP(D724,'[1]As per ISO'!$C$8:$FC$889,157,0)</f>
        <v>9</v>
      </c>
      <c r="F724" s="23" t="s">
        <v>1737</v>
      </c>
      <c r="G724" s="102" t="s">
        <v>2453</v>
      </c>
      <c r="H724" s="8"/>
      <c r="I724" s="80"/>
      <c r="J724" s="26"/>
      <c r="K724" s="26"/>
      <c r="L724" s="26"/>
      <c r="M724" s="26"/>
      <c r="N724" s="26"/>
      <c r="O724" s="26"/>
    </row>
    <row r="725" spans="1:15" s="7" customFormat="1" ht="26.15" customHeight="1" x14ac:dyDescent="0.35">
      <c r="A725" s="22">
        <f t="shared" si="11"/>
        <v>10</v>
      </c>
      <c r="B725" s="23" t="s">
        <v>18</v>
      </c>
      <c r="C725" s="21" t="s">
        <v>757</v>
      </c>
      <c r="D725" s="21" t="s">
        <v>1607</v>
      </c>
      <c r="E725" s="78">
        <f>VLOOKUP(D725,'[1]As per ISO'!$C$8:$FC$889,157,0)</f>
        <v>10</v>
      </c>
      <c r="F725" s="23" t="s">
        <v>1738</v>
      </c>
      <c r="G725" s="102" t="s">
        <v>2542</v>
      </c>
      <c r="H725" s="8"/>
      <c r="I725" s="80"/>
      <c r="J725" s="26"/>
      <c r="K725" s="26"/>
      <c r="L725" s="26"/>
      <c r="M725" s="26"/>
      <c r="N725" s="26"/>
      <c r="O725" s="26"/>
    </row>
    <row r="726" spans="1:15" s="7" customFormat="1" ht="26.15" customHeight="1" x14ac:dyDescent="0.35">
      <c r="A726" s="22">
        <f t="shared" si="11"/>
        <v>11</v>
      </c>
      <c r="B726" s="23" t="s">
        <v>18</v>
      </c>
      <c r="C726" s="21" t="s">
        <v>758</v>
      </c>
      <c r="D726" s="21" t="s">
        <v>1608</v>
      </c>
      <c r="E726" s="78">
        <f>VLOOKUP(D726,'[1]As per ISO'!$C$8:$FC$889,157,0)</f>
        <v>11</v>
      </c>
      <c r="F726" s="23" t="s">
        <v>1737</v>
      </c>
      <c r="G726" s="102" t="s">
        <v>2307</v>
      </c>
      <c r="H726" s="8"/>
      <c r="I726" s="80">
        <v>3.6</v>
      </c>
      <c r="J726" s="26"/>
      <c r="K726" s="26"/>
      <c r="L726" s="26"/>
      <c r="M726" s="26"/>
      <c r="N726" s="26"/>
      <c r="O726" s="26"/>
    </row>
    <row r="727" spans="1:15" s="7" customFormat="1" ht="26.15" customHeight="1" x14ac:dyDescent="0.35">
      <c r="A727" s="22">
        <f t="shared" si="11"/>
        <v>12</v>
      </c>
      <c r="B727" s="23" t="s">
        <v>18</v>
      </c>
      <c r="C727" s="21" t="s">
        <v>759</v>
      </c>
      <c r="D727" s="21" t="s">
        <v>1609</v>
      </c>
      <c r="E727" s="78">
        <f>VLOOKUP(D727,'[1]As per ISO'!$C$8:$FC$889,157,0)</f>
        <v>12</v>
      </c>
      <c r="F727" s="23" t="s">
        <v>1738</v>
      </c>
      <c r="G727" s="102"/>
      <c r="H727" s="8"/>
      <c r="I727" s="80"/>
      <c r="J727" s="26"/>
      <c r="K727" s="26"/>
      <c r="L727" s="26"/>
      <c r="M727" s="26"/>
      <c r="N727" s="26"/>
      <c r="O727" s="26"/>
    </row>
    <row r="728" spans="1:15" s="7" customFormat="1" ht="26.15" customHeight="1" x14ac:dyDescent="0.35">
      <c r="A728" s="22">
        <f t="shared" si="11"/>
        <v>13</v>
      </c>
      <c r="B728" s="23" t="s">
        <v>18</v>
      </c>
      <c r="C728" s="21" t="s">
        <v>760</v>
      </c>
      <c r="D728" s="21" t="s">
        <v>1610</v>
      </c>
      <c r="E728" s="78">
        <f>VLOOKUP(D728,'[1]As per ISO'!$C$8:$FC$889,157,0)</f>
        <v>13</v>
      </c>
      <c r="F728" s="23" t="s">
        <v>1738</v>
      </c>
      <c r="G728" s="102" t="s">
        <v>2526</v>
      </c>
      <c r="H728" s="8" t="s">
        <v>2549</v>
      </c>
      <c r="I728" s="80"/>
      <c r="J728" s="26"/>
      <c r="K728" s="26"/>
      <c r="L728" s="26"/>
      <c r="M728" s="26"/>
      <c r="N728" s="26"/>
      <c r="O728" s="26"/>
    </row>
    <row r="729" spans="1:15" s="7" customFormat="1" ht="26.15" customHeight="1" x14ac:dyDescent="0.35">
      <c r="A729" s="22">
        <f t="shared" si="11"/>
        <v>14</v>
      </c>
      <c r="B729" s="23" t="s">
        <v>18</v>
      </c>
      <c r="C729" s="21" t="s">
        <v>761</v>
      </c>
      <c r="D729" s="21" t="s">
        <v>1611</v>
      </c>
      <c r="E729" s="78">
        <f>VLOOKUP(D729,'[1]As per ISO'!$C$8:$FC$889,157,0)</f>
        <v>14</v>
      </c>
      <c r="F729" s="23" t="s">
        <v>1737</v>
      </c>
      <c r="G729" s="102" t="s">
        <v>2460</v>
      </c>
      <c r="H729" s="8" t="s">
        <v>2363</v>
      </c>
      <c r="I729" s="80"/>
      <c r="J729" s="26"/>
      <c r="K729" s="26"/>
      <c r="L729" s="26"/>
      <c r="M729" s="26"/>
      <c r="N729" s="26"/>
      <c r="O729" s="26"/>
    </row>
    <row r="730" spans="1:15" s="7" customFormat="1" ht="26.15" customHeight="1" x14ac:dyDescent="0.35">
      <c r="A730" s="22">
        <f t="shared" si="11"/>
        <v>15</v>
      </c>
      <c r="B730" s="23" t="s">
        <v>18</v>
      </c>
      <c r="C730" s="21" t="s">
        <v>762</v>
      </c>
      <c r="D730" s="21" t="s">
        <v>1612</v>
      </c>
      <c r="E730" s="78">
        <f>VLOOKUP(D730,'[1]As per ISO'!$C$8:$FC$889,157,0)</f>
        <v>15</v>
      </c>
      <c r="F730" s="23" t="s">
        <v>1738</v>
      </c>
      <c r="G730" s="102" t="s">
        <v>2496</v>
      </c>
      <c r="H730" s="8" t="s">
        <v>2461</v>
      </c>
      <c r="I730" s="80"/>
      <c r="J730" s="26"/>
      <c r="K730" s="26"/>
      <c r="L730" s="26"/>
      <c r="M730" s="26"/>
      <c r="N730" s="26"/>
      <c r="O730" s="26"/>
    </row>
    <row r="731" spans="1:15" s="7" customFormat="1" ht="26.15" customHeight="1" x14ac:dyDescent="0.35">
      <c r="A731" s="22">
        <f t="shared" si="11"/>
        <v>16</v>
      </c>
      <c r="B731" s="23" t="s">
        <v>18</v>
      </c>
      <c r="C731" s="21" t="s">
        <v>763</v>
      </c>
      <c r="D731" s="21" t="s">
        <v>1613</v>
      </c>
      <c r="E731" s="78">
        <f>VLOOKUP(D731,'[1]As per ISO'!$C$8:$FC$889,157,0)</f>
        <v>16</v>
      </c>
      <c r="F731" s="23" t="s">
        <v>1738</v>
      </c>
      <c r="G731" s="102"/>
      <c r="H731" s="8"/>
      <c r="I731" s="80"/>
      <c r="J731" s="26"/>
      <c r="K731" s="26"/>
      <c r="L731" s="26"/>
      <c r="M731" s="26"/>
      <c r="N731" s="26"/>
      <c r="O731" s="26"/>
    </row>
    <row r="732" spans="1:15" s="7" customFormat="1" ht="26.15" customHeight="1" x14ac:dyDescent="0.35">
      <c r="A732" s="22">
        <f t="shared" si="11"/>
        <v>17</v>
      </c>
      <c r="B732" s="23" t="s">
        <v>18</v>
      </c>
      <c r="C732" s="21" t="s">
        <v>764</v>
      </c>
      <c r="D732" s="21" t="s">
        <v>1614</v>
      </c>
      <c r="E732" s="78">
        <f>VLOOKUP(D732,'[1]As per ISO'!$C$8:$FC$889,157,0)</f>
        <v>17</v>
      </c>
      <c r="F732" s="23" t="s">
        <v>1737</v>
      </c>
      <c r="G732" s="102" t="s">
        <v>1786</v>
      </c>
      <c r="H732" s="8"/>
      <c r="I732" s="80">
        <v>3</v>
      </c>
      <c r="J732" s="26"/>
      <c r="K732" s="26"/>
      <c r="L732" s="26"/>
      <c r="M732" s="26"/>
      <c r="N732" s="26"/>
      <c r="O732" s="26"/>
    </row>
    <row r="733" spans="1:15" s="7" customFormat="1" ht="26.15" customHeight="1" x14ac:dyDescent="0.35">
      <c r="A733" s="22">
        <f t="shared" si="11"/>
        <v>18</v>
      </c>
      <c r="B733" s="23" t="s">
        <v>18</v>
      </c>
      <c r="C733" s="21" t="s">
        <v>765</v>
      </c>
      <c r="D733" s="21" t="s">
        <v>1615</v>
      </c>
      <c r="E733" s="78">
        <f>VLOOKUP(D733,'[1]As per ISO'!$C$8:$FC$889,157,0)</f>
        <v>18</v>
      </c>
      <c r="F733" s="23" t="s">
        <v>1738</v>
      </c>
      <c r="G733" s="102" t="s">
        <v>2497</v>
      </c>
      <c r="H733" s="8"/>
      <c r="I733" s="80"/>
      <c r="J733" s="26"/>
      <c r="K733" s="26"/>
      <c r="L733" s="26"/>
      <c r="M733" s="26"/>
      <c r="N733" s="26"/>
      <c r="O733" s="26"/>
    </row>
    <row r="734" spans="1:15" s="7" customFormat="1" ht="26.15" customHeight="1" x14ac:dyDescent="0.35">
      <c r="A734" s="22">
        <f t="shared" si="11"/>
        <v>19</v>
      </c>
      <c r="B734" s="23" t="s">
        <v>18</v>
      </c>
      <c r="C734" s="21" t="s">
        <v>766</v>
      </c>
      <c r="D734" s="21" t="s">
        <v>1616</v>
      </c>
      <c r="E734" s="78">
        <f>VLOOKUP(D734,'[1]As per ISO'!$C$8:$FC$889,157,0)</f>
        <v>19</v>
      </c>
      <c r="F734" s="23" t="s">
        <v>1737</v>
      </c>
      <c r="G734" s="102" t="s">
        <v>1786</v>
      </c>
      <c r="H734" s="8" t="s">
        <v>2345</v>
      </c>
      <c r="I734" s="80">
        <v>3</v>
      </c>
      <c r="J734" s="26"/>
      <c r="K734" s="26"/>
      <c r="L734" s="26"/>
      <c r="M734" s="26"/>
      <c r="N734" s="26"/>
      <c r="O734" s="26"/>
    </row>
    <row r="735" spans="1:15" s="7" customFormat="1" ht="26.15" customHeight="1" x14ac:dyDescent="0.35">
      <c r="A735" s="22">
        <f t="shared" si="11"/>
        <v>20</v>
      </c>
      <c r="B735" s="23" t="s">
        <v>18</v>
      </c>
      <c r="C735" s="21" t="s">
        <v>767</v>
      </c>
      <c r="D735" s="21" t="s">
        <v>1617</v>
      </c>
      <c r="E735" s="78">
        <f>VLOOKUP(D735,'[1]As per ISO'!$C$8:$FC$889,157,0)</f>
        <v>20</v>
      </c>
      <c r="F735" s="23" t="s">
        <v>1737</v>
      </c>
      <c r="G735" s="103" t="s">
        <v>2539</v>
      </c>
      <c r="H735" s="8" t="s">
        <v>2344</v>
      </c>
      <c r="I735" s="80">
        <v>6.5</v>
      </c>
      <c r="J735" s="26"/>
      <c r="K735" s="26"/>
      <c r="L735" s="26"/>
      <c r="M735" s="26"/>
      <c r="N735" s="26"/>
      <c r="O735" s="26"/>
    </row>
    <row r="736" spans="1:15" s="7" customFormat="1" ht="26.15" customHeight="1" x14ac:dyDescent="0.35">
      <c r="A736" s="22">
        <f t="shared" si="11"/>
        <v>21</v>
      </c>
      <c r="B736" s="23" t="s">
        <v>18</v>
      </c>
      <c r="C736" s="21" t="s">
        <v>768</v>
      </c>
      <c r="D736" s="21" t="s">
        <v>1618</v>
      </c>
      <c r="E736" s="78">
        <f>VLOOKUP(D736,'[1]As per ISO'!$C$8:$FC$889,157,0)</f>
        <v>21</v>
      </c>
      <c r="F736" s="23" t="s">
        <v>1738</v>
      </c>
      <c r="G736" s="102" t="s">
        <v>2485</v>
      </c>
      <c r="H736" s="8"/>
      <c r="I736" s="80"/>
      <c r="J736" s="26"/>
      <c r="K736" s="26"/>
      <c r="L736" s="26"/>
      <c r="M736" s="26"/>
      <c r="N736" s="26"/>
      <c r="O736" s="26"/>
    </row>
    <row r="737" spans="1:15" s="7" customFormat="1" ht="26.15" customHeight="1" x14ac:dyDescent="0.35">
      <c r="A737" s="22">
        <f t="shared" si="11"/>
        <v>22</v>
      </c>
      <c r="B737" s="23" t="s">
        <v>18</v>
      </c>
      <c r="C737" s="21" t="s">
        <v>769</v>
      </c>
      <c r="D737" s="21" t="s">
        <v>1619</v>
      </c>
      <c r="E737" s="78">
        <f>VLOOKUP(D737,'[1]As per ISO'!$C$8:$FC$889,157,0)</f>
        <v>22</v>
      </c>
      <c r="F737" s="23" t="s">
        <v>1737</v>
      </c>
      <c r="G737" s="102"/>
      <c r="H737" s="8"/>
      <c r="I737" s="80"/>
      <c r="J737" s="26"/>
      <c r="K737" s="26"/>
      <c r="L737" s="26"/>
      <c r="M737" s="26"/>
      <c r="N737" s="26"/>
      <c r="O737" s="26"/>
    </row>
    <row r="738" spans="1:15" s="7" customFormat="1" ht="26.15" customHeight="1" x14ac:dyDescent="0.35">
      <c r="A738" s="22">
        <f t="shared" si="11"/>
        <v>23</v>
      </c>
      <c r="B738" s="23" t="s">
        <v>18</v>
      </c>
      <c r="C738" s="21" t="s">
        <v>770</v>
      </c>
      <c r="D738" s="21" t="s">
        <v>1620</v>
      </c>
      <c r="E738" s="78">
        <f>VLOOKUP(D738,'[1]As per ISO'!$C$8:$FC$889,157,0)</f>
        <v>23</v>
      </c>
      <c r="F738" s="23" t="s">
        <v>1737</v>
      </c>
      <c r="G738" s="102" t="s">
        <v>1860</v>
      </c>
      <c r="H738" s="8" t="s">
        <v>2228</v>
      </c>
      <c r="I738" s="80">
        <v>3</v>
      </c>
      <c r="J738" s="26"/>
      <c r="K738" s="26"/>
      <c r="L738" s="26"/>
      <c r="M738" s="26"/>
      <c r="N738" s="26"/>
      <c r="O738" s="26"/>
    </row>
    <row r="739" spans="1:15" s="7" customFormat="1" ht="26.15" customHeight="1" x14ac:dyDescent="0.35">
      <c r="A739" s="22">
        <f t="shared" si="11"/>
        <v>24</v>
      </c>
      <c r="B739" s="23" t="s">
        <v>18</v>
      </c>
      <c r="C739" s="21" t="s">
        <v>771</v>
      </c>
      <c r="D739" s="21" t="s">
        <v>1621</v>
      </c>
      <c r="E739" s="78">
        <f>VLOOKUP(D739,'[1]As per ISO'!$C$8:$FC$889,157,0)</f>
        <v>24</v>
      </c>
      <c r="F739" s="23" t="s">
        <v>1737</v>
      </c>
      <c r="G739" s="102" t="s">
        <v>1786</v>
      </c>
      <c r="H739" s="8" t="s">
        <v>2227</v>
      </c>
      <c r="I739" s="80">
        <v>3</v>
      </c>
      <c r="J739" s="26"/>
      <c r="K739" s="26"/>
      <c r="L739" s="26"/>
      <c r="M739" s="26"/>
      <c r="N739" s="26"/>
      <c r="O739" s="26"/>
    </row>
    <row r="740" spans="1:15" s="7" customFormat="1" ht="26.15" customHeight="1" x14ac:dyDescent="0.35">
      <c r="A740" s="22">
        <f t="shared" si="11"/>
        <v>25</v>
      </c>
      <c r="B740" s="23" t="s">
        <v>18</v>
      </c>
      <c r="C740" s="21" t="s">
        <v>772</v>
      </c>
      <c r="D740" s="21" t="s">
        <v>1622</v>
      </c>
      <c r="E740" s="78">
        <f>VLOOKUP(D740,'[1]As per ISO'!$C$8:$FC$889,157,0)</f>
        <v>25</v>
      </c>
      <c r="F740" s="23" t="s">
        <v>1738</v>
      </c>
      <c r="G740" s="103" t="s">
        <v>2498</v>
      </c>
      <c r="H740" s="8" t="s">
        <v>2364</v>
      </c>
      <c r="I740" s="80"/>
      <c r="J740" s="26"/>
      <c r="K740" s="26"/>
      <c r="L740" s="26"/>
      <c r="M740" s="26"/>
      <c r="N740" s="26"/>
      <c r="O740" s="26"/>
    </row>
    <row r="741" spans="1:15" s="7" customFormat="1" ht="26.15" customHeight="1" x14ac:dyDescent="0.35">
      <c r="A741" s="22">
        <f t="shared" si="11"/>
        <v>26</v>
      </c>
      <c r="B741" s="23" t="s">
        <v>18</v>
      </c>
      <c r="C741" s="21" t="s">
        <v>773</v>
      </c>
      <c r="D741" s="21" t="s">
        <v>1623</v>
      </c>
      <c r="E741" s="78">
        <f>VLOOKUP(D741,'[1]As per ISO'!$C$8:$FC$889,157,0)</f>
        <v>26</v>
      </c>
      <c r="F741" s="23" t="s">
        <v>1737</v>
      </c>
      <c r="G741" s="102" t="s">
        <v>1744</v>
      </c>
      <c r="H741" s="8"/>
      <c r="I741" s="80">
        <v>4.25</v>
      </c>
      <c r="J741" s="26"/>
      <c r="K741" s="26"/>
      <c r="L741" s="26"/>
      <c r="M741" s="26"/>
      <c r="N741" s="26"/>
      <c r="O741" s="26"/>
    </row>
    <row r="742" spans="1:15" s="7" customFormat="1" ht="26.15" customHeight="1" x14ac:dyDescent="0.35">
      <c r="A742" s="22">
        <f t="shared" si="11"/>
        <v>27</v>
      </c>
      <c r="B742" s="23" t="s">
        <v>18</v>
      </c>
      <c r="C742" s="21" t="s">
        <v>774</v>
      </c>
      <c r="D742" s="21" t="s">
        <v>1624</v>
      </c>
      <c r="E742" s="78">
        <f>VLOOKUP(D742,'[1]As per ISO'!$C$8:$FC$889,157,0)</f>
        <v>27</v>
      </c>
      <c r="F742" s="23" t="s">
        <v>1738</v>
      </c>
      <c r="G742" s="102"/>
      <c r="H742" s="8"/>
      <c r="I742" s="80"/>
      <c r="J742" s="26"/>
      <c r="K742" s="26"/>
      <c r="L742" s="26"/>
      <c r="M742" s="26"/>
      <c r="N742" s="26"/>
      <c r="O742" s="26"/>
    </row>
    <row r="743" spans="1:15" s="7" customFormat="1" ht="26.15" customHeight="1" x14ac:dyDescent="0.35">
      <c r="A743" s="22">
        <f t="shared" si="11"/>
        <v>28</v>
      </c>
      <c r="B743" s="23" t="s">
        <v>18</v>
      </c>
      <c r="C743" s="21" t="s">
        <v>775</v>
      </c>
      <c r="D743" s="21" t="s">
        <v>1625</v>
      </c>
      <c r="E743" s="78">
        <f>VLOOKUP(D743,'[1]As per ISO'!$C$8:$FC$889,157,0)</f>
        <v>28</v>
      </c>
      <c r="F743" s="23" t="s">
        <v>1738</v>
      </c>
      <c r="G743" s="103" t="s">
        <v>2499</v>
      </c>
      <c r="H743" s="8"/>
      <c r="I743" s="80"/>
      <c r="J743" s="26"/>
      <c r="K743" s="26"/>
      <c r="L743" s="26"/>
      <c r="M743" s="26"/>
      <c r="N743" s="26"/>
      <c r="O743" s="26"/>
    </row>
    <row r="744" spans="1:15" s="7" customFormat="1" ht="26.15" customHeight="1" x14ac:dyDescent="0.35">
      <c r="A744" s="22">
        <f t="shared" si="11"/>
        <v>29</v>
      </c>
      <c r="B744" s="23" t="s">
        <v>18</v>
      </c>
      <c r="C744" s="21" t="s">
        <v>776</v>
      </c>
      <c r="D744" s="21" t="s">
        <v>1626</v>
      </c>
      <c r="E744" s="78">
        <f>VLOOKUP(D744,'[1]As per ISO'!$C$8:$FC$889,157,0)</f>
        <v>29</v>
      </c>
      <c r="F744" s="23" t="s">
        <v>1737</v>
      </c>
      <c r="G744" s="102" t="s">
        <v>2303</v>
      </c>
      <c r="H744" s="8" t="s">
        <v>2550</v>
      </c>
      <c r="I744" s="80">
        <v>3</v>
      </c>
      <c r="J744" s="26"/>
      <c r="K744" s="26"/>
      <c r="L744" s="26"/>
      <c r="M744" s="26"/>
      <c r="N744" s="26"/>
      <c r="O744" s="26"/>
    </row>
    <row r="745" spans="1:15" s="7" customFormat="1" ht="26.15" customHeight="1" x14ac:dyDescent="0.35">
      <c r="A745" s="22">
        <f t="shared" si="11"/>
        <v>30</v>
      </c>
      <c r="B745" s="23" t="s">
        <v>18</v>
      </c>
      <c r="C745" s="21" t="s">
        <v>777</v>
      </c>
      <c r="D745" s="21" t="s">
        <v>1627</v>
      </c>
      <c r="E745" s="78">
        <f>VLOOKUP(D745,'[1]As per ISO'!$C$8:$FC$889,157,0)</f>
        <v>30</v>
      </c>
      <c r="F745" s="23" t="s">
        <v>1737</v>
      </c>
      <c r="G745" s="102" t="s">
        <v>1860</v>
      </c>
      <c r="H745" s="8" t="s">
        <v>2551</v>
      </c>
      <c r="I745" s="80">
        <v>3</v>
      </c>
      <c r="J745" s="26"/>
      <c r="K745" s="26"/>
      <c r="L745" s="26"/>
      <c r="M745" s="26"/>
      <c r="N745" s="26"/>
      <c r="O745" s="26"/>
    </row>
    <row r="746" spans="1:15" s="7" customFormat="1" ht="26.15" customHeight="1" x14ac:dyDescent="0.35">
      <c r="A746" s="22">
        <f t="shared" si="11"/>
        <v>31</v>
      </c>
      <c r="B746" s="23" t="s">
        <v>18</v>
      </c>
      <c r="C746" s="21" t="s">
        <v>778</v>
      </c>
      <c r="D746" s="21" t="s">
        <v>1628</v>
      </c>
      <c r="E746" s="78">
        <f>VLOOKUP(D746,'[1]As per ISO'!$C$8:$FC$889,157,0)</f>
        <v>31</v>
      </c>
      <c r="F746" s="23" t="s">
        <v>1737</v>
      </c>
      <c r="G746" s="102" t="s">
        <v>1744</v>
      </c>
      <c r="H746" s="8" t="s">
        <v>2347</v>
      </c>
      <c r="I746" s="80">
        <v>5.75</v>
      </c>
      <c r="J746" s="26"/>
      <c r="K746" s="26"/>
      <c r="L746" s="26"/>
      <c r="M746" s="26"/>
      <c r="N746" s="26"/>
      <c r="O746" s="26"/>
    </row>
    <row r="747" spans="1:15" s="7" customFormat="1" ht="26.15" customHeight="1" x14ac:dyDescent="0.35">
      <c r="A747" s="22">
        <f t="shared" si="11"/>
        <v>32</v>
      </c>
      <c r="B747" s="23" t="s">
        <v>18</v>
      </c>
      <c r="C747" s="21" t="s">
        <v>779</v>
      </c>
      <c r="D747" s="21" t="s">
        <v>1629</v>
      </c>
      <c r="E747" s="78">
        <f>VLOOKUP(D747,'[1]As per ISO'!$C$8:$FC$889,157,0)</f>
        <v>32</v>
      </c>
      <c r="F747" s="23" t="s">
        <v>1738</v>
      </c>
      <c r="G747" s="102" t="s">
        <v>2343</v>
      </c>
      <c r="H747" s="8" t="s">
        <v>2346</v>
      </c>
      <c r="I747" s="80"/>
      <c r="J747" s="26"/>
      <c r="K747" s="26"/>
      <c r="L747" s="26"/>
      <c r="M747" s="26"/>
      <c r="N747" s="26"/>
      <c r="O747" s="26"/>
    </row>
    <row r="748" spans="1:15" s="7" customFormat="1" ht="26.15" customHeight="1" x14ac:dyDescent="0.35">
      <c r="A748" s="22">
        <f t="shared" si="11"/>
        <v>33</v>
      </c>
      <c r="B748" s="23" t="s">
        <v>18</v>
      </c>
      <c r="C748" s="21" t="s">
        <v>780</v>
      </c>
      <c r="D748" s="21" t="s">
        <v>1630</v>
      </c>
      <c r="E748" s="78">
        <f>VLOOKUP(D748,'[1]As per ISO'!$C$8:$FC$889,157,0)</f>
        <v>33</v>
      </c>
      <c r="F748" s="23" t="s">
        <v>1737</v>
      </c>
      <c r="G748" s="102" t="s">
        <v>1860</v>
      </c>
      <c r="H748" s="8" t="s">
        <v>2230</v>
      </c>
      <c r="I748" s="80">
        <v>3</v>
      </c>
      <c r="J748" s="26"/>
      <c r="K748" s="26"/>
      <c r="L748" s="26"/>
      <c r="M748" s="26"/>
      <c r="N748" s="26"/>
      <c r="O748" s="26"/>
    </row>
    <row r="749" spans="1:15" s="7" customFormat="1" ht="26.15" customHeight="1" x14ac:dyDescent="0.35">
      <c r="A749" s="22">
        <f t="shared" si="11"/>
        <v>34</v>
      </c>
      <c r="B749" s="23" t="s">
        <v>18</v>
      </c>
      <c r="C749" s="21" t="s">
        <v>781</v>
      </c>
      <c r="D749" s="21" t="s">
        <v>1631</v>
      </c>
      <c r="E749" s="78">
        <f>VLOOKUP(D749,'[1]As per ISO'!$C$8:$FC$889,157,0)</f>
        <v>34</v>
      </c>
      <c r="F749" s="23" t="s">
        <v>1738</v>
      </c>
      <c r="G749" s="103" t="s">
        <v>2500</v>
      </c>
      <c r="H749" s="8"/>
      <c r="I749" s="80"/>
      <c r="J749" s="26"/>
      <c r="K749" s="26"/>
      <c r="L749" s="26"/>
      <c r="M749" s="26"/>
      <c r="N749" s="26"/>
      <c r="O749" s="26"/>
    </row>
    <row r="750" spans="1:15" s="7" customFormat="1" ht="26.15" customHeight="1" x14ac:dyDescent="0.35">
      <c r="A750" s="22">
        <f t="shared" si="11"/>
        <v>35</v>
      </c>
      <c r="B750" s="23" t="s">
        <v>18</v>
      </c>
      <c r="C750" s="21" t="s">
        <v>782</v>
      </c>
      <c r="D750" s="21" t="s">
        <v>1632</v>
      </c>
      <c r="E750" s="78">
        <f>VLOOKUP(D750,'[1]As per ISO'!$C$8:$FC$889,157,0)</f>
        <v>35</v>
      </c>
      <c r="F750" s="23" t="s">
        <v>1738</v>
      </c>
      <c r="G750" s="102" t="s">
        <v>2501</v>
      </c>
      <c r="H750" s="8"/>
      <c r="I750" s="80"/>
      <c r="J750" s="26"/>
      <c r="K750" s="26"/>
      <c r="L750" s="26"/>
      <c r="M750" s="26"/>
      <c r="N750" s="26"/>
      <c r="O750" s="26"/>
    </row>
    <row r="751" spans="1:15" s="7" customFormat="1" ht="26.15" customHeight="1" x14ac:dyDescent="0.35">
      <c r="A751" s="22">
        <f t="shared" si="11"/>
        <v>36</v>
      </c>
      <c r="B751" s="23" t="s">
        <v>18</v>
      </c>
      <c r="C751" s="21" t="s">
        <v>783</v>
      </c>
      <c r="D751" s="21" t="s">
        <v>1633</v>
      </c>
      <c r="E751" s="78">
        <f>VLOOKUP(D751,'[1]As per ISO'!$C$8:$FC$889,157,0)</f>
        <v>36</v>
      </c>
      <c r="F751" s="23" t="s">
        <v>1737</v>
      </c>
      <c r="G751" s="102" t="s">
        <v>1860</v>
      </c>
      <c r="H751" s="8" t="s">
        <v>2229</v>
      </c>
      <c r="I751" s="80">
        <v>3</v>
      </c>
      <c r="J751" s="26"/>
      <c r="K751" s="26"/>
      <c r="L751" s="26"/>
      <c r="M751" s="26"/>
      <c r="N751" s="26"/>
      <c r="O751" s="26"/>
    </row>
    <row r="752" spans="1:15" s="7" customFormat="1" ht="26.15" customHeight="1" x14ac:dyDescent="0.35">
      <c r="A752" s="22">
        <f t="shared" si="11"/>
        <v>37</v>
      </c>
      <c r="B752" s="23" t="s">
        <v>18</v>
      </c>
      <c r="C752" s="21" t="s">
        <v>784</v>
      </c>
      <c r="D752" s="21" t="s">
        <v>1634</v>
      </c>
      <c r="E752" s="78">
        <f>VLOOKUP(D752,'[1]As per ISO'!$C$8:$FC$889,157,0)</f>
        <v>37</v>
      </c>
      <c r="F752" s="23" t="s">
        <v>1737</v>
      </c>
      <c r="G752" s="102" t="s">
        <v>2454</v>
      </c>
      <c r="H752" s="8" t="s">
        <v>2455</v>
      </c>
      <c r="I752" s="80"/>
      <c r="J752" s="26"/>
      <c r="K752" s="26"/>
      <c r="L752" s="26"/>
      <c r="M752" s="26"/>
      <c r="N752" s="26"/>
      <c r="O752" s="26"/>
    </row>
    <row r="753" spans="1:15" s="7" customFormat="1" ht="26.15" customHeight="1" x14ac:dyDescent="0.35">
      <c r="A753" s="22">
        <f t="shared" si="11"/>
        <v>38</v>
      </c>
      <c r="B753" s="23" t="s">
        <v>18</v>
      </c>
      <c r="C753" s="21" t="s">
        <v>785</v>
      </c>
      <c r="D753" s="21" t="s">
        <v>1635</v>
      </c>
      <c r="E753" s="78">
        <f>VLOOKUP(D753,'[1]As per ISO'!$C$8:$FC$889,157,0)</f>
        <v>38</v>
      </c>
      <c r="F753" s="23" t="s">
        <v>1738</v>
      </c>
      <c r="G753" s="102" t="s">
        <v>2502</v>
      </c>
      <c r="H753" s="8" t="s">
        <v>2552</v>
      </c>
      <c r="I753" s="80"/>
      <c r="J753" s="26"/>
      <c r="K753" s="26"/>
      <c r="L753" s="26"/>
      <c r="M753" s="26"/>
      <c r="N753" s="26"/>
      <c r="O753" s="26"/>
    </row>
    <row r="754" spans="1:15" s="7" customFormat="1" ht="26.15" customHeight="1" x14ac:dyDescent="0.35">
      <c r="A754" s="22">
        <f t="shared" si="11"/>
        <v>39</v>
      </c>
      <c r="B754" s="23" t="s">
        <v>18</v>
      </c>
      <c r="C754" s="21" t="s">
        <v>786</v>
      </c>
      <c r="D754" s="21" t="s">
        <v>1636</v>
      </c>
      <c r="E754" s="78">
        <f>VLOOKUP(D754,'[1]As per ISO'!$C$8:$FC$889,157,0)</f>
        <v>39</v>
      </c>
      <c r="F754" s="23" t="s">
        <v>1738</v>
      </c>
      <c r="G754" s="102" t="s">
        <v>2527</v>
      </c>
      <c r="H754" s="8" t="s">
        <v>2553</v>
      </c>
      <c r="I754" s="80"/>
      <c r="J754" s="26"/>
      <c r="K754" s="26"/>
      <c r="L754" s="26"/>
      <c r="M754" s="26"/>
      <c r="N754" s="26"/>
      <c r="O754" s="26"/>
    </row>
    <row r="755" spans="1:15" s="7" customFormat="1" ht="26.15" customHeight="1" x14ac:dyDescent="0.35">
      <c r="A755" s="22">
        <f t="shared" si="11"/>
        <v>40</v>
      </c>
      <c r="B755" s="23" t="s">
        <v>18</v>
      </c>
      <c r="C755" s="21" t="s">
        <v>787</v>
      </c>
      <c r="D755" s="21" t="s">
        <v>1637</v>
      </c>
      <c r="E755" s="78">
        <f>VLOOKUP(D755,'[1]As per ISO'!$C$8:$FC$889,157,0)</f>
        <v>40</v>
      </c>
      <c r="F755" s="23" t="s">
        <v>1738</v>
      </c>
      <c r="G755" s="102"/>
      <c r="H755" s="8"/>
      <c r="I755" s="80"/>
      <c r="J755" s="26"/>
      <c r="K755" s="26"/>
      <c r="L755" s="26"/>
      <c r="M755" s="26"/>
      <c r="N755" s="26"/>
      <c r="O755" s="26"/>
    </row>
    <row r="756" spans="1:15" s="7" customFormat="1" ht="26.15" customHeight="1" x14ac:dyDescent="0.35">
      <c r="A756" s="22">
        <f t="shared" si="11"/>
        <v>41</v>
      </c>
      <c r="B756" s="23" t="s">
        <v>18</v>
      </c>
      <c r="C756" s="21" t="s">
        <v>788</v>
      </c>
      <c r="D756" s="21" t="s">
        <v>1638</v>
      </c>
      <c r="E756" s="78">
        <f>VLOOKUP(D756,'[1]As per ISO'!$C$8:$FC$889,157,0)</f>
        <v>41</v>
      </c>
      <c r="F756" s="23" t="s">
        <v>1738</v>
      </c>
      <c r="G756" s="102" t="s">
        <v>2503</v>
      </c>
      <c r="H756" s="8"/>
      <c r="I756" s="80"/>
      <c r="J756" s="26"/>
      <c r="K756" s="26"/>
      <c r="L756" s="26"/>
      <c r="M756" s="26"/>
      <c r="N756" s="26"/>
      <c r="O756" s="26"/>
    </row>
    <row r="757" spans="1:15" s="7" customFormat="1" ht="26.15" customHeight="1" x14ac:dyDescent="0.35">
      <c r="A757" s="22">
        <f t="shared" si="11"/>
        <v>42</v>
      </c>
      <c r="B757" s="23" t="s">
        <v>18</v>
      </c>
      <c r="C757" s="21" t="s">
        <v>789</v>
      </c>
      <c r="D757" s="21" t="s">
        <v>1639</v>
      </c>
      <c r="E757" s="78">
        <f>VLOOKUP(D757,'[1]As per ISO'!$C$8:$FC$889,157,0)</f>
        <v>42</v>
      </c>
      <c r="F757" s="23" t="s">
        <v>1738</v>
      </c>
      <c r="G757" s="102" t="s">
        <v>2353</v>
      </c>
      <c r="H757" s="8" t="s">
        <v>2354</v>
      </c>
      <c r="I757" s="80">
        <v>3</v>
      </c>
      <c r="J757" s="26"/>
      <c r="K757" s="26"/>
      <c r="L757" s="26"/>
      <c r="M757" s="26"/>
      <c r="N757" s="26"/>
      <c r="O757" s="26"/>
    </row>
    <row r="758" spans="1:15" s="7" customFormat="1" ht="26.15" customHeight="1" x14ac:dyDescent="0.35">
      <c r="A758" s="22">
        <f t="shared" si="11"/>
        <v>43</v>
      </c>
      <c r="B758" s="23" t="s">
        <v>18</v>
      </c>
      <c r="C758" s="21" t="s">
        <v>790</v>
      </c>
      <c r="D758" s="21" t="s">
        <v>1640</v>
      </c>
      <c r="E758" s="78">
        <f>VLOOKUP(D758,'[1]As per ISO'!$C$8:$FC$889,157,0)</f>
        <v>43</v>
      </c>
      <c r="F758" s="23" t="s">
        <v>1738</v>
      </c>
      <c r="G758" s="102" t="s">
        <v>2503</v>
      </c>
      <c r="H758" s="8" t="s">
        <v>2365</v>
      </c>
      <c r="I758" s="80"/>
      <c r="J758" s="26"/>
      <c r="K758" s="26"/>
      <c r="L758" s="26"/>
      <c r="M758" s="26"/>
      <c r="N758" s="26"/>
      <c r="O758" s="26"/>
    </row>
    <row r="759" spans="1:15" s="7" customFormat="1" ht="26.15" customHeight="1" x14ac:dyDescent="0.35">
      <c r="A759" s="22">
        <f t="shared" si="11"/>
        <v>44</v>
      </c>
      <c r="B759" s="23" t="s">
        <v>18</v>
      </c>
      <c r="C759" s="21" t="s">
        <v>791</v>
      </c>
      <c r="D759" s="21" t="s">
        <v>1641</v>
      </c>
      <c r="E759" s="78">
        <f>VLOOKUP(D759,'[1]As per ISO'!$C$8:$FC$889,157,0)</f>
        <v>44</v>
      </c>
      <c r="F759" s="23" t="s">
        <v>1738</v>
      </c>
      <c r="G759" s="102" t="s">
        <v>2504</v>
      </c>
      <c r="H759" s="8" t="s">
        <v>2554</v>
      </c>
      <c r="I759" s="80"/>
      <c r="J759" s="26"/>
      <c r="K759" s="26"/>
      <c r="L759" s="26"/>
      <c r="M759" s="26"/>
      <c r="N759" s="26"/>
      <c r="O759" s="26"/>
    </row>
    <row r="760" spans="1:15" s="7" customFormat="1" ht="26.15" customHeight="1" x14ac:dyDescent="0.35">
      <c r="A760" s="22">
        <f t="shared" si="11"/>
        <v>45</v>
      </c>
      <c r="B760" s="23" t="s">
        <v>18</v>
      </c>
      <c r="C760" s="21" t="s">
        <v>792</v>
      </c>
      <c r="D760" s="21" t="s">
        <v>1642</v>
      </c>
      <c r="E760" s="78">
        <f>VLOOKUP(D760,'[1]As per ISO'!$C$8:$FC$889,157,0)</f>
        <v>45</v>
      </c>
      <c r="F760" s="23" t="s">
        <v>1738</v>
      </c>
      <c r="G760" s="102" t="s">
        <v>2505</v>
      </c>
      <c r="H760" s="8" t="s">
        <v>2555</v>
      </c>
      <c r="I760" s="80"/>
      <c r="J760" s="26"/>
      <c r="K760" s="26"/>
      <c r="L760" s="26"/>
      <c r="M760" s="26"/>
      <c r="N760" s="26"/>
      <c r="O760" s="26"/>
    </row>
    <row r="761" spans="1:15" s="7" customFormat="1" ht="26.15" customHeight="1" x14ac:dyDescent="0.35">
      <c r="A761" s="22">
        <f t="shared" si="11"/>
        <v>46</v>
      </c>
      <c r="B761" s="23" t="s">
        <v>18</v>
      </c>
      <c r="C761" s="21" t="s">
        <v>793</v>
      </c>
      <c r="D761" s="21" t="s">
        <v>1643</v>
      </c>
      <c r="E761" s="78">
        <f>VLOOKUP(D761,'[1]As per ISO'!$C$8:$FC$889,157,0)</f>
        <v>47</v>
      </c>
      <c r="F761" s="23" t="s">
        <v>1738</v>
      </c>
      <c r="G761" s="102"/>
      <c r="H761" s="8"/>
      <c r="I761" s="80"/>
      <c r="J761" s="26"/>
      <c r="K761" s="26"/>
      <c r="L761" s="26"/>
      <c r="M761" s="26"/>
      <c r="N761" s="26"/>
      <c r="O761" s="26"/>
    </row>
    <row r="762" spans="1:15" s="7" customFormat="1" ht="26.15" customHeight="1" x14ac:dyDescent="0.35">
      <c r="A762" s="22">
        <f t="shared" si="11"/>
        <v>47</v>
      </c>
      <c r="B762" s="23" t="s">
        <v>18</v>
      </c>
      <c r="C762" s="21" t="s">
        <v>794</v>
      </c>
      <c r="D762" s="21" t="s">
        <v>1644</v>
      </c>
      <c r="E762" s="78">
        <f>VLOOKUP(D762,'[1]As per ISO'!$C$8:$FC$889,157,0)</f>
        <v>48</v>
      </c>
      <c r="F762" s="23" t="s">
        <v>1737</v>
      </c>
      <c r="G762" s="102" t="s">
        <v>2308</v>
      </c>
      <c r="H762" s="8" t="s">
        <v>2288</v>
      </c>
      <c r="I762" s="80">
        <v>3.6</v>
      </c>
      <c r="J762" s="26"/>
      <c r="K762" s="26"/>
      <c r="L762" s="26"/>
      <c r="M762" s="26"/>
      <c r="N762" s="26"/>
      <c r="O762" s="26"/>
    </row>
    <row r="763" spans="1:15" s="7" customFormat="1" ht="26.15" customHeight="1" x14ac:dyDescent="0.35">
      <c r="A763" s="22">
        <f t="shared" si="11"/>
        <v>48</v>
      </c>
      <c r="B763" s="23" t="s">
        <v>18</v>
      </c>
      <c r="C763" s="21" t="s">
        <v>795</v>
      </c>
      <c r="D763" s="21" t="s">
        <v>1645</v>
      </c>
      <c r="E763" s="78">
        <f>VLOOKUP(D763,'[1]As per ISO'!$C$8:$FC$889,157,0)</f>
        <v>49</v>
      </c>
      <c r="F763" s="23" t="s">
        <v>1738</v>
      </c>
      <c r="G763" s="102" t="s">
        <v>2506</v>
      </c>
      <c r="H763" s="8" t="s">
        <v>2366</v>
      </c>
      <c r="I763" s="80"/>
      <c r="J763" s="26"/>
      <c r="K763" s="26"/>
      <c r="L763" s="26"/>
      <c r="M763" s="26"/>
      <c r="N763" s="26"/>
      <c r="O763" s="26"/>
    </row>
    <row r="764" spans="1:15" s="7" customFormat="1" ht="26.15" customHeight="1" x14ac:dyDescent="0.35">
      <c r="A764" s="22">
        <f t="shared" si="11"/>
        <v>49</v>
      </c>
      <c r="B764" s="23" t="s">
        <v>18</v>
      </c>
      <c r="C764" s="21" t="s">
        <v>796</v>
      </c>
      <c r="D764" s="21" t="s">
        <v>1646</v>
      </c>
      <c r="E764" s="78">
        <v>50</v>
      </c>
      <c r="F764" s="23" t="s">
        <v>1738</v>
      </c>
      <c r="G764" s="102" t="s">
        <v>2507</v>
      </c>
      <c r="H764" s="8" t="s">
        <v>2556</v>
      </c>
      <c r="I764" s="80"/>
      <c r="J764" s="26"/>
      <c r="K764" s="26"/>
      <c r="L764" s="26"/>
      <c r="M764" s="26"/>
      <c r="N764" s="26"/>
      <c r="O764" s="26"/>
    </row>
    <row r="765" spans="1:15" s="7" customFormat="1" ht="26.15" customHeight="1" x14ac:dyDescent="0.35">
      <c r="A765" s="22">
        <f t="shared" si="11"/>
        <v>50</v>
      </c>
      <c r="B765" s="23" t="s">
        <v>18</v>
      </c>
      <c r="C765" s="21" t="s">
        <v>797</v>
      </c>
      <c r="D765" s="21" t="s">
        <v>1647</v>
      </c>
      <c r="E765" s="78">
        <f>VLOOKUP(D765,'[1]As per ISO'!$C$8:$FC$889,157,0)</f>
        <v>51</v>
      </c>
      <c r="F765" s="23" t="s">
        <v>1738</v>
      </c>
      <c r="G765" s="102"/>
      <c r="H765" s="8"/>
      <c r="I765" s="80"/>
      <c r="J765" s="26"/>
      <c r="K765" s="26"/>
      <c r="L765" s="26"/>
      <c r="M765" s="26"/>
      <c r="N765" s="26"/>
      <c r="O765" s="26"/>
    </row>
    <row r="766" spans="1:15" s="7" customFormat="1" ht="26.15" customHeight="1" x14ac:dyDescent="0.35">
      <c r="A766" s="22">
        <f t="shared" si="11"/>
        <v>51</v>
      </c>
      <c r="B766" s="23" t="s">
        <v>18</v>
      </c>
      <c r="C766" s="21" t="s">
        <v>798</v>
      </c>
      <c r="D766" s="21" t="s">
        <v>1648</v>
      </c>
      <c r="E766" s="78">
        <f>VLOOKUP(D766,'[1]As per ISO'!$C$8:$FC$889,157,0)</f>
        <v>52</v>
      </c>
      <c r="F766" s="23" t="s">
        <v>1737</v>
      </c>
      <c r="G766" s="102" t="s">
        <v>1845</v>
      </c>
      <c r="H766" s="8"/>
      <c r="I766" s="80">
        <v>3</v>
      </c>
      <c r="J766" s="26"/>
      <c r="K766" s="26"/>
      <c r="L766" s="26"/>
      <c r="M766" s="26"/>
      <c r="N766" s="26"/>
      <c r="O766" s="26"/>
    </row>
    <row r="767" spans="1:15" s="7" customFormat="1" ht="26.15" customHeight="1" x14ac:dyDescent="0.35">
      <c r="A767" s="22">
        <f t="shared" si="11"/>
        <v>52</v>
      </c>
      <c r="B767" s="23" t="s">
        <v>18</v>
      </c>
      <c r="C767" s="21" t="s">
        <v>799</v>
      </c>
      <c r="D767" s="21" t="s">
        <v>1649</v>
      </c>
      <c r="E767" s="78">
        <f>VLOOKUP(D767,'[1]As per ISO'!$C$8:$FC$889,157,0)</f>
        <v>53</v>
      </c>
      <c r="F767" s="23" t="s">
        <v>1737</v>
      </c>
      <c r="G767" s="103" t="s">
        <v>2540</v>
      </c>
      <c r="H767" s="8" t="s">
        <v>2557</v>
      </c>
      <c r="I767" s="80">
        <v>3.6</v>
      </c>
      <c r="J767" s="26"/>
      <c r="K767" s="26"/>
      <c r="L767" s="26"/>
      <c r="M767" s="26"/>
      <c r="N767" s="26"/>
      <c r="O767" s="26"/>
    </row>
    <row r="768" spans="1:15" s="7" customFormat="1" ht="26.15" customHeight="1" x14ac:dyDescent="0.35">
      <c r="A768" s="22">
        <f t="shared" si="11"/>
        <v>53</v>
      </c>
      <c r="B768" s="23" t="s">
        <v>18</v>
      </c>
      <c r="C768" s="21" t="s">
        <v>800</v>
      </c>
      <c r="D768" s="21" t="s">
        <v>1650</v>
      </c>
      <c r="E768" s="78">
        <f>VLOOKUP(D768,'[1]As per ISO'!$C$8:$FC$889,157,0)</f>
        <v>54</v>
      </c>
      <c r="F768" s="23" t="s">
        <v>1738</v>
      </c>
      <c r="G768" s="102" t="s">
        <v>2508</v>
      </c>
      <c r="H768" s="8"/>
      <c r="I768" s="80"/>
      <c r="J768" s="26"/>
      <c r="K768" s="26"/>
      <c r="L768" s="26"/>
      <c r="M768" s="26"/>
      <c r="N768" s="26"/>
      <c r="O768" s="26"/>
    </row>
    <row r="769" spans="1:15" s="7" customFormat="1" ht="26.15" customHeight="1" x14ac:dyDescent="0.35">
      <c r="A769" s="22">
        <f t="shared" si="11"/>
        <v>54</v>
      </c>
      <c r="B769" s="23" t="s">
        <v>18</v>
      </c>
      <c r="C769" s="21" t="s">
        <v>801</v>
      </c>
      <c r="D769" s="21" t="s">
        <v>1651</v>
      </c>
      <c r="E769" s="78">
        <f>VLOOKUP(D769,'[1]As per ISO'!$C$8:$FC$889,157,0)</f>
        <v>55</v>
      </c>
      <c r="F769" s="23" t="s">
        <v>1737</v>
      </c>
      <c r="G769" s="103" t="s">
        <v>2486</v>
      </c>
      <c r="H769" s="8"/>
      <c r="I769" s="80"/>
      <c r="J769" s="26"/>
      <c r="K769" s="26"/>
      <c r="L769" s="26"/>
      <c r="M769" s="26"/>
      <c r="N769" s="26"/>
      <c r="O769" s="26"/>
    </row>
    <row r="770" spans="1:15" s="7" customFormat="1" ht="26.15" customHeight="1" x14ac:dyDescent="0.35">
      <c r="A770" s="22">
        <f t="shared" si="11"/>
        <v>55</v>
      </c>
      <c r="B770" s="23" t="s">
        <v>18</v>
      </c>
      <c r="C770" s="21" t="s">
        <v>802</v>
      </c>
      <c r="D770" s="21" t="s">
        <v>1652</v>
      </c>
      <c r="E770" s="78">
        <f>VLOOKUP(D770,'[1]As per ISO'!$C$8:$FC$889,157,0)</f>
        <v>56</v>
      </c>
      <c r="F770" s="23" t="s">
        <v>1738</v>
      </c>
      <c r="G770" s="102" t="s">
        <v>2503</v>
      </c>
      <c r="H770" s="8" t="s">
        <v>2558</v>
      </c>
      <c r="I770" s="80"/>
      <c r="J770" s="26"/>
      <c r="K770" s="26"/>
      <c r="L770" s="26"/>
      <c r="M770" s="26"/>
      <c r="N770" s="26"/>
      <c r="O770" s="26"/>
    </row>
    <row r="771" spans="1:15" s="7" customFormat="1" ht="26.15" customHeight="1" x14ac:dyDescent="0.35">
      <c r="A771" s="22">
        <f t="shared" si="11"/>
        <v>56</v>
      </c>
      <c r="B771" s="23" t="s">
        <v>18</v>
      </c>
      <c r="C771" s="21" t="s">
        <v>803</v>
      </c>
      <c r="D771" s="21" t="s">
        <v>1653</v>
      </c>
      <c r="E771" s="78">
        <f>VLOOKUP(D771,'[1]As per ISO'!$C$8:$FC$889,157,0)</f>
        <v>57</v>
      </c>
      <c r="F771" s="23" t="s">
        <v>1738</v>
      </c>
      <c r="G771" s="102" t="s">
        <v>2509</v>
      </c>
      <c r="H771" s="8" t="s">
        <v>2559</v>
      </c>
      <c r="I771" s="80"/>
      <c r="J771" s="26"/>
      <c r="K771" s="26"/>
      <c r="L771" s="26"/>
      <c r="M771" s="26"/>
      <c r="N771" s="26"/>
      <c r="O771" s="26"/>
    </row>
    <row r="772" spans="1:15" s="7" customFormat="1" ht="26.15" customHeight="1" x14ac:dyDescent="0.35">
      <c r="A772" s="22">
        <f t="shared" si="11"/>
        <v>57</v>
      </c>
      <c r="B772" s="23" t="s">
        <v>18</v>
      </c>
      <c r="C772" s="21" t="s">
        <v>804</v>
      </c>
      <c r="D772" s="21" t="s">
        <v>1654</v>
      </c>
      <c r="E772" s="78">
        <f>VLOOKUP(D772,'[1]As per ISO'!$C$8:$FC$889,157,0)</f>
        <v>58</v>
      </c>
      <c r="F772" s="23" t="s">
        <v>1738</v>
      </c>
      <c r="G772" s="102"/>
      <c r="H772" s="8"/>
      <c r="I772" s="80"/>
      <c r="J772" s="26"/>
      <c r="K772" s="26"/>
      <c r="L772" s="26"/>
      <c r="M772" s="26"/>
      <c r="N772" s="26"/>
      <c r="O772" s="26"/>
    </row>
    <row r="773" spans="1:15" s="7" customFormat="1" ht="26.15" customHeight="1" x14ac:dyDescent="0.35">
      <c r="A773" s="22">
        <f t="shared" ref="A773:A836" si="12">A772+1</f>
        <v>58</v>
      </c>
      <c r="B773" s="23" t="s">
        <v>18</v>
      </c>
      <c r="C773" s="21" t="s">
        <v>805</v>
      </c>
      <c r="D773" s="21" t="s">
        <v>1655</v>
      </c>
      <c r="E773" s="78">
        <f>VLOOKUP(D773,'[1]As per ISO'!$C$8:$FC$889,157,0)</f>
        <v>59</v>
      </c>
      <c r="F773" s="23" t="s">
        <v>1738</v>
      </c>
      <c r="G773" s="102" t="s">
        <v>2506</v>
      </c>
      <c r="H773" s="8"/>
      <c r="I773" s="80"/>
      <c r="J773" s="26"/>
      <c r="K773" s="26"/>
      <c r="L773" s="26"/>
      <c r="M773" s="26"/>
      <c r="N773" s="26"/>
      <c r="O773" s="26"/>
    </row>
    <row r="774" spans="1:15" s="7" customFormat="1" ht="26.15" customHeight="1" x14ac:dyDescent="0.35">
      <c r="A774" s="22">
        <f t="shared" si="12"/>
        <v>59</v>
      </c>
      <c r="B774" s="23" t="s">
        <v>18</v>
      </c>
      <c r="C774" s="21" t="s">
        <v>806</v>
      </c>
      <c r="D774" s="21" t="s">
        <v>1656</v>
      </c>
      <c r="E774" s="78">
        <f>VLOOKUP(D774,'[1]As per ISO'!$C$8:$FC$889,157,0)</f>
        <v>60</v>
      </c>
      <c r="F774" s="23" t="s">
        <v>1738</v>
      </c>
      <c r="G774" s="102" t="s">
        <v>2510</v>
      </c>
      <c r="H774" s="8"/>
      <c r="I774" s="80"/>
      <c r="J774" s="26"/>
      <c r="K774" s="26"/>
      <c r="L774" s="26"/>
      <c r="M774" s="26"/>
      <c r="N774" s="26"/>
      <c r="O774" s="26"/>
    </row>
    <row r="775" spans="1:15" s="7" customFormat="1" ht="26.15" customHeight="1" x14ac:dyDescent="0.35">
      <c r="A775" s="22">
        <f t="shared" si="12"/>
        <v>60</v>
      </c>
      <c r="B775" s="23" t="s">
        <v>18</v>
      </c>
      <c r="C775" s="21" t="s">
        <v>807</v>
      </c>
      <c r="D775" s="21" t="s">
        <v>1657</v>
      </c>
      <c r="E775" s="78">
        <f>VLOOKUP(D775,'[1]As per ISO'!$C$8:$FC$889,157,0)</f>
        <v>61</v>
      </c>
      <c r="F775" s="23" t="s">
        <v>1738</v>
      </c>
      <c r="G775" s="102"/>
      <c r="H775" s="8"/>
      <c r="I775" s="80"/>
      <c r="J775" s="26"/>
      <c r="K775" s="26"/>
      <c r="L775" s="26"/>
      <c r="M775" s="26"/>
      <c r="N775" s="26"/>
      <c r="O775" s="26"/>
    </row>
    <row r="776" spans="1:15" s="7" customFormat="1" ht="26.15" customHeight="1" x14ac:dyDescent="0.35">
      <c r="A776" s="22">
        <f t="shared" si="12"/>
        <v>61</v>
      </c>
      <c r="B776" s="23" t="s">
        <v>18</v>
      </c>
      <c r="C776" s="21" t="s">
        <v>808</v>
      </c>
      <c r="D776" s="21" t="s">
        <v>1658</v>
      </c>
      <c r="E776" s="78">
        <f>VLOOKUP(D776,'[1]As per ISO'!$C$8:$FC$889,157,0)</f>
        <v>62</v>
      </c>
      <c r="F776" s="23" t="s">
        <v>1737</v>
      </c>
      <c r="G776" s="103" t="s">
        <v>2540</v>
      </c>
      <c r="H776" s="8"/>
      <c r="I776" s="80">
        <v>3.6</v>
      </c>
      <c r="J776" s="26"/>
      <c r="K776" s="26"/>
      <c r="L776" s="26"/>
      <c r="M776" s="26"/>
      <c r="N776" s="26"/>
      <c r="O776" s="26"/>
    </row>
    <row r="777" spans="1:15" s="7" customFormat="1" ht="26.15" customHeight="1" x14ac:dyDescent="0.35">
      <c r="A777" s="22">
        <f t="shared" si="12"/>
        <v>62</v>
      </c>
      <c r="B777" s="23" t="s">
        <v>18</v>
      </c>
      <c r="C777" s="21" t="s">
        <v>809</v>
      </c>
      <c r="D777" s="21" t="s">
        <v>1659</v>
      </c>
      <c r="E777" s="78">
        <f>VLOOKUP(D777,'[1]As per ISO'!$C$8:$FC$889,157,0)</f>
        <v>63</v>
      </c>
      <c r="F777" s="23" t="s">
        <v>1737</v>
      </c>
      <c r="G777" s="102" t="s">
        <v>1861</v>
      </c>
      <c r="H777" s="8"/>
      <c r="I777" s="80">
        <v>4.95</v>
      </c>
      <c r="J777" s="26"/>
      <c r="K777" s="26"/>
      <c r="L777" s="26"/>
      <c r="M777" s="26"/>
      <c r="N777" s="26"/>
      <c r="O777" s="26"/>
    </row>
    <row r="778" spans="1:15" s="7" customFormat="1" ht="26.15" customHeight="1" x14ac:dyDescent="0.35">
      <c r="A778" s="22">
        <f t="shared" si="12"/>
        <v>63</v>
      </c>
      <c r="B778" s="23" t="s">
        <v>18</v>
      </c>
      <c r="C778" s="21" t="s">
        <v>810</v>
      </c>
      <c r="D778" s="21" t="s">
        <v>1660</v>
      </c>
      <c r="E778" s="78">
        <f>VLOOKUP(D778,'[1]As per ISO'!$C$8:$FC$889,157,0)</f>
        <v>65</v>
      </c>
      <c r="F778" s="23" t="s">
        <v>1737</v>
      </c>
      <c r="G778" s="102"/>
      <c r="H778" s="8"/>
      <c r="I778" s="80"/>
      <c r="J778" s="26"/>
      <c r="K778" s="26"/>
      <c r="L778" s="26"/>
      <c r="M778" s="26"/>
      <c r="N778" s="26"/>
      <c r="O778" s="26"/>
    </row>
    <row r="779" spans="1:15" s="7" customFormat="1" ht="26.15" customHeight="1" x14ac:dyDescent="0.35">
      <c r="A779" s="22">
        <f t="shared" si="12"/>
        <v>64</v>
      </c>
      <c r="B779" s="23" t="s">
        <v>18</v>
      </c>
      <c r="C779" s="21" t="s">
        <v>811</v>
      </c>
      <c r="D779" s="21" t="s">
        <v>1661</v>
      </c>
      <c r="E779" s="78">
        <f>VLOOKUP(D779,'[1]As per ISO'!$C$8:$FC$889,157,0)</f>
        <v>66</v>
      </c>
      <c r="F779" s="23" t="s">
        <v>1738</v>
      </c>
      <c r="G779" s="102" t="s">
        <v>2511</v>
      </c>
      <c r="H779" s="8" t="s">
        <v>2560</v>
      </c>
      <c r="I779" s="80"/>
      <c r="J779" s="26"/>
      <c r="K779" s="26"/>
      <c r="L779" s="26"/>
      <c r="M779" s="26"/>
      <c r="N779" s="26"/>
      <c r="O779" s="26"/>
    </row>
    <row r="780" spans="1:15" s="7" customFormat="1" ht="26.15" customHeight="1" x14ac:dyDescent="0.35">
      <c r="A780" s="22">
        <f t="shared" si="12"/>
        <v>65</v>
      </c>
      <c r="B780" s="23" t="s">
        <v>18</v>
      </c>
      <c r="C780" s="21" t="s">
        <v>812</v>
      </c>
      <c r="D780" s="21" t="s">
        <v>1662</v>
      </c>
      <c r="E780" s="78">
        <f>VLOOKUP(D780,'[1]As per ISO'!$C$8:$FC$889,157,0)</f>
        <v>67</v>
      </c>
      <c r="F780" s="23" t="s">
        <v>1738</v>
      </c>
      <c r="G780" s="102" t="s">
        <v>2528</v>
      </c>
      <c r="H780" s="8"/>
      <c r="I780" s="80"/>
      <c r="J780" s="26"/>
      <c r="K780" s="26"/>
      <c r="L780" s="26"/>
      <c r="M780" s="26"/>
      <c r="N780" s="26"/>
      <c r="O780" s="26"/>
    </row>
    <row r="781" spans="1:15" s="7" customFormat="1" ht="26.15" customHeight="1" x14ac:dyDescent="0.35">
      <c r="A781" s="22">
        <f t="shared" si="12"/>
        <v>66</v>
      </c>
      <c r="B781" s="23" t="s">
        <v>18</v>
      </c>
      <c r="C781" s="21" t="s">
        <v>813</v>
      </c>
      <c r="D781" s="21" t="s">
        <v>1663</v>
      </c>
      <c r="E781" s="78">
        <f>VLOOKUP(D781,'[1]As per ISO'!$C$8:$FC$889,157,0)</f>
        <v>68</v>
      </c>
      <c r="F781" s="23" t="s">
        <v>1737</v>
      </c>
      <c r="G781" s="102" t="s">
        <v>1862</v>
      </c>
      <c r="H781" s="8" t="s">
        <v>2235</v>
      </c>
      <c r="I781" s="80">
        <v>3</v>
      </c>
      <c r="J781" s="26"/>
      <c r="K781" s="26"/>
      <c r="L781" s="26"/>
      <c r="M781" s="26"/>
      <c r="N781" s="26"/>
      <c r="O781" s="26"/>
    </row>
    <row r="782" spans="1:15" s="7" customFormat="1" ht="26.15" customHeight="1" x14ac:dyDescent="0.35">
      <c r="A782" s="22">
        <f t="shared" si="12"/>
        <v>67</v>
      </c>
      <c r="B782" s="23" t="s">
        <v>18</v>
      </c>
      <c r="C782" s="21" t="s">
        <v>1826</v>
      </c>
      <c r="D782" s="21" t="s">
        <v>1825</v>
      </c>
      <c r="E782" s="78">
        <f>VLOOKUP(D782,'[1]As per ISO'!$C$8:$FC$889,157,0)</f>
        <v>69</v>
      </c>
      <c r="F782" s="23" t="s">
        <v>1827</v>
      </c>
      <c r="G782" s="102"/>
      <c r="H782" s="8"/>
      <c r="I782" s="80"/>
      <c r="J782" s="26"/>
      <c r="K782" s="26"/>
      <c r="L782" s="26"/>
      <c r="M782" s="26"/>
      <c r="N782" s="26"/>
      <c r="O782" s="26"/>
    </row>
    <row r="783" spans="1:15" s="7" customFormat="1" ht="26.15" customHeight="1" x14ac:dyDescent="0.35">
      <c r="A783" s="22">
        <f t="shared" si="12"/>
        <v>68</v>
      </c>
      <c r="B783" s="23" t="s">
        <v>18</v>
      </c>
      <c r="C783" s="21" t="s">
        <v>814</v>
      </c>
      <c r="D783" s="21" t="s">
        <v>1664</v>
      </c>
      <c r="E783" s="78">
        <f>VLOOKUP(D783,'[1]As per ISO'!$C$8:$FC$889,157,0)</f>
        <v>70</v>
      </c>
      <c r="F783" s="23" t="s">
        <v>1737</v>
      </c>
      <c r="G783" s="102" t="s">
        <v>2309</v>
      </c>
      <c r="H783" s="8"/>
      <c r="I783" s="80">
        <v>3</v>
      </c>
      <c r="J783" s="26"/>
      <c r="K783" s="26"/>
      <c r="L783" s="26"/>
      <c r="M783" s="26"/>
      <c r="N783" s="26"/>
      <c r="O783" s="26"/>
    </row>
    <row r="784" spans="1:15" s="7" customFormat="1" ht="26.15" customHeight="1" x14ac:dyDescent="0.35">
      <c r="A784" s="22">
        <f t="shared" si="12"/>
        <v>69</v>
      </c>
      <c r="B784" s="23" t="s">
        <v>18</v>
      </c>
      <c r="C784" s="21" t="s">
        <v>815</v>
      </c>
      <c r="D784" s="21" t="s">
        <v>1665</v>
      </c>
      <c r="E784" s="78">
        <f>VLOOKUP(D784,'[1]As per ISO'!$C$8:$FC$889,157,0)</f>
        <v>71</v>
      </c>
      <c r="F784" s="23" t="s">
        <v>1738</v>
      </c>
      <c r="G784" s="102" t="s">
        <v>2487</v>
      </c>
      <c r="H784" s="8"/>
      <c r="I784" s="80"/>
      <c r="J784" s="26"/>
      <c r="K784" s="26"/>
      <c r="L784" s="26"/>
      <c r="M784" s="26"/>
      <c r="N784" s="26"/>
      <c r="O784" s="26"/>
    </row>
    <row r="785" spans="1:15" s="7" customFormat="1" ht="26.15" customHeight="1" x14ac:dyDescent="0.35">
      <c r="A785" s="22">
        <v>1</v>
      </c>
      <c r="B785" s="23" t="s">
        <v>19</v>
      </c>
      <c r="C785" s="21" t="s">
        <v>816</v>
      </c>
      <c r="D785" s="21" t="s">
        <v>1666</v>
      </c>
      <c r="E785" s="78">
        <f>VLOOKUP(D785,'[1]As per ISO'!$C$8:$FC$889,157,0)</f>
        <v>1</v>
      </c>
      <c r="F785" s="23" t="s">
        <v>1737</v>
      </c>
      <c r="G785" s="102" t="s">
        <v>1862</v>
      </c>
      <c r="H785" s="8" t="s">
        <v>2231</v>
      </c>
      <c r="I785" s="80">
        <v>3</v>
      </c>
      <c r="J785" s="26"/>
      <c r="K785" s="26"/>
      <c r="L785" s="26"/>
      <c r="M785" s="26"/>
      <c r="N785" s="26"/>
      <c r="O785" s="26"/>
    </row>
    <row r="786" spans="1:15" s="7" customFormat="1" ht="26.15" customHeight="1" x14ac:dyDescent="0.35">
      <c r="A786" s="22">
        <f t="shared" si="12"/>
        <v>2</v>
      </c>
      <c r="B786" s="23" t="s">
        <v>19</v>
      </c>
      <c r="C786" s="21" t="s">
        <v>817</v>
      </c>
      <c r="D786" s="21" t="s">
        <v>1667</v>
      </c>
      <c r="E786" s="78">
        <f>VLOOKUP(D786,'[1]As per ISO'!$C$8:$FC$889,157,0)</f>
        <v>2</v>
      </c>
      <c r="F786" s="23" t="s">
        <v>1737</v>
      </c>
      <c r="G786" s="102" t="s">
        <v>2309</v>
      </c>
      <c r="H786" s="8"/>
      <c r="I786" s="80">
        <v>3</v>
      </c>
      <c r="J786" s="26"/>
      <c r="K786" s="26"/>
      <c r="L786" s="26"/>
      <c r="M786" s="26"/>
      <c r="N786" s="26"/>
      <c r="O786" s="26"/>
    </row>
    <row r="787" spans="1:15" s="7" customFormat="1" ht="26.15" customHeight="1" x14ac:dyDescent="0.35">
      <c r="A787" s="22">
        <f t="shared" si="12"/>
        <v>3</v>
      </c>
      <c r="B787" s="23" t="s">
        <v>19</v>
      </c>
      <c r="C787" s="21" t="s">
        <v>818</v>
      </c>
      <c r="D787" s="21" t="s">
        <v>1668</v>
      </c>
      <c r="E787" s="78">
        <f>VLOOKUP(D787,'[1]As per ISO'!$C$8:$FC$889,157,0)</f>
        <v>3</v>
      </c>
      <c r="F787" s="23" t="s">
        <v>1738</v>
      </c>
      <c r="G787" s="102" t="s">
        <v>2512</v>
      </c>
      <c r="H787" s="8"/>
      <c r="I787" s="80"/>
      <c r="J787" s="26"/>
      <c r="K787" s="26"/>
      <c r="L787" s="26"/>
      <c r="M787" s="26"/>
      <c r="N787" s="26"/>
      <c r="O787" s="26"/>
    </row>
    <row r="788" spans="1:15" s="7" customFormat="1" ht="26.15" customHeight="1" x14ac:dyDescent="0.35">
      <c r="A788" s="22">
        <f t="shared" si="12"/>
        <v>4</v>
      </c>
      <c r="B788" s="23" t="s">
        <v>19</v>
      </c>
      <c r="C788" s="21" t="s">
        <v>819</v>
      </c>
      <c r="D788" s="21" t="s">
        <v>1669</v>
      </c>
      <c r="E788" s="78">
        <f>VLOOKUP(D788,'[1]As per ISO'!$C$8:$FC$889,157,0)</f>
        <v>4</v>
      </c>
      <c r="F788" s="23" t="s">
        <v>1738</v>
      </c>
      <c r="G788" s="102" t="s">
        <v>2773</v>
      </c>
      <c r="H788" s="8"/>
      <c r="I788" s="80"/>
      <c r="J788" s="26"/>
      <c r="K788" s="26"/>
      <c r="L788" s="26"/>
      <c r="M788" s="26"/>
      <c r="N788" s="26"/>
      <c r="O788" s="26"/>
    </row>
    <row r="789" spans="1:15" s="7" customFormat="1" ht="26.15" customHeight="1" x14ac:dyDescent="0.35">
      <c r="A789" s="22">
        <f t="shared" si="12"/>
        <v>5</v>
      </c>
      <c r="B789" s="23" t="s">
        <v>19</v>
      </c>
      <c r="C789" s="21" t="s">
        <v>820</v>
      </c>
      <c r="D789" s="21" t="s">
        <v>1670</v>
      </c>
      <c r="E789" s="78">
        <f>VLOOKUP(D789,'[1]As per ISO'!$C$8:$FC$889,157,0)</f>
        <v>5</v>
      </c>
      <c r="F789" s="23" t="s">
        <v>1737</v>
      </c>
      <c r="G789" s="102"/>
      <c r="H789" s="8"/>
      <c r="I789" s="80"/>
      <c r="J789" s="26"/>
      <c r="K789" s="26"/>
      <c r="L789" s="26"/>
      <c r="M789" s="26"/>
      <c r="N789" s="26"/>
      <c r="O789" s="26"/>
    </row>
    <row r="790" spans="1:15" s="7" customFormat="1" ht="26.15" customHeight="1" x14ac:dyDescent="0.35">
      <c r="A790" s="22">
        <f t="shared" si="12"/>
        <v>6</v>
      </c>
      <c r="B790" s="23" t="s">
        <v>19</v>
      </c>
      <c r="C790" s="21" t="s">
        <v>821</v>
      </c>
      <c r="D790" s="21" t="s">
        <v>1671</v>
      </c>
      <c r="E790" s="78">
        <f>VLOOKUP(D790,'[1]As per ISO'!$C$8:$FC$889,157,0)</f>
        <v>6</v>
      </c>
      <c r="F790" s="23" t="s">
        <v>1738</v>
      </c>
      <c r="G790" s="102" t="s">
        <v>2513</v>
      </c>
      <c r="H790" s="8"/>
      <c r="I790" s="80"/>
      <c r="J790" s="26"/>
      <c r="K790" s="26"/>
      <c r="L790" s="26"/>
      <c r="M790" s="26"/>
      <c r="N790" s="26"/>
      <c r="O790" s="26"/>
    </row>
    <row r="791" spans="1:15" s="7" customFormat="1" ht="26.15" customHeight="1" x14ac:dyDescent="0.35">
      <c r="A791" s="22">
        <f t="shared" si="12"/>
        <v>7</v>
      </c>
      <c r="B791" s="23" t="s">
        <v>19</v>
      </c>
      <c r="C791" s="21" t="s">
        <v>822</v>
      </c>
      <c r="D791" s="21" t="s">
        <v>1672</v>
      </c>
      <c r="E791" s="78">
        <f>VLOOKUP(D791,'[1]As per ISO'!$C$8:$FC$889,157,0)</f>
        <v>8</v>
      </c>
      <c r="F791" s="23" t="s">
        <v>1737</v>
      </c>
      <c r="G791" s="102"/>
      <c r="H791" s="8"/>
      <c r="I791" s="80"/>
      <c r="J791" s="26"/>
      <c r="K791" s="26"/>
      <c r="L791" s="26"/>
      <c r="M791" s="26"/>
      <c r="N791" s="26"/>
      <c r="O791" s="26"/>
    </row>
    <row r="792" spans="1:15" s="7" customFormat="1" ht="26.15" customHeight="1" x14ac:dyDescent="0.35">
      <c r="A792" s="22">
        <f t="shared" si="12"/>
        <v>8</v>
      </c>
      <c r="B792" s="23" t="s">
        <v>19</v>
      </c>
      <c r="C792" s="21" t="s">
        <v>823</v>
      </c>
      <c r="D792" s="21" t="s">
        <v>1673</v>
      </c>
      <c r="E792" s="78">
        <f>VLOOKUP(D792,'[1]As per ISO'!$C$8:$FC$889,157,0)</f>
        <v>9</v>
      </c>
      <c r="F792" s="23" t="s">
        <v>1738</v>
      </c>
      <c r="G792" s="102" t="s">
        <v>2514</v>
      </c>
      <c r="H792" s="8"/>
      <c r="I792" s="80"/>
      <c r="J792" s="26"/>
      <c r="K792" s="26"/>
      <c r="L792" s="26"/>
      <c r="M792" s="26"/>
      <c r="N792" s="26"/>
      <c r="O792" s="26"/>
    </row>
    <row r="793" spans="1:15" s="7" customFormat="1" ht="26.15" customHeight="1" x14ac:dyDescent="0.35">
      <c r="A793" s="22">
        <f t="shared" si="12"/>
        <v>9</v>
      </c>
      <c r="B793" s="23" t="s">
        <v>19</v>
      </c>
      <c r="C793" s="21" t="s">
        <v>824</v>
      </c>
      <c r="D793" s="21" t="s">
        <v>1674</v>
      </c>
      <c r="E793" s="78">
        <f>VLOOKUP(D793,'[1]As per ISO'!$C$8:$FC$889,157,0)</f>
        <v>10</v>
      </c>
      <c r="F793" s="23" t="s">
        <v>1738</v>
      </c>
      <c r="G793" s="102" t="s">
        <v>2515</v>
      </c>
      <c r="H793" s="8"/>
      <c r="I793" s="80"/>
      <c r="J793" s="26"/>
      <c r="K793" s="26"/>
      <c r="L793" s="26"/>
      <c r="M793" s="26"/>
      <c r="N793" s="26"/>
      <c r="O793" s="26"/>
    </row>
    <row r="794" spans="1:15" s="7" customFormat="1" ht="26.15" customHeight="1" x14ac:dyDescent="0.35">
      <c r="A794" s="22">
        <f t="shared" si="12"/>
        <v>10</v>
      </c>
      <c r="B794" s="23" t="s">
        <v>19</v>
      </c>
      <c r="C794" s="21" t="s">
        <v>825</v>
      </c>
      <c r="D794" s="21" t="s">
        <v>1675</v>
      </c>
      <c r="E794" s="78">
        <f>VLOOKUP(D794,'[1]As per ISO'!$C$8:$FC$889,157,0)</f>
        <v>11</v>
      </c>
      <c r="F794" s="23" t="s">
        <v>1737</v>
      </c>
      <c r="G794" s="102" t="s">
        <v>2307</v>
      </c>
      <c r="H794" s="8"/>
      <c r="I794" s="80">
        <v>3.6</v>
      </c>
      <c r="J794" s="26"/>
      <c r="K794" s="26"/>
      <c r="L794" s="26"/>
      <c r="M794" s="26"/>
      <c r="N794" s="26"/>
      <c r="O794" s="26"/>
    </row>
    <row r="795" spans="1:15" s="7" customFormat="1" ht="26.15" customHeight="1" x14ac:dyDescent="0.35">
      <c r="A795" s="22">
        <f t="shared" si="12"/>
        <v>11</v>
      </c>
      <c r="B795" s="23" t="s">
        <v>19</v>
      </c>
      <c r="C795" s="21" t="s">
        <v>826</v>
      </c>
      <c r="D795" s="21" t="s">
        <v>1676</v>
      </c>
      <c r="E795" s="78">
        <f>VLOOKUP(D795,'[1]As per ISO'!$C$8:$FC$889,157,0)</f>
        <v>12</v>
      </c>
      <c r="F795" s="23" t="s">
        <v>1738</v>
      </c>
      <c r="G795" s="102"/>
      <c r="H795" s="8"/>
      <c r="I795" s="80"/>
      <c r="J795" s="26"/>
      <c r="K795" s="26"/>
      <c r="L795" s="26"/>
      <c r="M795" s="26"/>
      <c r="N795" s="26"/>
      <c r="O795" s="26"/>
    </row>
    <row r="796" spans="1:15" s="7" customFormat="1" ht="26.15" customHeight="1" x14ac:dyDescent="0.35">
      <c r="A796" s="22">
        <f t="shared" si="12"/>
        <v>12</v>
      </c>
      <c r="B796" s="23" t="s">
        <v>19</v>
      </c>
      <c r="C796" s="21" t="s">
        <v>827</v>
      </c>
      <c r="D796" s="21" t="s">
        <v>1677</v>
      </c>
      <c r="E796" s="78">
        <f>VLOOKUP(D796,'[1]As per ISO'!$C$8:$FC$889,157,0)</f>
        <v>13</v>
      </c>
      <c r="F796" s="23" t="s">
        <v>1737</v>
      </c>
      <c r="G796" s="102"/>
      <c r="H796" s="8"/>
      <c r="I796" s="80"/>
      <c r="J796" s="26"/>
      <c r="K796" s="26"/>
      <c r="L796" s="26"/>
      <c r="M796" s="26"/>
      <c r="N796" s="26"/>
      <c r="O796" s="26"/>
    </row>
    <row r="797" spans="1:15" s="7" customFormat="1" ht="26.15" customHeight="1" x14ac:dyDescent="0.35">
      <c r="A797" s="22">
        <f t="shared" si="12"/>
        <v>13</v>
      </c>
      <c r="B797" s="23" t="s">
        <v>19</v>
      </c>
      <c r="C797" s="21" t="s">
        <v>828</v>
      </c>
      <c r="D797" s="21" t="s">
        <v>1678</v>
      </c>
      <c r="E797" s="78">
        <f>VLOOKUP(D797,'[1]As per ISO'!$C$8:$FC$889,157,0)</f>
        <v>14</v>
      </c>
      <c r="F797" s="23" t="s">
        <v>1737</v>
      </c>
      <c r="G797" s="102" t="s">
        <v>1862</v>
      </c>
      <c r="H797" s="8" t="s">
        <v>2232</v>
      </c>
      <c r="I797" s="80">
        <v>3</v>
      </c>
      <c r="J797" s="26"/>
      <c r="K797" s="26"/>
      <c r="L797" s="26"/>
      <c r="M797" s="26"/>
      <c r="N797" s="26"/>
      <c r="O797" s="26"/>
    </row>
    <row r="798" spans="1:15" s="7" customFormat="1" ht="26.15" customHeight="1" x14ac:dyDescent="0.35">
      <c r="A798" s="22">
        <f t="shared" si="12"/>
        <v>14</v>
      </c>
      <c r="B798" s="23" t="s">
        <v>19</v>
      </c>
      <c r="C798" s="21" t="s">
        <v>829</v>
      </c>
      <c r="D798" s="21" t="s">
        <v>1679</v>
      </c>
      <c r="E798" s="78">
        <f>VLOOKUP(D798,'[1]As per ISO'!$C$8:$FC$889,157,0)</f>
        <v>15</v>
      </c>
      <c r="F798" s="23" t="s">
        <v>1737</v>
      </c>
      <c r="G798" s="102" t="s">
        <v>2321</v>
      </c>
      <c r="H798" s="8"/>
      <c r="I798" s="80">
        <v>4.7</v>
      </c>
      <c r="J798" s="26"/>
      <c r="K798" s="26"/>
      <c r="L798" s="26"/>
      <c r="M798" s="26"/>
      <c r="N798" s="26"/>
      <c r="O798" s="26"/>
    </row>
    <row r="799" spans="1:15" s="7" customFormat="1" ht="26.15" customHeight="1" x14ac:dyDescent="0.35">
      <c r="A799" s="22">
        <f t="shared" si="12"/>
        <v>15</v>
      </c>
      <c r="B799" s="23" t="s">
        <v>19</v>
      </c>
      <c r="C799" s="21" t="s">
        <v>830</v>
      </c>
      <c r="D799" s="21" t="s">
        <v>1680</v>
      </c>
      <c r="E799" s="78">
        <f>VLOOKUP(D799,'[1]As per ISO'!$C$8:$FC$889,157,0)</f>
        <v>16</v>
      </c>
      <c r="F799" s="23" t="s">
        <v>1737</v>
      </c>
      <c r="G799" s="102"/>
      <c r="H799" s="8"/>
      <c r="I799" s="80"/>
      <c r="J799" s="26"/>
      <c r="K799" s="26"/>
      <c r="L799" s="26"/>
      <c r="M799" s="26"/>
      <c r="N799" s="26"/>
      <c r="O799" s="26"/>
    </row>
    <row r="800" spans="1:15" s="7" customFormat="1" ht="26.15" customHeight="1" x14ac:dyDescent="0.35">
      <c r="A800" s="22">
        <f t="shared" si="12"/>
        <v>16</v>
      </c>
      <c r="B800" s="23" t="s">
        <v>19</v>
      </c>
      <c r="C800" s="21" t="s">
        <v>831</v>
      </c>
      <c r="D800" s="21" t="s">
        <v>1681</v>
      </c>
      <c r="E800" s="78">
        <f>VLOOKUP(D800,'[1]As per ISO'!$C$8:$FC$889,157,0)</f>
        <v>17</v>
      </c>
      <c r="F800" s="23" t="s">
        <v>1737</v>
      </c>
      <c r="G800" s="102" t="s">
        <v>2529</v>
      </c>
      <c r="H800" s="8"/>
      <c r="I800" s="80"/>
      <c r="J800" s="26"/>
      <c r="K800" s="26"/>
      <c r="L800" s="26"/>
      <c r="M800" s="26"/>
      <c r="N800" s="26"/>
      <c r="O800" s="26"/>
    </row>
    <row r="801" spans="1:15" s="7" customFormat="1" ht="26.15" customHeight="1" x14ac:dyDescent="0.35">
      <c r="A801" s="22">
        <f t="shared" si="12"/>
        <v>17</v>
      </c>
      <c r="B801" s="23" t="s">
        <v>19</v>
      </c>
      <c r="C801" s="21" t="s">
        <v>832</v>
      </c>
      <c r="D801" s="21" t="s">
        <v>1682</v>
      </c>
      <c r="E801" s="78">
        <f>VLOOKUP(D801,'[1]As per ISO'!$C$8:$FC$889,157,0)</f>
        <v>18</v>
      </c>
      <c r="F801" s="23" t="s">
        <v>1737</v>
      </c>
      <c r="G801" s="102"/>
      <c r="H801" s="8"/>
      <c r="I801" s="80"/>
      <c r="J801" s="26"/>
      <c r="K801" s="26"/>
      <c r="L801" s="26"/>
      <c r="M801" s="26"/>
      <c r="N801" s="26"/>
      <c r="O801" s="26"/>
    </row>
    <row r="802" spans="1:15" s="7" customFormat="1" ht="26.15" customHeight="1" x14ac:dyDescent="0.35">
      <c r="A802" s="22">
        <f t="shared" si="12"/>
        <v>18</v>
      </c>
      <c r="B802" s="23" t="s">
        <v>19</v>
      </c>
      <c r="C802" s="21" t="s">
        <v>833</v>
      </c>
      <c r="D802" s="21" t="s">
        <v>1683</v>
      </c>
      <c r="E802" s="78">
        <f>VLOOKUP(D802,'[1]As per ISO'!$C$8:$FC$889,157,0)</f>
        <v>19</v>
      </c>
      <c r="F802" s="23" t="s">
        <v>1737</v>
      </c>
      <c r="G802" s="102"/>
      <c r="H802" s="8"/>
      <c r="I802" s="80"/>
      <c r="J802" s="26"/>
      <c r="K802" s="26"/>
      <c r="L802" s="26"/>
      <c r="M802" s="26"/>
      <c r="N802" s="26"/>
      <c r="O802" s="26"/>
    </row>
    <row r="803" spans="1:15" s="7" customFormat="1" ht="26.15" customHeight="1" x14ac:dyDescent="0.35">
      <c r="A803" s="22">
        <f t="shared" si="12"/>
        <v>19</v>
      </c>
      <c r="B803" s="23" t="s">
        <v>19</v>
      </c>
      <c r="C803" s="21" t="s">
        <v>834</v>
      </c>
      <c r="D803" s="21" t="s">
        <v>1684</v>
      </c>
      <c r="E803" s="78">
        <f>VLOOKUP(D803,'[1]As per ISO'!$C$8:$FC$889,157,0)</f>
        <v>20</v>
      </c>
      <c r="F803" s="23" t="s">
        <v>1738</v>
      </c>
      <c r="G803" s="102"/>
      <c r="H803" s="8"/>
      <c r="I803" s="80"/>
      <c r="J803" s="26"/>
      <c r="K803" s="26"/>
      <c r="L803" s="26"/>
      <c r="M803" s="26"/>
      <c r="N803" s="26"/>
      <c r="O803" s="26"/>
    </row>
    <row r="804" spans="1:15" s="7" customFormat="1" ht="26.15" customHeight="1" x14ac:dyDescent="0.35">
      <c r="A804" s="22">
        <f t="shared" si="12"/>
        <v>20</v>
      </c>
      <c r="B804" s="23" t="s">
        <v>19</v>
      </c>
      <c r="C804" s="21" t="s">
        <v>835</v>
      </c>
      <c r="D804" s="21" t="s">
        <v>1685</v>
      </c>
      <c r="E804" s="78">
        <f>VLOOKUP(D804,'[1]As per ISO'!$C$8:$FC$889,157,0)</f>
        <v>21</v>
      </c>
      <c r="F804" s="23" t="s">
        <v>1738</v>
      </c>
      <c r="G804" s="102" t="s">
        <v>2516</v>
      </c>
      <c r="H804" s="8" t="s">
        <v>2367</v>
      </c>
      <c r="I804" s="80"/>
      <c r="J804" s="26"/>
      <c r="K804" s="26"/>
      <c r="L804" s="26"/>
      <c r="M804" s="26"/>
      <c r="N804" s="26"/>
      <c r="O804" s="26"/>
    </row>
    <row r="805" spans="1:15" s="7" customFormat="1" ht="26.15" customHeight="1" x14ac:dyDescent="0.35">
      <c r="A805" s="22">
        <f t="shared" si="12"/>
        <v>21</v>
      </c>
      <c r="B805" s="23" t="s">
        <v>19</v>
      </c>
      <c r="C805" s="21" t="s">
        <v>836</v>
      </c>
      <c r="D805" s="21" t="s">
        <v>1686</v>
      </c>
      <c r="E805" s="78">
        <f>VLOOKUP(D805,'[1]As per ISO'!$C$8:$FC$889,157,0)</f>
        <v>22</v>
      </c>
      <c r="F805" s="23" t="s">
        <v>1738</v>
      </c>
      <c r="G805" s="102" t="s">
        <v>2517</v>
      </c>
      <c r="H805" s="8"/>
      <c r="I805" s="80"/>
      <c r="J805" s="26"/>
      <c r="K805" s="26"/>
      <c r="L805" s="26"/>
      <c r="M805" s="26"/>
      <c r="N805" s="26"/>
      <c r="O805" s="26"/>
    </row>
    <row r="806" spans="1:15" s="7" customFormat="1" ht="26.15" customHeight="1" x14ac:dyDescent="0.35">
      <c r="A806" s="22">
        <f t="shared" si="12"/>
        <v>22</v>
      </c>
      <c r="B806" s="23" t="s">
        <v>19</v>
      </c>
      <c r="C806" s="21" t="s">
        <v>837</v>
      </c>
      <c r="D806" s="21" t="s">
        <v>1687</v>
      </c>
      <c r="E806" s="78">
        <f>VLOOKUP(D806,'[1]As per ISO'!$C$8:$FC$889,157,0)</f>
        <v>23</v>
      </c>
      <c r="F806" s="23" t="s">
        <v>1738</v>
      </c>
      <c r="G806" s="102" t="s">
        <v>2518</v>
      </c>
      <c r="H806" s="8" t="s">
        <v>2561</v>
      </c>
      <c r="I806" s="80"/>
      <c r="J806" s="26"/>
      <c r="K806" s="26"/>
      <c r="L806" s="26"/>
      <c r="M806" s="26"/>
      <c r="N806" s="26"/>
      <c r="O806" s="26"/>
    </row>
    <row r="807" spans="1:15" s="7" customFormat="1" ht="26.15" customHeight="1" x14ac:dyDescent="0.35">
      <c r="A807" s="22">
        <f t="shared" si="12"/>
        <v>23</v>
      </c>
      <c r="B807" s="23" t="s">
        <v>19</v>
      </c>
      <c r="C807" s="21" t="s">
        <v>838</v>
      </c>
      <c r="D807" s="21" t="s">
        <v>1688</v>
      </c>
      <c r="E807" s="78">
        <f>VLOOKUP(D807,'[1]As per ISO'!$C$8:$FC$889,157,0)</f>
        <v>24</v>
      </c>
      <c r="F807" s="23" t="s">
        <v>1738</v>
      </c>
      <c r="G807" s="102" t="s">
        <v>2519</v>
      </c>
      <c r="H807" s="8" t="s">
        <v>2562</v>
      </c>
      <c r="I807" s="80"/>
      <c r="J807" s="26"/>
      <c r="K807" s="26"/>
      <c r="L807" s="26"/>
      <c r="M807" s="26"/>
      <c r="N807" s="26"/>
      <c r="O807" s="26"/>
    </row>
    <row r="808" spans="1:15" s="7" customFormat="1" ht="26.15" customHeight="1" x14ac:dyDescent="0.35">
      <c r="A808" s="22">
        <f t="shared" si="12"/>
        <v>24</v>
      </c>
      <c r="B808" s="23" t="s">
        <v>19</v>
      </c>
      <c r="C808" s="21" t="s">
        <v>839</v>
      </c>
      <c r="D808" s="21" t="s">
        <v>1689</v>
      </c>
      <c r="E808" s="78">
        <f>VLOOKUP(D808,'[1]As per ISO'!$C$8:$FC$889,157,0)</f>
        <v>25</v>
      </c>
      <c r="F808" s="23" t="s">
        <v>1738</v>
      </c>
      <c r="G808" s="102" t="s">
        <v>2520</v>
      </c>
      <c r="H808" s="8" t="s">
        <v>2563</v>
      </c>
      <c r="I808" s="80"/>
      <c r="J808" s="26"/>
      <c r="K808" s="26"/>
      <c r="L808" s="26"/>
      <c r="M808" s="26"/>
      <c r="N808" s="26"/>
      <c r="O808" s="26"/>
    </row>
    <row r="809" spans="1:15" s="7" customFormat="1" ht="26.15" customHeight="1" x14ac:dyDescent="0.35">
      <c r="A809" s="22">
        <f t="shared" si="12"/>
        <v>25</v>
      </c>
      <c r="B809" s="23" t="s">
        <v>19</v>
      </c>
      <c r="C809" s="21" t="s">
        <v>840</v>
      </c>
      <c r="D809" s="21" t="s">
        <v>1690</v>
      </c>
      <c r="E809" s="78">
        <f>VLOOKUP(D809,'[1]As per ISO'!$C$8:$FC$889,157,0)</f>
        <v>26</v>
      </c>
      <c r="F809" s="23" t="s">
        <v>1738</v>
      </c>
      <c r="G809" s="102" t="s">
        <v>2500</v>
      </c>
      <c r="H809" s="8"/>
      <c r="I809" s="80"/>
      <c r="J809" s="26"/>
      <c r="K809" s="26"/>
      <c r="L809" s="26"/>
      <c r="M809" s="26"/>
      <c r="N809" s="26"/>
      <c r="O809" s="26"/>
    </row>
    <row r="810" spans="1:15" s="7" customFormat="1" ht="26.15" customHeight="1" x14ac:dyDescent="0.35">
      <c r="A810" s="22">
        <f t="shared" si="12"/>
        <v>26</v>
      </c>
      <c r="B810" s="23" t="s">
        <v>19</v>
      </c>
      <c r="C810" s="21" t="s">
        <v>841</v>
      </c>
      <c r="D810" s="21" t="s">
        <v>1691</v>
      </c>
      <c r="E810" s="78">
        <f>VLOOKUP(D810,'[1]As per ISO'!$C$8:$FC$889,157,0)</f>
        <v>27</v>
      </c>
      <c r="F810" s="23" t="s">
        <v>1738</v>
      </c>
      <c r="G810" s="102"/>
      <c r="H810" s="8"/>
      <c r="I810" s="80"/>
      <c r="J810" s="26"/>
      <c r="K810" s="26"/>
      <c r="L810" s="26"/>
      <c r="M810" s="26"/>
      <c r="N810" s="26"/>
      <c r="O810" s="26"/>
    </row>
    <row r="811" spans="1:15" s="7" customFormat="1" ht="26.15" customHeight="1" x14ac:dyDescent="0.35">
      <c r="A811" s="22">
        <f t="shared" si="12"/>
        <v>27</v>
      </c>
      <c r="B811" s="23" t="s">
        <v>19</v>
      </c>
      <c r="C811" s="21" t="s">
        <v>842</v>
      </c>
      <c r="D811" s="21" t="s">
        <v>1692</v>
      </c>
      <c r="E811" s="78">
        <f>VLOOKUP(D811,'[1]As per ISO'!$C$8:$FC$889,157,0)</f>
        <v>28</v>
      </c>
      <c r="F811" s="23" t="s">
        <v>1738</v>
      </c>
      <c r="G811" s="102" t="s">
        <v>2530</v>
      </c>
      <c r="H811" s="8" t="s">
        <v>2564</v>
      </c>
      <c r="I811" s="80"/>
      <c r="J811" s="26"/>
      <c r="K811" s="26"/>
      <c r="L811" s="26"/>
      <c r="M811" s="26"/>
      <c r="N811" s="26"/>
      <c r="O811" s="26"/>
    </row>
    <row r="812" spans="1:15" s="7" customFormat="1" ht="26.15" customHeight="1" x14ac:dyDescent="0.35">
      <c r="A812" s="22">
        <f t="shared" si="12"/>
        <v>28</v>
      </c>
      <c r="B812" s="23" t="s">
        <v>19</v>
      </c>
      <c r="C812" s="21" t="s">
        <v>843</v>
      </c>
      <c r="D812" s="21" t="s">
        <v>1693</v>
      </c>
      <c r="E812" s="78">
        <f>VLOOKUP(D812,'[1]As per ISO'!$C$8:$FC$889,157,0)</f>
        <v>29</v>
      </c>
      <c r="F812" s="23" t="s">
        <v>1737</v>
      </c>
      <c r="G812" s="102"/>
      <c r="H812" s="8"/>
      <c r="I812" s="80"/>
      <c r="J812" s="26"/>
      <c r="K812" s="26"/>
      <c r="L812" s="26"/>
      <c r="M812" s="26"/>
      <c r="N812" s="26"/>
      <c r="O812" s="26"/>
    </row>
    <row r="813" spans="1:15" s="7" customFormat="1" ht="26.15" customHeight="1" x14ac:dyDescent="0.35">
      <c r="A813" s="22">
        <f t="shared" si="12"/>
        <v>29</v>
      </c>
      <c r="B813" s="23" t="s">
        <v>19</v>
      </c>
      <c r="C813" s="21" t="s">
        <v>844</v>
      </c>
      <c r="D813" s="21" t="s">
        <v>1694</v>
      </c>
      <c r="E813" s="78">
        <f>VLOOKUP(D813,'[1]As per ISO'!$C$8:$FC$889,157,0)</f>
        <v>30</v>
      </c>
      <c r="F813" s="23" t="s">
        <v>1738</v>
      </c>
      <c r="G813" s="102"/>
      <c r="H813" s="8"/>
      <c r="I813" s="80"/>
      <c r="J813" s="26"/>
      <c r="K813" s="26"/>
      <c r="L813" s="26"/>
      <c r="M813" s="26"/>
      <c r="N813" s="26"/>
      <c r="O813" s="26"/>
    </row>
    <row r="814" spans="1:15" s="7" customFormat="1" ht="26.15" customHeight="1" x14ac:dyDescent="0.35">
      <c r="A814" s="22">
        <f t="shared" si="12"/>
        <v>30</v>
      </c>
      <c r="B814" s="23" t="s">
        <v>19</v>
      </c>
      <c r="C814" s="21" t="s">
        <v>845</v>
      </c>
      <c r="D814" s="21" t="s">
        <v>1695</v>
      </c>
      <c r="E814" s="78">
        <f>VLOOKUP(D814,'[1]As per ISO'!$C$8:$FC$889,157,0)</f>
        <v>32</v>
      </c>
      <c r="F814" s="23" t="s">
        <v>1737</v>
      </c>
      <c r="G814" s="102" t="s">
        <v>2301</v>
      </c>
      <c r="H814" s="8"/>
      <c r="I814" s="80">
        <v>3</v>
      </c>
      <c r="J814" s="26"/>
      <c r="K814" s="26"/>
      <c r="L814" s="26"/>
      <c r="M814" s="26"/>
      <c r="N814" s="26"/>
      <c r="O814" s="26"/>
    </row>
    <row r="815" spans="1:15" s="7" customFormat="1" ht="26.15" customHeight="1" x14ac:dyDescent="0.35">
      <c r="A815" s="22">
        <f t="shared" si="12"/>
        <v>31</v>
      </c>
      <c r="B815" s="23" t="s">
        <v>19</v>
      </c>
      <c r="C815" s="21" t="s">
        <v>846</v>
      </c>
      <c r="D815" s="21" t="s">
        <v>1696</v>
      </c>
      <c r="E815" s="78">
        <f>VLOOKUP(D815,'[1]As per ISO'!$C$8:$FC$889,157,0)</f>
        <v>33</v>
      </c>
      <c r="F815" s="23" t="s">
        <v>1737</v>
      </c>
      <c r="G815" s="102" t="s">
        <v>1745</v>
      </c>
      <c r="H815" s="8" t="s">
        <v>2462</v>
      </c>
      <c r="I815" s="80">
        <v>3.6</v>
      </c>
      <c r="J815" s="26"/>
      <c r="K815" s="26"/>
      <c r="L815" s="26"/>
      <c r="M815" s="26"/>
      <c r="N815" s="26"/>
      <c r="O815" s="26"/>
    </row>
    <row r="816" spans="1:15" s="7" customFormat="1" ht="26.15" customHeight="1" x14ac:dyDescent="0.35">
      <c r="A816" s="22">
        <f t="shared" si="12"/>
        <v>32</v>
      </c>
      <c r="B816" s="23" t="s">
        <v>19</v>
      </c>
      <c r="C816" s="21" t="s">
        <v>847</v>
      </c>
      <c r="D816" s="21" t="s">
        <v>1697</v>
      </c>
      <c r="E816" s="78">
        <f>VLOOKUP(D816,'[1]As per ISO'!$C$8:$FC$889,157,0)</f>
        <v>34</v>
      </c>
      <c r="F816" s="23" t="s">
        <v>1737</v>
      </c>
      <c r="G816" s="102" t="s">
        <v>2299</v>
      </c>
      <c r="H816" s="8"/>
      <c r="I816" s="80">
        <v>4</v>
      </c>
      <c r="J816" s="26"/>
      <c r="K816" s="26"/>
      <c r="L816" s="26"/>
      <c r="M816" s="26"/>
      <c r="N816" s="26"/>
      <c r="O816" s="26"/>
    </row>
    <row r="817" spans="1:15" s="7" customFormat="1" ht="26.15" customHeight="1" x14ac:dyDescent="0.35">
      <c r="A817" s="22">
        <f t="shared" si="12"/>
        <v>33</v>
      </c>
      <c r="B817" s="23" t="s">
        <v>19</v>
      </c>
      <c r="C817" s="21" t="s">
        <v>848</v>
      </c>
      <c r="D817" s="21" t="s">
        <v>1698</v>
      </c>
      <c r="E817" s="78">
        <f>VLOOKUP(D817,'[1]As per ISO'!$C$8:$FC$889,157,0)</f>
        <v>35</v>
      </c>
      <c r="F817" s="23" t="s">
        <v>1737</v>
      </c>
      <c r="G817" s="102" t="s">
        <v>2310</v>
      </c>
      <c r="H817" s="8" t="s">
        <v>2289</v>
      </c>
      <c r="I817" s="80">
        <v>3.5</v>
      </c>
      <c r="J817" s="26"/>
      <c r="K817" s="26"/>
      <c r="L817" s="26"/>
      <c r="M817" s="26"/>
      <c r="N817" s="26"/>
      <c r="O817" s="26"/>
    </row>
    <row r="818" spans="1:15" s="7" customFormat="1" ht="26.15" customHeight="1" x14ac:dyDescent="0.35">
      <c r="A818" s="22">
        <f t="shared" si="12"/>
        <v>34</v>
      </c>
      <c r="B818" s="23" t="s">
        <v>19</v>
      </c>
      <c r="C818" s="21" t="s">
        <v>849</v>
      </c>
      <c r="D818" s="21" t="s">
        <v>1699</v>
      </c>
      <c r="E818" s="78">
        <f>VLOOKUP(D818,'[1]As per ISO'!$C$8:$FC$889,157,0)</f>
        <v>36</v>
      </c>
      <c r="F818" s="23" t="s">
        <v>1737</v>
      </c>
      <c r="G818" s="103" t="s">
        <v>2541</v>
      </c>
      <c r="H818" s="8" t="s">
        <v>2233</v>
      </c>
      <c r="I818" s="80">
        <v>5.5</v>
      </c>
      <c r="J818" s="26"/>
      <c r="K818" s="26"/>
      <c r="L818" s="26"/>
      <c r="M818" s="26"/>
      <c r="N818" s="26"/>
      <c r="O818" s="26"/>
    </row>
    <row r="819" spans="1:15" s="7" customFormat="1" ht="26.15" customHeight="1" x14ac:dyDescent="0.35">
      <c r="A819" s="22">
        <f t="shared" si="12"/>
        <v>35</v>
      </c>
      <c r="B819" s="23" t="s">
        <v>19</v>
      </c>
      <c r="C819" s="21" t="s">
        <v>850</v>
      </c>
      <c r="D819" s="21" t="s">
        <v>1700</v>
      </c>
      <c r="E819" s="78">
        <f>VLOOKUP(D819,'[1]As per ISO'!$C$8:$FC$889,157,0)</f>
        <v>37</v>
      </c>
      <c r="F819" s="23" t="s">
        <v>1737</v>
      </c>
      <c r="G819" s="102"/>
      <c r="H819" s="8"/>
      <c r="I819" s="80"/>
      <c r="J819" s="26"/>
      <c r="K819" s="26"/>
      <c r="L819" s="26"/>
      <c r="M819" s="26"/>
      <c r="N819" s="26"/>
      <c r="O819" s="26"/>
    </row>
    <row r="820" spans="1:15" s="7" customFormat="1" ht="26.15" customHeight="1" x14ac:dyDescent="0.35">
      <c r="A820" s="22">
        <f t="shared" si="12"/>
        <v>36</v>
      </c>
      <c r="B820" s="23" t="s">
        <v>19</v>
      </c>
      <c r="C820" s="21" t="s">
        <v>851</v>
      </c>
      <c r="D820" s="21" t="s">
        <v>1701</v>
      </c>
      <c r="E820" s="78">
        <f>VLOOKUP(D820,'[1]As per ISO'!$C$8:$FC$889,157,0)</f>
        <v>38</v>
      </c>
      <c r="F820" s="23" t="s">
        <v>1738</v>
      </c>
      <c r="G820" s="102" t="s">
        <v>2521</v>
      </c>
      <c r="H820" s="8" t="s">
        <v>2565</v>
      </c>
      <c r="I820" s="80"/>
      <c r="J820" s="26"/>
      <c r="K820" s="26"/>
      <c r="L820" s="26"/>
      <c r="M820" s="26"/>
      <c r="N820" s="26"/>
      <c r="O820" s="26"/>
    </row>
    <row r="821" spans="1:15" s="7" customFormat="1" ht="26.15" customHeight="1" x14ac:dyDescent="0.35">
      <c r="A821" s="22">
        <f t="shared" si="12"/>
        <v>37</v>
      </c>
      <c r="B821" s="23" t="s">
        <v>19</v>
      </c>
      <c r="C821" s="21" t="s">
        <v>852</v>
      </c>
      <c r="D821" s="21" t="s">
        <v>1702</v>
      </c>
      <c r="E821" s="78">
        <f>VLOOKUP(D821,'[1]As per ISO'!$C$8:$FC$889,157,0)</f>
        <v>39</v>
      </c>
      <c r="F821" s="82" t="s">
        <v>1737</v>
      </c>
      <c r="G821" s="103" t="s">
        <v>2525</v>
      </c>
      <c r="H821" s="8" t="s">
        <v>2326</v>
      </c>
      <c r="I821" s="80">
        <v>1.8</v>
      </c>
      <c r="J821" s="26"/>
      <c r="K821" s="26"/>
      <c r="L821" s="26"/>
      <c r="M821" s="26"/>
      <c r="N821" s="26"/>
      <c r="O821" s="26"/>
    </row>
    <row r="822" spans="1:15" s="7" customFormat="1" ht="26.15" customHeight="1" x14ac:dyDescent="0.35">
      <c r="A822" s="22">
        <f t="shared" si="12"/>
        <v>38</v>
      </c>
      <c r="B822" s="23" t="s">
        <v>19</v>
      </c>
      <c r="C822" s="21" t="s">
        <v>853</v>
      </c>
      <c r="D822" s="21" t="s">
        <v>1703</v>
      </c>
      <c r="E822" s="78">
        <f>VLOOKUP(D822,'[1]As per ISO'!$C$8:$FC$889,157,0)</f>
        <v>40</v>
      </c>
      <c r="F822" s="23" t="s">
        <v>1737</v>
      </c>
      <c r="G822" s="102" t="s">
        <v>1780</v>
      </c>
      <c r="H822" s="8"/>
      <c r="I822" s="80">
        <v>4.5</v>
      </c>
      <c r="J822" s="26"/>
      <c r="K822" s="26"/>
      <c r="L822" s="26"/>
      <c r="M822" s="26"/>
      <c r="N822" s="26"/>
      <c r="O822" s="26"/>
    </row>
    <row r="823" spans="1:15" s="7" customFormat="1" ht="26.15" customHeight="1" x14ac:dyDescent="0.35">
      <c r="A823" s="22">
        <f t="shared" si="12"/>
        <v>39</v>
      </c>
      <c r="B823" s="23" t="s">
        <v>19</v>
      </c>
      <c r="C823" s="21" t="s">
        <v>854</v>
      </c>
      <c r="D823" s="21" t="s">
        <v>1704</v>
      </c>
      <c r="E823" s="78">
        <f>VLOOKUP(D823,'[1]As per ISO'!$C$8:$FC$889,157,0)</f>
        <v>41</v>
      </c>
      <c r="F823" s="23" t="s">
        <v>1737</v>
      </c>
      <c r="G823" s="102"/>
      <c r="H823" s="8"/>
      <c r="I823" s="80"/>
      <c r="J823" s="26"/>
      <c r="K823" s="26"/>
      <c r="L823" s="26"/>
      <c r="M823" s="26"/>
      <c r="N823" s="26"/>
      <c r="O823" s="26"/>
    </row>
    <row r="824" spans="1:15" s="7" customFormat="1" ht="26.15" customHeight="1" x14ac:dyDescent="0.35">
      <c r="A824" s="22">
        <f t="shared" si="12"/>
        <v>40</v>
      </c>
      <c r="B824" s="23" t="s">
        <v>19</v>
      </c>
      <c r="C824" s="21" t="s">
        <v>855</v>
      </c>
      <c r="D824" s="21" t="s">
        <v>1705</v>
      </c>
      <c r="E824" s="78">
        <f>VLOOKUP(D824,'[1]As per ISO'!$C$8:$FC$889,157,0)</f>
        <v>42</v>
      </c>
      <c r="F824" s="23" t="s">
        <v>1737</v>
      </c>
      <c r="G824" s="102" t="s">
        <v>1780</v>
      </c>
      <c r="H824" s="8"/>
      <c r="I824" s="80">
        <v>4.5</v>
      </c>
      <c r="J824" s="26"/>
      <c r="K824" s="26"/>
      <c r="L824" s="26"/>
      <c r="M824" s="26"/>
      <c r="N824" s="26"/>
      <c r="O824" s="26"/>
    </row>
    <row r="825" spans="1:15" s="7" customFormat="1" ht="26.15" customHeight="1" x14ac:dyDescent="0.35">
      <c r="A825" s="22">
        <f t="shared" si="12"/>
        <v>41</v>
      </c>
      <c r="B825" s="23" t="s">
        <v>19</v>
      </c>
      <c r="C825" s="21" t="s">
        <v>856</v>
      </c>
      <c r="D825" s="21" t="s">
        <v>1706</v>
      </c>
      <c r="E825" s="78">
        <f>VLOOKUP(D825,'[1]As per ISO'!$C$8:$FC$889,157,0)</f>
        <v>43</v>
      </c>
      <c r="F825" s="23" t="s">
        <v>1737</v>
      </c>
      <c r="G825" s="102"/>
      <c r="H825" s="8"/>
      <c r="I825" s="80"/>
      <c r="J825" s="26"/>
      <c r="K825" s="26"/>
      <c r="L825" s="26"/>
      <c r="M825" s="26"/>
      <c r="N825" s="26"/>
      <c r="O825" s="26"/>
    </row>
    <row r="826" spans="1:15" s="7" customFormat="1" ht="26.15" customHeight="1" x14ac:dyDescent="0.35">
      <c r="A826" s="22">
        <f t="shared" si="12"/>
        <v>42</v>
      </c>
      <c r="B826" s="23" t="s">
        <v>19</v>
      </c>
      <c r="C826" s="21" t="s">
        <v>857</v>
      </c>
      <c r="D826" s="21" t="s">
        <v>1707</v>
      </c>
      <c r="E826" s="78">
        <f>VLOOKUP(D826,'[1]As per ISO'!$C$8:$FC$889,157,0)</f>
        <v>44</v>
      </c>
      <c r="F826" s="23" t="s">
        <v>1737</v>
      </c>
      <c r="G826" s="102" t="s">
        <v>2311</v>
      </c>
      <c r="H826" s="8"/>
      <c r="I826" s="80">
        <v>3.5</v>
      </c>
      <c r="J826" s="26"/>
      <c r="K826" s="26"/>
      <c r="L826" s="26"/>
      <c r="M826" s="26"/>
      <c r="N826" s="26"/>
      <c r="O826" s="26"/>
    </row>
    <row r="827" spans="1:15" s="7" customFormat="1" ht="26.15" customHeight="1" x14ac:dyDescent="0.35">
      <c r="A827" s="22">
        <f t="shared" si="12"/>
        <v>43</v>
      </c>
      <c r="B827" s="23" t="s">
        <v>19</v>
      </c>
      <c r="C827" s="21" t="s">
        <v>858</v>
      </c>
      <c r="D827" s="21" t="s">
        <v>1708</v>
      </c>
      <c r="E827" s="78">
        <f>VLOOKUP(D827,'[1]As per ISO'!$C$8:$FC$889,157,0)</f>
        <v>45</v>
      </c>
      <c r="F827" s="23" t="s">
        <v>1737</v>
      </c>
      <c r="G827" s="102" t="s">
        <v>2311</v>
      </c>
      <c r="H827" s="8" t="s">
        <v>2566</v>
      </c>
      <c r="I827" s="80">
        <v>3.5</v>
      </c>
      <c r="J827" s="26"/>
      <c r="K827" s="26"/>
      <c r="L827" s="26"/>
      <c r="M827" s="26"/>
      <c r="N827" s="26"/>
      <c r="O827" s="26"/>
    </row>
    <row r="828" spans="1:15" s="7" customFormat="1" ht="26.15" customHeight="1" x14ac:dyDescent="0.35">
      <c r="A828" s="22">
        <f t="shared" si="12"/>
        <v>44</v>
      </c>
      <c r="B828" s="23" t="s">
        <v>19</v>
      </c>
      <c r="C828" s="21" t="s">
        <v>859</v>
      </c>
      <c r="D828" s="21" t="s">
        <v>1709</v>
      </c>
      <c r="E828" s="78">
        <f>VLOOKUP(D828,'[1]As per ISO'!$C$8:$FC$889,157,0)</f>
        <v>46</v>
      </c>
      <c r="F828" s="23" t="s">
        <v>1737</v>
      </c>
      <c r="G828" s="102" t="s">
        <v>2489</v>
      </c>
      <c r="H828" s="8" t="s">
        <v>2567</v>
      </c>
      <c r="I828" s="80">
        <v>3</v>
      </c>
      <c r="J828" s="26"/>
      <c r="K828" s="26"/>
      <c r="L828" s="26"/>
      <c r="M828" s="26"/>
      <c r="N828" s="26"/>
      <c r="O828" s="26"/>
    </row>
    <row r="829" spans="1:15" s="7" customFormat="1" ht="26.15" customHeight="1" x14ac:dyDescent="0.35">
      <c r="A829" s="22">
        <f t="shared" si="12"/>
        <v>45</v>
      </c>
      <c r="B829" s="23" t="s">
        <v>19</v>
      </c>
      <c r="C829" s="21" t="s">
        <v>860</v>
      </c>
      <c r="D829" s="21" t="s">
        <v>1710</v>
      </c>
      <c r="E829" s="78">
        <f>VLOOKUP(D829,'[1]As per ISO'!$C$8:$FC$889,157,0)</f>
        <v>47</v>
      </c>
      <c r="F829" s="23" t="s">
        <v>1737</v>
      </c>
      <c r="G829" s="102" t="s">
        <v>2312</v>
      </c>
      <c r="H829" s="8"/>
      <c r="I829" s="80">
        <v>2.4</v>
      </c>
      <c r="J829" s="26"/>
      <c r="K829" s="26"/>
      <c r="L829" s="26"/>
      <c r="M829" s="26"/>
      <c r="N829" s="26"/>
      <c r="O829" s="26"/>
    </row>
    <row r="830" spans="1:15" s="7" customFormat="1" ht="26.15" customHeight="1" x14ac:dyDescent="0.35">
      <c r="A830" s="22">
        <f t="shared" si="12"/>
        <v>46</v>
      </c>
      <c r="B830" s="23" t="s">
        <v>19</v>
      </c>
      <c r="C830" s="21" t="s">
        <v>861</v>
      </c>
      <c r="D830" s="21" t="s">
        <v>1711</v>
      </c>
      <c r="E830" s="78">
        <f>VLOOKUP(D830,'[1]As per ISO'!$C$8:$FC$889,157,0)</f>
        <v>48</v>
      </c>
      <c r="F830" s="23" t="s">
        <v>1737</v>
      </c>
      <c r="G830" s="102" t="s">
        <v>2489</v>
      </c>
      <c r="H830" s="8"/>
      <c r="I830" s="80">
        <v>3</v>
      </c>
      <c r="J830" s="26"/>
      <c r="K830" s="26"/>
      <c r="L830" s="26"/>
      <c r="M830" s="26"/>
      <c r="N830" s="26"/>
      <c r="O830" s="26"/>
    </row>
    <row r="831" spans="1:15" s="7" customFormat="1" ht="26.15" customHeight="1" x14ac:dyDescent="0.35">
      <c r="A831" s="22">
        <f t="shared" si="12"/>
        <v>47</v>
      </c>
      <c r="B831" s="23" t="s">
        <v>19</v>
      </c>
      <c r="C831" s="21" t="s">
        <v>862</v>
      </c>
      <c r="D831" s="21" t="s">
        <v>1712</v>
      </c>
      <c r="E831" s="78">
        <f>VLOOKUP(D831,'[1]As per ISO'!$C$8:$FC$889,157,0)</f>
        <v>49</v>
      </c>
      <c r="F831" s="23" t="s">
        <v>1737</v>
      </c>
      <c r="G831" s="102" t="s">
        <v>2313</v>
      </c>
      <c r="H831" s="8" t="s">
        <v>2568</v>
      </c>
      <c r="I831" s="80" t="s">
        <v>2740</v>
      </c>
      <c r="J831" s="26"/>
      <c r="K831" s="26"/>
      <c r="L831" s="26"/>
      <c r="M831" s="26"/>
      <c r="N831" s="26"/>
      <c r="O831" s="26"/>
    </row>
    <row r="832" spans="1:15" s="7" customFormat="1" ht="26.15" customHeight="1" x14ac:dyDescent="0.35">
      <c r="A832" s="22">
        <f t="shared" si="12"/>
        <v>48</v>
      </c>
      <c r="B832" s="23" t="s">
        <v>19</v>
      </c>
      <c r="C832" s="21" t="s">
        <v>863</v>
      </c>
      <c r="D832" s="21" t="s">
        <v>1713</v>
      </c>
      <c r="E832" s="78">
        <f>VLOOKUP(D832,'[1]As per ISO'!$C$8:$FC$889,157,0)</f>
        <v>50</v>
      </c>
      <c r="F832" s="23" t="s">
        <v>1737</v>
      </c>
      <c r="G832" s="102" t="s">
        <v>2654</v>
      </c>
      <c r="H832" s="8"/>
      <c r="I832" s="80"/>
      <c r="J832" s="26"/>
      <c r="K832" s="26"/>
      <c r="L832" s="26"/>
      <c r="M832" s="26"/>
      <c r="N832" s="26"/>
      <c r="O832" s="26"/>
    </row>
    <row r="833" spans="1:15" s="7" customFormat="1" ht="26.15" customHeight="1" x14ac:dyDescent="0.35">
      <c r="A833" s="22">
        <f t="shared" si="12"/>
        <v>49</v>
      </c>
      <c r="B833" s="23" t="s">
        <v>19</v>
      </c>
      <c r="C833" s="21" t="s">
        <v>864</v>
      </c>
      <c r="D833" s="21" t="s">
        <v>1714</v>
      </c>
      <c r="E833" s="78">
        <f>VLOOKUP(D833,'[1]As per ISO'!$C$8:$FC$889,157,0)</f>
        <v>51</v>
      </c>
      <c r="F833" s="23" t="s">
        <v>1738</v>
      </c>
      <c r="G833" s="102" t="s">
        <v>2522</v>
      </c>
      <c r="H833" s="8" t="s">
        <v>2368</v>
      </c>
      <c r="I833" s="80"/>
      <c r="J833" s="26"/>
      <c r="K833" s="26"/>
      <c r="L833" s="26"/>
      <c r="M833" s="26"/>
      <c r="N833" s="26"/>
      <c r="O833" s="26"/>
    </row>
    <row r="834" spans="1:15" s="7" customFormat="1" ht="26.15" customHeight="1" x14ac:dyDescent="0.35">
      <c r="A834" s="22">
        <f t="shared" si="12"/>
        <v>50</v>
      </c>
      <c r="B834" s="23" t="s">
        <v>19</v>
      </c>
      <c r="C834" s="21" t="s">
        <v>865</v>
      </c>
      <c r="D834" s="21" t="s">
        <v>1715</v>
      </c>
      <c r="E834" s="78">
        <f>VLOOKUP(D834,'[1]As per ISO'!$C$8:$FC$889,157,0)</f>
        <v>52</v>
      </c>
      <c r="F834" s="23" t="s">
        <v>1737</v>
      </c>
      <c r="G834" s="102"/>
      <c r="H834" s="8"/>
      <c r="I834" s="80"/>
      <c r="J834" s="26"/>
      <c r="K834" s="26"/>
      <c r="L834" s="26"/>
      <c r="M834" s="26"/>
      <c r="N834" s="26"/>
      <c r="O834" s="26"/>
    </row>
    <row r="835" spans="1:15" s="7" customFormat="1" ht="26.15" customHeight="1" x14ac:dyDescent="0.35">
      <c r="A835" s="22">
        <f t="shared" si="12"/>
        <v>51</v>
      </c>
      <c r="B835" s="23" t="s">
        <v>19</v>
      </c>
      <c r="C835" s="21" t="s">
        <v>866</v>
      </c>
      <c r="D835" s="21" t="s">
        <v>1716</v>
      </c>
      <c r="E835" s="78">
        <f>VLOOKUP(D835,'[1]As per ISO'!$C$8:$FC$889,157,0)</f>
        <v>53</v>
      </c>
      <c r="F835" s="23" t="s">
        <v>1737</v>
      </c>
      <c r="G835" s="102" t="s">
        <v>2323</v>
      </c>
      <c r="H835" s="8" t="s">
        <v>2234</v>
      </c>
      <c r="I835" s="80" t="s">
        <v>2742</v>
      </c>
      <c r="J835" s="26"/>
      <c r="K835" s="26"/>
      <c r="L835" s="26"/>
      <c r="M835" s="26"/>
      <c r="N835" s="26"/>
      <c r="O835" s="26"/>
    </row>
    <row r="836" spans="1:15" s="7" customFormat="1" ht="26.15" customHeight="1" x14ac:dyDescent="0.35">
      <c r="A836" s="22">
        <f t="shared" si="12"/>
        <v>52</v>
      </c>
      <c r="B836" s="23" t="s">
        <v>19</v>
      </c>
      <c r="C836" s="21" t="s">
        <v>867</v>
      </c>
      <c r="D836" s="21" t="s">
        <v>1717</v>
      </c>
      <c r="E836" s="78">
        <f>VLOOKUP(D836,'[1]As per ISO'!$C$8:$FC$889,157,0)</f>
        <v>54</v>
      </c>
      <c r="F836" s="23" t="s">
        <v>1737</v>
      </c>
      <c r="G836" s="102" t="s">
        <v>2531</v>
      </c>
      <c r="H836" s="8" t="s">
        <v>2569</v>
      </c>
      <c r="I836" s="80"/>
      <c r="J836" s="26"/>
      <c r="K836" s="26"/>
      <c r="L836" s="26"/>
      <c r="M836" s="26"/>
      <c r="N836" s="26"/>
      <c r="O836" s="26"/>
    </row>
    <row r="837" spans="1:15" s="7" customFormat="1" ht="26.15" customHeight="1" x14ac:dyDescent="0.35">
      <c r="A837" s="22">
        <f t="shared" ref="A837:A854" si="13">A836+1</f>
        <v>53</v>
      </c>
      <c r="B837" s="23" t="s">
        <v>19</v>
      </c>
      <c r="C837" s="21" t="s">
        <v>868</v>
      </c>
      <c r="D837" s="21" t="s">
        <v>1718</v>
      </c>
      <c r="E837" s="78">
        <f>VLOOKUP(D837,'[1]As per ISO'!$C$8:$FC$889,157,0)</f>
        <v>55</v>
      </c>
      <c r="F837" s="23" t="s">
        <v>1737</v>
      </c>
      <c r="G837" s="102"/>
      <c r="H837" s="8"/>
      <c r="I837" s="80"/>
      <c r="J837" s="26"/>
      <c r="K837" s="26"/>
      <c r="L837" s="26"/>
      <c r="M837" s="26"/>
      <c r="N837" s="26"/>
      <c r="O837" s="26"/>
    </row>
    <row r="838" spans="1:15" s="7" customFormat="1" ht="26.15" customHeight="1" x14ac:dyDescent="0.35">
      <c r="A838" s="22">
        <f t="shared" si="13"/>
        <v>54</v>
      </c>
      <c r="B838" s="23" t="s">
        <v>19</v>
      </c>
      <c r="C838" s="21" t="s">
        <v>869</v>
      </c>
      <c r="D838" s="21" t="s">
        <v>1719</v>
      </c>
      <c r="E838" s="78">
        <f>VLOOKUP(D838,'[1]As per ISO'!$C$8:$FC$889,157,0)</f>
        <v>56</v>
      </c>
      <c r="F838" s="23" t="s">
        <v>1737</v>
      </c>
      <c r="G838" s="102" t="s">
        <v>2324</v>
      </c>
      <c r="H838" s="8" t="s">
        <v>2290</v>
      </c>
      <c r="I838" s="80" t="s">
        <v>2741</v>
      </c>
      <c r="J838" s="26"/>
      <c r="K838" s="26"/>
      <c r="L838" s="26"/>
      <c r="M838" s="26"/>
      <c r="N838" s="26"/>
      <c r="O838" s="26"/>
    </row>
    <row r="839" spans="1:15" s="7" customFormat="1" ht="26.15" customHeight="1" x14ac:dyDescent="0.35">
      <c r="A839" s="22">
        <f t="shared" si="13"/>
        <v>55</v>
      </c>
      <c r="B839" s="23" t="s">
        <v>19</v>
      </c>
      <c r="C839" s="21" t="s">
        <v>870</v>
      </c>
      <c r="D839" s="21" t="s">
        <v>1720</v>
      </c>
      <c r="E839" s="78">
        <f>VLOOKUP(D839,'[1]As per ISO'!$C$8:$FC$889,157,0)</f>
        <v>57</v>
      </c>
      <c r="F839" s="23" t="s">
        <v>1738</v>
      </c>
      <c r="G839" s="102" t="s">
        <v>2522</v>
      </c>
      <c r="H839" s="8" t="s">
        <v>2369</v>
      </c>
      <c r="I839" s="80"/>
      <c r="J839" s="26"/>
      <c r="K839" s="26"/>
      <c r="L839" s="26"/>
      <c r="M839" s="26"/>
      <c r="N839" s="26"/>
      <c r="O839" s="26"/>
    </row>
    <row r="840" spans="1:15" s="7" customFormat="1" ht="26.15" customHeight="1" x14ac:dyDescent="0.35">
      <c r="A840" s="22">
        <f t="shared" si="13"/>
        <v>56</v>
      </c>
      <c r="B840" s="23" t="s">
        <v>19</v>
      </c>
      <c r="C840" s="21" t="s">
        <v>871</v>
      </c>
      <c r="D840" s="21" t="s">
        <v>1721</v>
      </c>
      <c r="E840" s="78">
        <f>VLOOKUP(D840,'[1]As per ISO'!$C$8:$FC$889,157,0)</f>
        <v>58</v>
      </c>
      <c r="F840" s="23" t="s">
        <v>1738</v>
      </c>
      <c r="G840" s="102" t="s">
        <v>2349</v>
      </c>
      <c r="H840" s="8" t="s">
        <v>2348</v>
      </c>
      <c r="I840" s="80"/>
      <c r="J840" s="26"/>
      <c r="K840" s="26"/>
      <c r="L840" s="26"/>
      <c r="M840" s="26"/>
      <c r="N840" s="26"/>
      <c r="O840" s="26"/>
    </row>
    <row r="841" spans="1:15" s="7" customFormat="1" ht="26.15" customHeight="1" x14ac:dyDescent="0.35">
      <c r="A841" s="22">
        <f t="shared" si="13"/>
        <v>57</v>
      </c>
      <c r="B841" s="23" t="s">
        <v>19</v>
      </c>
      <c r="C841" s="21" t="s">
        <v>872</v>
      </c>
      <c r="D841" s="21" t="s">
        <v>1722</v>
      </c>
      <c r="E841" s="78">
        <f>VLOOKUP(D841,'[1]As per ISO'!$C$8:$FC$889,157,0)</f>
        <v>59</v>
      </c>
      <c r="F841" s="23" t="s">
        <v>1738</v>
      </c>
      <c r="G841" s="102" t="s">
        <v>2523</v>
      </c>
      <c r="H841" s="8" t="s">
        <v>2370</v>
      </c>
      <c r="I841" s="80"/>
      <c r="J841" s="26"/>
      <c r="K841" s="26"/>
      <c r="L841" s="26"/>
      <c r="M841" s="26"/>
      <c r="N841" s="26"/>
      <c r="O841" s="26"/>
    </row>
    <row r="842" spans="1:15" s="7" customFormat="1" ht="26.15" customHeight="1" x14ac:dyDescent="0.35">
      <c r="A842" s="22">
        <f t="shared" si="13"/>
        <v>58</v>
      </c>
      <c r="B842" s="23" t="s">
        <v>19</v>
      </c>
      <c r="C842" s="21" t="s">
        <v>873</v>
      </c>
      <c r="D842" s="21" t="s">
        <v>1723</v>
      </c>
      <c r="E842" s="78">
        <f>VLOOKUP(D842,'[1]As per ISO'!$C$8:$FC$889,157,0)</f>
        <v>60</v>
      </c>
      <c r="F842" s="23" t="s">
        <v>1738</v>
      </c>
      <c r="G842" s="102" t="s">
        <v>2488</v>
      </c>
      <c r="H842" s="8" t="s">
        <v>2570</v>
      </c>
      <c r="I842" s="80"/>
      <c r="J842" s="26"/>
      <c r="K842" s="26"/>
      <c r="L842" s="26"/>
      <c r="M842" s="26"/>
      <c r="N842" s="26"/>
      <c r="O842" s="26"/>
    </row>
    <row r="843" spans="1:15" s="7" customFormat="1" ht="26.15" customHeight="1" x14ac:dyDescent="0.35">
      <c r="A843" s="22">
        <f t="shared" si="13"/>
        <v>59</v>
      </c>
      <c r="B843" s="23" t="s">
        <v>19</v>
      </c>
      <c r="C843" s="21" t="s">
        <v>874</v>
      </c>
      <c r="D843" s="21" t="s">
        <v>1724</v>
      </c>
      <c r="E843" s="78">
        <f>VLOOKUP(D843,'[1]As per ISO'!$C$8:$FC$889,157,0)</f>
        <v>61</v>
      </c>
      <c r="F843" s="23" t="s">
        <v>1737</v>
      </c>
      <c r="G843" s="102" t="s">
        <v>2314</v>
      </c>
      <c r="H843" s="8"/>
      <c r="I843" s="80">
        <v>4</v>
      </c>
      <c r="J843" s="26"/>
      <c r="K843" s="26"/>
      <c r="L843" s="26"/>
      <c r="M843" s="26"/>
      <c r="N843" s="26"/>
      <c r="O843" s="26"/>
    </row>
    <row r="844" spans="1:15" s="7" customFormat="1" ht="26.15" customHeight="1" x14ac:dyDescent="0.35">
      <c r="A844" s="22">
        <f t="shared" si="13"/>
        <v>60</v>
      </c>
      <c r="B844" s="23" t="s">
        <v>19</v>
      </c>
      <c r="C844" s="21" t="s">
        <v>875</v>
      </c>
      <c r="D844" s="21" t="s">
        <v>1725</v>
      </c>
      <c r="E844" s="78">
        <f>VLOOKUP(D844,'[1]As per ISO'!$C$8:$FC$889,157,0)</f>
        <v>62</v>
      </c>
      <c r="F844" s="23" t="s">
        <v>1738</v>
      </c>
      <c r="G844" s="102" t="s">
        <v>2524</v>
      </c>
      <c r="H844" s="8"/>
      <c r="I844" s="80"/>
      <c r="J844" s="26"/>
      <c r="K844" s="26"/>
      <c r="L844" s="26"/>
      <c r="M844" s="26"/>
      <c r="N844" s="26"/>
      <c r="O844" s="26"/>
    </row>
    <row r="845" spans="1:15" s="7" customFormat="1" ht="26.15" customHeight="1" x14ac:dyDescent="0.35">
      <c r="A845" s="22">
        <f t="shared" si="13"/>
        <v>61</v>
      </c>
      <c r="B845" s="23" t="s">
        <v>19</v>
      </c>
      <c r="C845" s="21" t="s">
        <v>876</v>
      </c>
      <c r="D845" s="21" t="s">
        <v>1726</v>
      </c>
      <c r="E845" s="78">
        <f>VLOOKUP(D845,'[1]As per ISO'!$C$8:$FC$889,157,0)</f>
        <v>63</v>
      </c>
      <c r="F845" s="23" t="s">
        <v>1738</v>
      </c>
      <c r="G845" s="102"/>
      <c r="H845" s="8"/>
      <c r="I845" s="80"/>
      <c r="J845" s="26"/>
      <c r="K845" s="26"/>
      <c r="L845" s="26"/>
      <c r="M845" s="26"/>
      <c r="N845" s="26"/>
      <c r="O845" s="26"/>
    </row>
    <row r="846" spans="1:15" s="7" customFormat="1" ht="26.15" customHeight="1" x14ac:dyDescent="0.35">
      <c r="A846" s="22">
        <f t="shared" si="13"/>
        <v>62</v>
      </c>
      <c r="B846" s="23" t="s">
        <v>19</v>
      </c>
      <c r="C846" s="21" t="s">
        <v>877</v>
      </c>
      <c r="D846" s="21" t="s">
        <v>1727</v>
      </c>
      <c r="E846" s="78">
        <f>VLOOKUP(D846,'[1]As per ISO'!$C$8:$FC$889,157,0)</f>
        <v>64</v>
      </c>
      <c r="F846" s="23" t="s">
        <v>1737</v>
      </c>
      <c r="G846" s="102" t="s">
        <v>1748</v>
      </c>
      <c r="H846" s="8" t="s">
        <v>2350</v>
      </c>
      <c r="I846" s="80">
        <v>8.8000000000000007</v>
      </c>
      <c r="J846" s="26"/>
      <c r="K846" s="26"/>
      <c r="L846" s="26"/>
      <c r="M846" s="26"/>
      <c r="N846" s="26"/>
      <c r="O846" s="26"/>
    </row>
    <row r="847" spans="1:15" s="7" customFormat="1" ht="26.15" customHeight="1" x14ac:dyDescent="0.35">
      <c r="A847" s="22">
        <f t="shared" si="13"/>
        <v>63</v>
      </c>
      <c r="B847" s="23" t="s">
        <v>19</v>
      </c>
      <c r="C847" s="21" t="s">
        <v>878</v>
      </c>
      <c r="D847" s="21" t="s">
        <v>1728</v>
      </c>
      <c r="E847" s="78">
        <f>VLOOKUP(D847,'[1]As per ISO'!$C$8:$FC$889,157,0)</f>
        <v>65</v>
      </c>
      <c r="F847" s="23" t="s">
        <v>1737</v>
      </c>
      <c r="G847" s="102" t="s">
        <v>2307</v>
      </c>
      <c r="H847" s="8"/>
      <c r="I847" s="80">
        <v>3.6</v>
      </c>
      <c r="J847" s="26"/>
      <c r="K847" s="26"/>
      <c r="L847" s="26"/>
      <c r="M847" s="26"/>
      <c r="N847" s="26"/>
      <c r="O847" s="26"/>
    </row>
    <row r="848" spans="1:15" s="7" customFormat="1" ht="26.15" customHeight="1" x14ac:dyDescent="0.35">
      <c r="A848" s="22">
        <f t="shared" si="13"/>
        <v>64</v>
      </c>
      <c r="B848" s="23" t="s">
        <v>19</v>
      </c>
      <c r="C848" s="21" t="s">
        <v>879</v>
      </c>
      <c r="D848" s="21" t="s">
        <v>1729</v>
      </c>
      <c r="E848" s="78">
        <f>VLOOKUP(D848,'[1]As per ISO'!$C$8:$FC$889,157,0)</f>
        <v>66</v>
      </c>
      <c r="F848" s="23" t="s">
        <v>1738</v>
      </c>
      <c r="G848" s="102" t="s">
        <v>2493</v>
      </c>
      <c r="H848" s="8"/>
      <c r="I848" s="80"/>
      <c r="J848" s="26"/>
      <c r="K848" s="26"/>
      <c r="L848" s="26"/>
      <c r="M848" s="26"/>
      <c r="N848" s="26"/>
      <c r="O848" s="26"/>
    </row>
    <row r="849" spans="1:15" s="7" customFormat="1" ht="26.15" customHeight="1" x14ac:dyDescent="0.35">
      <c r="A849" s="22">
        <f t="shared" si="13"/>
        <v>65</v>
      </c>
      <c r="B849" s="23" t="s">
        <v>19</v>
      </c>
      <c r="C849" s="21" t="s">
        <v>880</v>
      </c>
      <c r="D849" s="21" t="s">
        <v>1730</v>
      </c>
      <c r="E849" s="78">
        <f>VLOOKUP(D849,'[1]As per ISO'!$C$8:$FC$889,157,0)</f>
        <v>67</v>
      </c>
      <c r="F849" s="23" t="s">
        <v>1737</v>
      </c>
      <c r="G849" s="102" t="s">
        <v>2314</v>
      </c>
      <c r="H849" s="8"/>
      <c r="I849" s="80">
        <v>4</v>
      </c>
      <c r="J849" s="26"/>
      <c r="K849" s="26"/>
      <c r="L849" s="26"/>
      <c r="M849" s="26"/>
      <c r="N849" s="26"/>
      <c r="O849" s="26"/>
    </row>
    <row r="850" spans="1:15" s="7" customFormat="1" ht="26.15" customHeight="1" x14ac:dyDescent="0.35">
      <c r="A850" s="22">
        <f t="shared" si="13"/>
        <v>66</v>
      </c>
      <c r="B850" s="23" t="s">
        <v>19</v>
      </c>
      <c r="C850" s="21" t="s">
        <v>881</v>
      </c>
      <c r="D850" s="21" t="s">
        <v>1731</v>
      </c>
      <c r="E850" s="78">
        <f>VLOOKUP(D850,'[1]As per ISO'!$C$8:$FC$889,157,0)</f>
        <v>68</v>
      </c>
      <c r="F850" s="23" t="s">
        <v>1737</v>
      </c>
      <c r="G850" s="102" t="s">
        <v>2532</v>
      </c>
      <c r="H850" s="8" t="s">
        <v>2571</v>
      </c>
      <c r="I850" s="80">
        <v>2.16</v>
      </c>
      <c r="J850" s="26"/>
      <c r="K850" s="26"/>
      <c r="L850" s="26"/>
      <c r="M850" s="26"/>
      <c r="N850" s="26"/>
      <c r="O850" s="26"/>
    </row>
    <row r="851" spans="1:15" s="7" customFormat="1" ht="26.15" customHeight="1" x14ac:dyDescent="0.35">
      <c r="A851" s="22">
        <f t="shared" si="13"/>
        <v>67</v>
      </c>
      <c r="B851" s="23" t="s">
        <v>19</v>
      </c>
      <c r="C851" s="21" t="s">
        <v>882</v>
      </c>
      <c r="D851" s="21" t="s">
        <v>1732</v>
      </c>
      <c r="E851" s="78">
        <f>VLOOKUP(D851,'[1]As per ISO'!$C$8:$FC$889,157,0)</f>
        <v>69</v>
      </c>
      <c r="F851" s="23" t="s">
        <v>1737</v>
      </c>
      <c r="G851" s="102" t="s">
        <v>1828</v>
      </c>
      <c r="H851" s="8" t="s">
        <v>2371</v>
      </c>
      <c r="I851" s="80">
        <v>4.5</v>
      </c>
      <c r="J851" s="26"/>
      <c r="K851" s="26"/>
      <c r="L851" s="26"/>
      <c r="M851" s="26"/>
      <c r="N851" s="26"/>
      <c r="O851" s="26"/>
    </row>
    <row r="852" spans="1:15" s="7" customFormat="1" ht="26.15" customHeight="1" x14ac:dyDescent="0.35">
      <c r="A852" s="22">
        <f t="shared" si="13"/>
        <v>68</v>
      </c>
      <c r="B852" s="23" t="s">
        <v>19</v>
      </c>
      <c r="C852" s="21" t="s">
        <v>884</v>
      </c>
      <c r="D852" s="21" t="s">
        <v>1734</v>
      </c>
      <c r="E852" s="78">
        <f>VLOOKUP(D852,'[1]As per ISO'!$C$8:$FC$889,157,0)</f>
        <v>70</v>
      </c>
      <c r="F852" s="23" t="s">
        <v>1737</v>
      </c>
      <c r="G852" s="102" t="s">
        <v>2293</v>
      </c>
      <c r="H852" s="8"/>
      <c r="I852" s="80">
        <v>3.6</v>
      </c>
      <c r="J852" s="26"/>
      <c r="K852" s="26"/>
      <c r="L852" s="26"/>
      <c r="M852" s="26"/>
      <c r="N852" s="26"/>
      <c r="O852" s="26"/>
    </row>
    <row r="853" spans="1:15" s="7" customFormat="1" ht="26.15" customHeight="1" x14ac:dyDescent="0.35">
      <c r="A853" s="22">
        <f t="shared" si="13"/>
        <v>69</v>
      </c>
      <c r="B853" s="23" t="s">
        <v>19</v>
      </c>
      <c r="C853" s="21" t="s">
        <v>883</v>
      </c>
      <c r="D853" s="21" t="s">
        <v>1733</v>
      </c>
      <c r="E853" s="78">
        <f>VLOOKUP(D853,'[1]As per ISO'!$C$8:$FC$889,157,0)</f>
        <v>71</v>
      </c>
      <c r="F853" s="23" t="s">
        <v>1738</v>
      </c>
      <c r="G853" s="102"/>
      <c r="H853" s="31"/>
      <c r="I853" s="80"/>
      <c r="J853" s="26"/>
      <c r="K853" s="26"/>
      <c r="L853" s="26"/>
      <c r="M853" s="26"/>
      <c r="N853" s="26"/>
      <c r="O853" s="26"/>
    </row>
    <row r="854" spans="1:15" s="7" customFormat="1" ht="26.15" customHeight="1" x14ac:dyDescent="0.35">
      <c r="A854" s="22">
        <f t="shared" si="13"/>
        <v>70</v>
      </c>
      <c r="B854" s="23" t="s">
        <v>19</v>
      </c>
      <c r="C854" s="21" t="s">
        <v>885</v>
      </c>
      <c r="D854" s="21" t="s">
        <v>1735</v>
      </c>
      <c r="E854" s="78">
        <f>VLOOKUP(D854,'[1]As per ISO'!$C$8:$FC$889,157,0)</f>
        <v>72</v>
      </c>
      <c r="F854" s="23" t="s">
        <v>1738</v>
      </c>
      <c r="G854" s="102" t="s">
        <v>2774</v>
      </c>
      <c r="H854" s="31"/>
      <c r="I854" s="80"/>
      <c r="J854" s="26"/>
      <c r="K854" s="26"/>
      <c r="L854" s="26"/>
      <c r="M854" s="26"/>
      <c r="N854" s="26"/>
      <c r="O854" s="26"/>
    </row>
    <row r="855" spans="1:15" s="7" customFormat="1" ht="26.15" customHeight="1" x14ac:dyDescent="0.35">
      <c r="A855" s="12"/>
      <c r="B855" s="13"/>
      <c r="C855" s="14"/>
      <c r="D855" s="15"/>
      <c r="E855" s="15"/>
      <c r="F855" s="2"/>
      <c r="G855" s="104"/>
      <c r="H855" s="16"/>
      <c r="I855" s="16"/>
      <c r="J855" s="26"/>
      <c r="K855" s="26"/>
      <c r="L855" s="26"/>
      <c r="M855" s="26"/>
      <c r="N855" s="26"/>
      <c r="O855" s="26"/>
    </row>
    <row r="856" spans="1:15" s="7" customFormat="1" ht="26.15" customHeight="1" x14ac:dyDescent="0.35">
      <c r="A856" s="12"/>
      <c r="B856" s="13"/>
      <c r="C856" s="14"/>
      <c r="D856" s="15"/>
      <c r="E856" s="15"/>
      <c r="F856" s="2"/>
      <c r="G856" s="104"/>
      <c r="H856" s="16"/>
      <c r="I856" s="16"/>
      <c r="J856" s="26"/>
      <c r="K856" s="26"/>
      <c r="L856" s="26"/>
      <c r="M856" s="26"/>
      <c r="N856" s="26"/>
      <c r="O856" s="26"/>
    </row>
    <row r="857" spans="1:15" s="7" customFormat="1" ht="26.15" customHeight="1" x14ac:dyDescent="0.35">
      <c r="A857" s="12"/>
      <c r="B857" s="13"/>
      <c r="C857" s="14"/>
      <c r="D857" s="15"/>
      <c r="E857" s="15"/>
      <c r="F857" s="2"/>
      <c r="G857" s="104"/>
      <c r="H857" s="16"/>
      <c r="I857" s="16"/>
      <c r="J857" s="26"/>
      <c r="K857" s="26"/>
      <c r="L857" s="26"/>
      <c r="M857" s="26"/>
      <c r="N857" s="26"/>
      <c r="O857" s="26"/>
    </row>
    <row r="858" spans="1:15" s="7" customFormat="1" ht="26.15" customHeight="1" x14ac:dyDescent="0.35">
      <c r="A858" s="3"/>
      <c r="B858" s="3"/>
      <c r="C858" s="5"/>
      <c r="D858" s="5"/>
      <c r="E858" s="5"/>
      <c r="F858" s="3"/>
      <c r="G858" s="4"/>
      <c r="H858" s="6"/>
      <c r="I858" s="6"/>
      <c r="J858" s="26"/>
      <c r="K858" s="26"/>
      <c r="L858" s="26"/>
      <c r="M858" s="26"/>
      <c r="N858" s="26"/>
      <c r="O858" s="26"/>
    </row>
    <row r="859" spans="1:15" s="7" customFormat="1" ht="26.15" customHeight="1" x14ac:dyDescent="0.35">
      <c r="A859" s="111" t="s">
        <v>2620</v>
      </c>
      <c r="B859" s="111"/>
      <c r="C859" s="111"/>
      <c r="D859" s="112" t="s">
        <v>2575</v>
      </c>
      <c r="E859" s="112"/>
      <c r="F859" s="112"/>
      <c r="G859" s="4" t="s">
        <v>2573</v>
      </c>
      <c r="H859" s="3" t="s">
        <v>31</v>
      </c>
      <c r="I859" s="3"/>
      <c r="J859" s="26"/>
      <c r="K859" s="26"/>
      <c r="L859" s="26"/>
      <c r="M859" s="26"/>
      <c r="N859" s="26"/>
      <c r="O859" s="26"/>
    </row>
    <row r="860" spans="1:15" x14ac:dyDescent="0.35">
      <c r="A860" s="111" t="s">
        <v>2621</v>
      </c>
      <c r="B860" s="111"/>
      <c r="C860" s="111"/>
      <c r="D860" s="112" t="s">
        <v>2576</v>
      </c>
      <c r="E860" s="112"/>
      <c r="F860" s="112"/>
      <c r="G860" s="4" t="s">
        <v>2574</v>
      </c>
      <c r="H860" s="3" t="s">
        <v>2572</v>
      </c>
      <c r="I860" s="3"/>
    </row>
    <row r="861" spans="1:15" x14ac:dyDescent="0.35">
      <c r="A861" s="113" t="s">
        <v>34</v>
      </c>
      <c r="B861" s="113"/>
      <c r="C861" s="10" t="s">
        <v>34</v>
      </c>
      <c r="D861" s="113" t="s">
        <v>34</v>
      </c>
      <c r="E861" s="113"/>
      <c r="F861" s="113"/>
      <c r="G861" s="105" t="s">
        <v>34</v>
      </c>
      <c r="H861" s="10" t="s">
        <v>34</v>
      </c>
      <c r="I861" s="10"/>
    </row>
    <row r="862" spans="1:15" x14ac:dyDescent="0.35">
      <c r="A862" s="3"/>
      <c r="B862" s="3"/>
      <c r="C862" s="5"/>
      <c r="D862" s="5"/>
      <c r="E862" s="5"/>
      <c r="F862" s="3"/>
      <c r="G862" s="4"/>
      <c r="H862" s="5"/>
      <c r="I862" s="5"/>
    </row>
    <row r="863" spans="1:15" x14ac:dyDescent="0.35">
      <c r="A863" s="111" t="s">
        <v>2623</v>
      </c>
      <c r="B863" s="111"/>
      <c r="C863" s="111"/>
      <c r="D863" s="3"/>
      <c r="E863" s="3"/>
      <c r="F863" s="3"/>
      <c r="G863" s="4"/>
      <c r="H863" s="3"/>
      <c r="I863" s="3"/>
    </row>
    <row r="864" spans="1:15" x14ac:dyDescent="0.35">
      <c r="A864" s="4"/>
      <c r="B864" s="4"/>
      <c r="C864" s="4"/>
      <c r="D864" s="3"/>
      <c r="E864" s="3"/>
      <c r="F864" s="3"/>
      <c r="G864" s="4"/>
      <c r="H864" s="3"/>
      <c r="I864" s="3"/>
    </row>
    <row r="865" spans="1:9" x14ac:dyDescent="0.35">
      <c r="A865" s="111" t="s">
        <v>2770</v>
      </c>
      <c r="B865" s="111"/>
      <c r="C865" s="111"/>
      <c r="D865" s="5"/>
      <c r="E865" s="5"/>
      <c r="F865" s="3"/>
      <c r="G865" s="4"/>
      <c r="H865" s="5"/>
      <c r="I865" s="5"/>
    </row>
    <row r="866" spans="1:9" x14ac:dyDescent="0.35">
      <c r="A866" s="111" t="s">
        <v>2771</v>
      </c>
      <c r="B866" s="111"/>
      <c r="C866" s="111"/>
      <c r="D866" s="111"/>
      <c r="E866" s="111"/>
      <c r="F866" s="111"/>
      <c r="G866" s="111"/>
      <c r="H866" s="111"/>
      <c r="I866" s="111"/>
    </row>
    <row r="867" spans="1:9" x14ac:dyDescent="0.35">
      <c r="A867" s="109" t="s">
        <v>2838</v>
      </c>
      <c r="B867" s="109"/>
      <c r="C867" s="109"/>
      <c r="D867" s="109"/>
      <c r="E867" s="110"/>
      <c r="F867" s="109"/>
      <c r="G867" s="109"/>
      <c r="H867" s="109"/>
      <c r="I867" s="110"/>
    </row>
  </sheetData>
  <mergeCells count="17">
    <mergeCell ref="F1:F2"/>
    <mergeCell ref="D1:D2"/>
    <mergeCell ref="C1:C2"/>
    <mergeCell ref="B1:B2"/>
    <mergeCell ref="A1:A2"/>
    <mergeCell ref="H1:H2"/>
    <mergeCell ref="G1:G2"/>
    <mergeCell ref="D859:F859"/>
    <mergeCell ref="A859:C859"/>
    <mergeCell ref="A861:B861"/>
    <mergeCell ref="A863:C863"/>
    <mergeCell ref="D861:F861"/>
    <mergeCell ref="A867:I867"/>
    <mergeCell ref="A865:C865"/>
    <mergeCell ref="A866:I866"/>
    <mergeCell ref="D860:F860"/>
    <mergeCell ref="A860:C860"/>
  </mergeCells>
  <conditionalFormatting sqref="D855:E866 D868:E1048576 D1:E2">
    <cfRule type="duplicateValues" dxfId="8" priority="18"/>
  </conditionalFormatting>
  <conditionalFormatting sqref="H859:I861">
    <cfRule type="duplicateValues" dxfId="7" priority="25"/>
  </conditionalFormatting>
  <conditionalFormatting sqref="H862:I866 H868:I1048576 H1:I858">
    <cfRule type="duplicateValues" dxfId="6" priority="23"/>
  </conditionalFormatting>
  <printOptions horizontalCentered="1"/>
  <pageMargins left="0.15748031496062992" right="0.15748031496062992" top="0.31496062992125984" bottom="0.31496062992125984" header="0.31496062992125984" footer="0.31496062992125984"/>
  <pageSetup paperSize="9" scale="53" orientation="landscape" r:id="rId1"/>
  <rowBreaks count="10" manualBreakCount="10">
    <brk id="228" max="12" man="1"/>
    <brk id="299" max="12" man="1"/>
    <brk id="369" max="12" man="1"/>
    <brk id="437" max="12" man="1"/>
    <brk id="506" max="12" man="1"/>
    <brk id="577" max="12" man="1"/>
    <brk id="647" max="12" man="1"/>
    <brk id="718" max="12" man="1"/>
    <brk id="787" max="12" man="1"/>
    <brk id="85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251"/>
  <sheetViews>
    <sheetView view="pageBreakPreview" zoomScale="60" zoomScaleNormal="100" workbookViewId="0">
      <selection activeCell="I119" sqref="I119"/>
    </sheetView>
  </sheetViews>
  <sheetFormatPr defaultRowHeight="14.5" x14ac:dyDescent="0.35"/>
  <cols>
    <col min="1" max="1" width="7.26953125" style="66" bestFit="1" customWidth="1"/>
    <col min="2" max="2" width="13" style="66" customWidth="1"/>
    <col min="3" max="3" width="47" customWidth="1"/>
    <col min="4" max="4" width="21" customWidth="1"/>
    <col min="5" max="5" width="13.7265625" customWidth="1"/>
    <col min="6" max="6" width="25.81640625" customWidth="1"/>
    <col min="7" max="7" width="28.26953125" hidden="1" customWidth="1"/>
    <col min="8" max="8" width="15.81640625" style="9" customWidth="1"/>
    <col min="9" max="9" width="42.26953125" customWidth="1"/>
    <col min="10" max="10" width="37.7265625" customWidth="1"/>
  </cols>
  <sheetData>
    <row r="1" spans="1:10" ht="15.5" x14ac:dyDescent="0.35">
      <c r="A1" s="126" t="s">
        <v>0</v>
      </c>
      <c r="B1" s="126"/>
      <c r="C1" s="126"/>
      <c r="D1" s="126"/>
      <c r="E1" s="126"/>
      <c r="F1" s="126"/>
      <c r="G1" s="126"/>
      <c r="H1" s="126"/>
      <c r="I1" s="126"/>
      <c r="J1" s="126"/>
    </row>
    <row r="2" spans="1:10" ht="15.5" x14ac:dyDescent="0.35">
      <c r="A2" s="127" t="s">
        <v>2662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15.5" x14ac:dyDescent="0.35">
      <c r="A3" s="127" t="s">
        <v>38</v>
      </c>
      <c r="B3" s="127"/>
      <c r="C3" s="127"/>
      <c r="D3" s="127"/>
      <c r="E3" s="127"/>
      <c r="F3" s="127"/>
      <c r="G3" s="127"/>
      <c r="H3" s="127"/>
      <c r="I3" s="127"/>
      <c r="J3" s="127"/>
    </row>
    <row r="4" spans="1:10" ht="15.5" x14ac:dyDescent="0.35">
      <c r="A4" s="128" t="s">
        <v>2642</v>
      </c>
      <c r="B4" s="128"/>
      <c r="C4" s="128"/>
      <c r="D4" s="90"/>
      <c r="E4" s="90"/>
      <c r="F4" s="90"/>
      <c r="G4" s="90"/>
      <c r="H4" s="91"/>
      <c r="I4" s="127" t="s">
        <v>2661</v>
      </c>
      <c r="J4" s="127"/>
    </row>
    <row r="5" spans="1:10" s="97" customFormat="1" ht="45.75" customHeight="1" x14ac:dyDescent="0.35">
      <c r="A5" s="96" t="s">
        <v>2659</v>
      </c>
      <c r="B5" s="96" t="s">
        <v>2660</v>
      </c>
      <c r="C5" s="93" t="s">
        <v>3</v>
      </c>
      <c r="D5" s="94" t="s">
        <v>22</v>
      </c>
      <c r="E5" s="94" t="s">
        <v>21</v>
      </c>
      <c r="F5" s="94" t="s">
        <v>23</v>
      </c>
      <c r="G5" s="94" t="s">
        <v>24</v>
      </c>
      <c r="H5" s="95" t="s">
        <v>2663</v>
      </c>
      <c r="I5" s="94" t="s">
        <v>2664</v>
      </c>
      <c r="J5" s="93" t="s">
        <v>6</v>
      </c>
    </row>
    <row r="6" spans="1:10" s="99" customFormat="1" ht="32.25" hidden="1" customHeight="1" x14ac:dyDescent="0.35">
      <c r="A6" s="22">
        <v>1</v>
      </c>
      <c r="B6" s="22" t="s">
        <v>9</v>
      </c>
      <c r="C6" s="21" t="s">
        <v>1821</v>
      </c>
      <c r="D6" s="21" t="s">
        <v>957</v>
      </c>
      <c r="E6" s="21" t="s">
        <v>1737</v>
      </c>
      <c r="F6" s="21" t="s">
        <v>2291</v>
      </c>
      <c r="G6" s="21"/>
      <c r="H6" s="98">
        <v>8451895634</v>
      </c>
      <c r="I6" s="21" t="s">
        <v>1872</v>
      </c>
      <c r="J6" s="21"/>
    </row>
    <row r="7" spans="1:10" ht="32.25" hidden="1" customHeight="1" x14ac:dyDescent="0.35">
      <c r="A7" s="22">
        <f>A6+1</f>
        <v>2</v>
      </c>
      <c r="B7" s="22" t="s">
        <v>10</v>
      </c>
      <c r="C7" s="21" t="s">
        <v>151</v>
      </c>
      <c r="D7" s="21" t="s">
        <v>1000</v>
      </c>
      <c r="E7" s="21" t="s">
        <v>1737</v>
      </c>
      <c r="F7" s="21" t="s">
        <v>2649</v>
      </c>
      <c r="G7" s="21"/>
      <c r="H7" s="98">
        <v>9867043561</v>
      </c>
      <c r="I7" s="21" t="s">
        <v>1877</v>
      </c>
      <c r="J7" s="92"/>
    </row>
    <row r="8" spans="1:10" ht="32.25" hidden="1" customHeight="1" x14ac:dyDescent="0.35">
      <c r="A8" s="22">
        <f t="shared" ref="A8:A59" si="0">A7+1</f>
        <v>3</v>
      </c>
      <c r="B8" s="22" t="s">
        <v>10</v>
      </c>
      <c r="C8" s="21" t="s">
        <v>132</v>
      </c>
      <c r="D8" s="21" t="s">
        <v>981</v>
      </c>
      <c r="E8" s="21" t="s">
        <v>1737</v>
      </c>
      <c r="F8" s="21" t="s">
        <v>2648</v>
      </c>
      <c r="G8" s="21"/>
      <c r="H8" s="98">
        <v>9920772084</v>
      </c>
      <c r="I8" s="21" t="s">
        <v>1874</v>
      </c>
      <c r="J8" s="92"/>
    </row>
    <row r="9" spans="1:10" ht="32.25" hidden="1" customHeight="1" x14ac:dyDescent="0.35">
      <c r="A9" s="22">
        <v>1</v>
      </c>
      <c r="B9" s="22" t="s">
        <v>11</v>
      </c>
      <c r="C9" s="21" t="s">
        <v>254</v>
      </c>
      <c r="D9" s="21" t="s">
        <v>1103</v>
      </c>
      <c r="E9" s="21" t="s">
        <v>1737</v>
      </c>
      <c r="F9" s="21" t="s">
        <v>1769</v>
      </c>
      <c r="G9" s="21"/>
      <c r="H9" s="98">
        <v>7045475072</v>
      </c>
      <c r="I9" s="21" t="s">
        <v>1901</v>
      </c>
      <c r="J9" s="92"/>
    </row>
    <row r="10" spans="1:10" ht="32.25" hidden="1" customHeight="1" x14ac:dyDescent="0.35">
      <c r="A10" s="22">
        <f t="shared" si="0"/>
        <v>2</v>
      </c>
      <c r="B10" s="22" t="s">
        <v>11</v>
      </c>
      <c r="C10" s="21" t="s">
        <v>226</v>
      </c>
      <c r="D10" s="21" t="s">
        <v>1075</v>
      </c>
      <c r="E10" s="21" t="s">
        <v>1737</v>
      </c>
      <c r="F10" s="21" t="s">
        <v>1744</v>
      </c>
      <c r="G10" s="21"/>
      <c r="H10" s="98">
        <v>9820270330</v>
      </c>
      <c r="I10" s="21" t="s">
        <v>1889</v>
      </c>
      <c r="J10" s="92"/>
    </row>
    <row r="11" spans="1:10" ht="32.25" hidden="1" customHeight="1" x14ac:dyDescent="0.35">
      <c r="A11" s="22">
        <f t="shared" si="0"/>
        <v>3</v>
      </c>
      <c r="B11" s="22" t="s">
        <v>11</v>
      </c>
      <c r="C11" s="21" t="s">
        <v>215</v>
      </c>
      <c r="D11" s="21" t="s">
        <v>1064</v>
      </c>
      <c r="E11" s="21" t="s">
        <v>1737</v>
      </c>
      <c r="F11" s="21" t="s">
        <v>1754</v>
      </c>
      <c r="G11" s="21"/>
      <c r="H11" s="98">
        <v>9325749451</v>
      </c>
      <c r="I11" s="21" t="s">
        <v>1886</v>
      </c>
      <c r="J11" s="92"/>
    </row>
    <row r="12" spans="1:10" ht="32.25" hidden="1" customHeight="1" x14ac:dyDescent="0.35">
      <c r="A12" s="22">
        <f t="shared" si="0"/>
        <v>4</v>
      </c>
      <c r="B12" s="22" t="s">
        <v>11</v>
      </c>
      <c r="C12" s="21" t="s">
        <v>229</v>
      </c>
      <c r="D12" s="21" t="s">
        <v>1078</v>
      </c>
      <c r="E12" s="21" t="s">
        <v>1737</v>
      </c>
      <c r="F12" s="21" t="s">
        <v>1754</v>
      </c>
      <c r="G12" s="21"/>
      <c r="H12" s="98">
        <v>9653643886</v>
      </c>
      <c r="I12" s="21" t="s">
        <v>1890</v>
      </c>
      <c r="J12" s="92"/>
    </row>
    <row r="13" spans="1:10" ht="32.25" hidden="1" customHeight="1" x14ac:dyDescent="0.35">
      <c r="A13" s="22">
        <f t="shared" si="0"/>
        <v>5</v>
      </c>
      <c r="B13" s="22" t="s">
        <v>11</v>
      </c>
      <c r="C13" s="21" t="s">
        <v>224</v>
      </c>
      <c r="D13" s="21" t="s">
        <v>1073</v>
      </c>
      <c r="E13" s="21" t="s">
        <v>1737</v>
      </c>
      <c r="F13" s="21" t="s">
        <v>1758</v>
      </c>
      <c r="G13" s="21"/>
      <c r="H13" s="98">
        <v>8955208658</v>
      </c>
      <c r="I13" s="21" t="s">
        <v>1887</v>
      </c>
      <c r="J13" s="92"/>
    </row>
    <row r="14" spans="1:10" ht="32.25" hidden="1" customHeight="1" x14ac:dyDescent="0.35">
      <c r="A14" s="22">
        <f t="shared" si="0"/>
        <v>6</v>
      </c>
      <c r="B14" s="22" t="s">
        <v>11</v>
      </c>
      <c r="C14" s="21" t="s">
        <v>260</v>
      </c>
      <c r="D14" s="21" t="s">
        <v>1109</v>
      </c>
      <c r="E14" s="21" t="s">
        <v>1737</v>
      </c>
      <c r="F14" s="21" t="s">
        <v>1771</v>
      </c>
      <c r="G14" s="21"/>
      <c r="H14" s="98">
        <v>9967506841</v>
      </c>
      <c r="I14" s="21" t="s">
        <v>1902</v>
      </c>
      <c r="J14" s="92"/>
    </row>
    <row r="15" spans="1:10" ht="32.25" hidden="1" customHeight="1" x14ac:dyDescent="0.35">
      <c r="A15" s="22">
        <f t="shared" si="0"/>
        <v>7</v>
      </c>
      <c r="B15" s="22" t="s">
        <v>11</v>
      </c>
      <c r="C15" s="21" t="s">
        <v>248</v>
      </c>
      <c r="D15" s="21" t="s">
        <v>1097</v>
      </c>
      <c r="E15" s="21" t="s">
        <v>1737</v>
      </c>
      <c r="F15" s="21" t="s">
        <v>1768</v>
      </c>
      <c r="G15" s="21"/>
      <c r="H15" s="98">
        <v>7304789492</v>
      </c>
      <c r="I15" s="21" t="s">
        <v>1899</v>
      </c>
      <c r="J15" s="92"/>
    </row>
    <row r="16" spans="1:10" ht="32.25" hidden="1" customHeight="1" x14ac:dyDescent="0.35">
      <c r="A16" s="22">
        <f t="shared" si="0"/>
        <v>8</v>
      </c>
      <c r="B16" s="22" t="s">
        <v>11</v>
      </c>
      <c r="C16" s="21" t="s">
        <v>235</v>
      </c>
      <c r="D16" s="21" t="s">
        <v>1084</v>
      </c>
      <c r="E16" s="21" t="s">
        <v>1737</v>
      </c>
      <c r="F16" s="21" t="s">
        <v>1762</v>
      </c>
      <c r="G16" s="21"/>
      <c r="H16" s="98">
        <v>8422949165</v>
      </c>
      <c r="I16" s="21" t="s">
        <v>1892</v>
      </c>
      <c r="J16" s="92"/>
    </row>
    <row r="17" spans="1:10" ht="32.25" hidden="1" customHeight="1" x14ac:dyDescent="0.35">
      <c r="A17" s="22">
        <f t="shared" si="0"/>
        <v>9</v>
      </c>
      <c r="B17" s="22" t="s">
        <v>11</v>
      </c>
      <c r="C17" s="21" t="s">
        <v>238</v>
      </c>
      <c r="D17" s="21" t="s">
        <v>1087</v>
      </c>
      <c r="E17" s="21" t="s">
        <v>1737</v>
      </c>
      <c r="F17" s="21" t="s">
        <v>1747</v>
      </c>
      <c r="G17" s="21"/>
      <c r="H17" s="98">
        <v>9082765110</v>
      </c>
      <c r="I17" s="21" t="s">
        <v>1893</v>
      </c>
      <c r="J17" s="92"/>
    </row>
    <row r="18" spans="1:10" ht="32.25" hidden="1" customHeight="1" x14ac:dyDescent="0.35">
      <c r="A18" s="22">
        <f t="shared" si="0"/>
        <v>10</v>
      </c>
      <c r="B18" s="22" t="s">
        <v>11</v>
      </c>
      <c r="C18" s="21" t="s">
        <v>240</v>
      </c>
      <c r="D18" s="21" t="s">
        <v>1089</v>
      </c>
      <c r="E18" s="21" t="s">
        <v>1737</v>
      </c>
      <c r="F18" s="21" t="s">
        <v>1747</v>
      </c>
      <c r="G18" s="21"/>
      <c r="H18" s="98">
        <v>8451824732</v>
      </c>
      <c r="I18" s="21" t="s">
        <v>1894</v>
      </c>
      <c r="J18" s="92"/>
    </row>
    <row r="19" spans="1:10" ht="32.25" hidden="1" customHeight="1" x14ac:dyDescent="0.35">
      <c r="A19" s="22">
        <f t="shared" si="0"/>
        <v>11</v>
      </c>
      <c r="B19" s="22" t="s">
        <v>11</v>
      </c>
      <c r="C19" s="21" t="s">
        <v>225</v>
      </c>
      <c r="D19" s="21" t="s">
        <v>1074</v>
      </c>
      <c r="E19" s="21" t="s">
        <v>1737</v>
      </c>
      <c r="F19" s="21" t="s">
        <v>1759</v>
      </c>
      <c r="G19" s="21"/>
      <c r="H19" s="98">
        <v>9869465934</v>
      </c>
      <c r="I19" s="21" t="s">
        <v>1888</v>
      </c>
      <c r="J19" s="92"/>
    </row>
    <row r="20" spans="1:10" ht="32.25" hidden="1" customHeight="1" x14ac:dyDescent="0.35">
      <c r="A20" s="22">
        <f t="shared" si="0"/>
        <v>12</v>
      </c>
      <c r="B20" s="22" t="s">
        <v>11</v>
      </c>
      <c r="C20" s="21" t="s">
        <v>249</v>
      </c>
      <c r="D20" s="21" t="s">
        <v>1098</v>
      </c>
      <c r="E20" s="21" t="s">
        <v>1737</v>
      </c>
      <c r="F20" s="21" t="s">
        <v>1759</v>
      </c>
      <c r="G20" s="21"/>
      <c r="H20" s="98">
        <v>9082497683</v>
      </c>
      <c r="I20" s="21" t="s">
        <v>1900</v>
      </c>
      <c r="J20" s="92"/>
    </row>
    <row r="21" spans="1:10" ht="32.25" hidden="1" customHeight="1" x14ac:dyDescent="0.35">
      <c r="A21" s="22">
        <f t="shared" si="0"/>
        <v>13</v>
      </c>
      <c r="B21" s="22" t="s">
        <v>11</v>
      </c>
      <c r="C21" s="21" t="s">
        <v>203</v>
      </c>
      <c r="D21" s="21" t="s">
        <v>1052</v>
      </c>
      <c r="E21" s="21" t="s">
        <v>1737</v>
      </c>
      <c r="F21" s="21" t="s">
        <v>1748</v>
      </c>
      <c r="G21" s="21"/>
      <c r="H21" s="98">
        <v>9867968972</v>
      </c>
      <c r="I21" s="21" t="s">
        <v>1884</v>
      </c>
      <c r="J21" s="92"/>
    </row>
    <row r="22" spans="1:10" ht="32.25" hidden="1" customHeight="1" x14ac:dyDescent="0.35">
      <c r="A22" s="22">
        <f t="shared" si="0"/>
        <v>14</v>
      </c>
      <c r="B22" s="22" t="s">
        <v>11</v>
      </c>
      <c r="C22" s="21" t="s">
        <v>242</v>
      </c>
      <c r="D22" s="21" t="s">
        <v>1091</v>
      </c>
      <c r="E22" s="21" t="s">
        <v>1737</v>
      </c>
      <c r="F22" s="21" t="s">
        <v>1748</v>
      </c>
      <c r="G22" s="21"/>
      <c r="H22" s="98">
        <v>9172006966</v>
      </c>
      <c r="I22" s="21" t="s">
        <v>1895</v>
      </c>
      <c r="J22" s="92"/>
    </row>
    <row r="23" spans="1:10" ht="32.25" hidden="1" customHeight="1" x14ac:dyDescent="0.35">
      <c r="A23" s="22">
        <f t="shared" si="0"/>
        <v>15</v>
      </c>
      <c r="B23" s="22" t="s">
        <v>11</v>
      </c>
      <c r="C23" s="21" t="s">
        <v>243</v>
      </c>
      <c r="D23" s="21" t="s">
        <v>1092</v>
      </c>
      <c r="E23" s="21" t="s">
        <v>1737</v>
      </c>
      <c r="F23" s="21" t="s">
        <v>1748</v>
      </c>
      <c r="G23" s="21"/>
      <c r="H23" s="98">
        <v>9930091401</v>
      </c>
      <c r="I23" s="21" t="s">
        <v>1896</v>
      </c>
      <c r="J23" s="92"/>
    </row>
    <row r="24" spans="1:10" ht="32.25" hidden="1" customHeight="1" x14ac:dyDescent="0.35">
      <c r="A24" s="22">
        <f t="shared" si="0"/>
        <v>16</v>
      </c>
      <c r="B24" s="22" t="s">
        <v>11</v>
      </c>
      <c r="C24" s="21" t="s">
        <v>231</v>
      </c>
      <c r="D24" s="21" t="s">
        <v>1080</v>
      </c>
      <c r="E24" s="21" t="s">
        <v>1737</v>
      </c>
      <c r="F24" s="21" t="s">
        <v>1832</v>
      </c>
      <c r="G24" s="21"/>
      <c r="H24" s="98">
        <v>8898444993</v>
      </c>
      <c r="I24" s="21" t="s">
        <v>1891</v>
      </c>
      <c r="J24" s="92"/>
    </row>
    <row r="25" spans="1:10" ht="32.25" hidden="1" customHeight="1" x14ac:dyDescent="0.35">
      <c r="A25" s="22">
        <f t="shared" si="0"/>
        <v>17</v>
      </c>
      <c r="B25" s="22" t="s">
        <v>11</v>
      </c>
      <c r="C25" s="21" t="s">
        <v>197</v>
      </c>
      <c r="D25" s="21" t="s">
        <v>1046</v>
      </c>
      <c r="E25" s="21" t="s">
        <v>1737</v>
      </c>
      <c r="F25" s="21" t="s">
        <v>1829</v>
      </c>
      <c r="G25" s="21"/>
      <c r="H25" s="98">
        <v>7738628380</v>
      </c>
      <c r="I25" s="21" t="s">
        <v>1885</v>
      </c>
      <c r="J25" s="92"/>
    </row>
    <row r="26" spans="1:10" ht="32.25" hidden="1" customHeight="1" x14ac:dyDescent="0.35">
      <c r="A26" s="22">
        <f t="shared" si="0"/>
        <v>18</v>
      </c>
      <c r="B26" s="22" t="s">
        <v>11</v>
      </c>
      <c r="C26" s="21" t="s">
        <v>246</v>
      </c>
      <c r="D26" s="21" t="s">
        <v>1095</v>
      </c>
      <c r="E26" s="21" t="s">
        <v>1737</v>
      </c>
      <c r="F26" s="21" t="s">
        <v>1766</v>
      </c>
      <c r="G26" s="21"/>
      <c r="H26" s="98">
        <v>9594850859</v>
      </c>
      <c r="I26" s="21" t="s">
        <v>1897</v>
      </c>
      <c r="J26" s="92"/>
    </row>
    <row r="27" spans="1:10" ht="32.25" hidden="1" customHeight="1" x14ac:dyDescent="0.35">
      <c r="A27" s="22">
        <f t="shared" si="0"/>
        <v>19</v>
      </c>
      <c r="B27" s="22" t="s">
        <v>11</v>
      </c>
      <c r="C27" s="21" t="s">
        <v>263</v>
      </c>
      <c r="D27" s="21" t="s">
        <v>1112</v>
      </c>
      <c r="E27" s="21" t="s">
        <v>1737</v>
      </c>
      <c r="F27" s="21" t="s">
        <v>1772</v>
      </c>
      <c r="G27" s="21"/>
      <c r="H27" s="98">
        <v>8879729533</v>
      </c>
      <c r="I27" s="21" t="s">
        <v>1903</v>
      </c>
      <c r="J27" s="92"/>
    </row>
    <row r="28" spans="1:10" ht="32.25" hidden="1" customHeight="1" x14ac:dyDescent="0.35">
      <c r="A28" s="22">
        <f t="shared" si="0"/>
        <v>20</v>
      </c>
      <c r="B28" s="22" t="s">
        <v>11</v>
      </c>
      <c r="C28" s="21" t="s">
        <v>201</v>
      </c>
      <c r="D28" s="21" t="s">
        <v>1050</v>
      </c>
      <c r="E28" s="21" t="s">
        <v>1737</v>
      </c>
      <c r="F28" s="21" t="s">
        <v>1746</v>
      </c>
      <c r="G28" s="21"/>
      <c r="H28" s="98">
        <v>7506762581</v>
      </c>
      <c r="I28" s="21" t="s">
        <v>1882</v>
      </c>
      <c r="J28" s="92"/>
    </row>
    <row r="29" spans="1:10" ht="32.25" hidden="1" customHeight="1" x14ac:dyDescent="0.35">
      <c r="A29" s="22">
        <f t="shared" si="0"/>
        <v>21</v>
      </c>
      <c r="B29" s="22" t="s">
        <v>12</v>
      </c>
      <c r="C29" s="21" t="s">
        <v>302</v>
      </c>
      <c r="D29" s="21" t="s">
        <v>1151</v>
      </c>
      <c r="E29" s="21" t="s">
        <v>1737</v>
      </c>
      <c r="F29" s="21" t="s">
        <v>1780</v>
      </c>
      <c r="G29" s="21"/>
      <c r="H29" s="98">
        <v>8976067575</v>
      </c>
      <c r="I29" s="21" t="s">
        <v>1911</v>
      </c>
      <c r="J29" s="92"/>
    </row>
    <row r="30" spans="1:10" ht="32.25" hidden="1" customHeight="1" x14ac:dyDescent="0.35">
      <c r="A30" s="22">
        <f t="shared" si="0"/>
        <v>22</v>
      </c>
      <c r="B30" s="22" t="s">
        <v>12</v>
      </c>
      <c r="C30" s="21" t="s">
        <v>310</v>
      </c>
      <c r="D30" s="21" t="s">
        <v>1159</v>
      </c>
      <c r="E30" s="21" t="s">
        <v>1737</v>
      </c>
      <c r="F30" s="21" t="s">
        <v>1780</v>
      </c>
      <c r="G30" s="21"/>
      <c r="H30" s="98">
        <v>9511618641</v>
      </c>
      <c r="I30" s="21" t="s">
        <v>1913</v>
      </c>
      <c r="J30" s="92"/>
    </row>
    <row r="31" spans="1:10" ht="32.25" hidden="1" customHeight="1" x14ac:dyDescent="0.35">
      <c r="A31" s="22">
        <f t="shared" si="0"/>
        <v>23</v>
      </c>
      <c r="B31" s="22" t="s">
        <v>12</v>
      </c>
      <c r="C31" s="21" t="s">
        <v>268</v>
      </c>
      <c r="D31" s="21" t="s">
        <v>1117</v>
      </c>
      <c r="E31" s="21" t="s">
        <v>1737</v>
      </c>
      <c r="F31" s="21" t="s">
        <v>1744</v>
      </c>
      <c r="G31" s="21"/>
      <c r="H31" s="98">
        <v>7666453699</v>
      </c>
      <c r="I31" s="21" t="s">
        <v>1905</v>
      </c>
      <c r="J31" s="92"/>
    </row>
    <row r="32" spans="1:10" ht="32.25" hidden="1" customHeight="1" x14ac:dyDescent="0.35">
      <c r="A32" s="22">
        <f t="shared" si="0"/>
        <v>24</v>
      </c>
      <c r="B32" s="22" t="s">
        <v>12</v>
      </c>
      <c r="C32" s="21" t="s">
        <v>279</v>
      </c>
      <c r="D32" s="21" t="s">
        <v>1128</v>
      </c>
      <c r="E32" s="21" t="s">
        <v>1737</v>
      </c>
      <c r="F32" s="21" t="s">
        <v>1744</v>
      </c>
      <c r="G32" s="21"/>
      <c r="H32" s="98">
        <v>8454030212</v>
      </c>
      <c r="I32" s="21" t="s">
        <v>1906</v>
      </c>
      <c r="J32" s="92"/>
    </row>
    <row r="33" spans="1:10" ht="32.25" hidden="1" customHeight="1" x14ac:dyDescent="0.35">
      <c r="A33" s="22">
        <f t="shared" si="0"/>
        <v>25</v>
      </c>
      <c r="B33" s="22" t="s">
        <v>12</v>
      </c>
      <c r="C33" s="21" t="s">
        <v>284</v>
      </c>
      <c r="D33" s="21" t="s">
        <v>1133</v>
      </c>
      <c r="E33" s="21" t="s">
        <v>1737</v>
      </c>
      <c r="F33" s="21" t="s">
        <v>1754</v>
      </c>
      <c r="G33" s="21"/>
      <c r="H33" s="98">
        <v>9970675919</v>
      </c>
      <c r="I33" s="21" t="s">
        <v>1910</v>
      </c>
      <c r="J33" s="92"/>
    </row>
    <row r="34" spans="1:10" ht="32.25" hidden="1" customHeight="1" x14ac:dyDescent="0.35">
      <c r="A34" s="22">
        <f t="shared" si="0"/>
        <v>26</v>
      </c>
      <c r="B34" s="22" t="s">
        <v>12</v>
      </c>
      <c r="C34" s="21" t="s">
        <v>332</v>
      </c>
      <c r="D34" s="21" t="s">
        <v>1181</v>
      </c>
      <c r="E34" s="21" t="s">
        <v>1737</v>
      </c>
      <c r="F34" s="21" t="s">
        <v>1787</v>
      </c>
      <c r="G34" s="21"/>
      <c r="H34" s="98">
        <v>9834390140</v>
      </c>
      <c r="I34" s="21" t="s">
        <v>1921</v>
      </c>
      <c r="J34" s="92"/>
    </row>
    <row r="35" spans="1:10" ht="32.25" hidden="1" customHeight="1" x14ac:dyDescent="0.35">
      <c r="A35" s="22">
        <f t="shared" si="0"/>
        <v>27</v>
      </c>
      <c r="B35" s="22" t="s">
        <v>12</v>
      </c>
      <c r="C35" s="21" t="s">
        <v>325</v>
      </c>
      <c r="D35" s="21" t="s">
        <v>1174</v>
      </c>
      <c r="E35" s="21" t="s">
        <v>1737</v>
      </c>
      <c r="F35" s="21" t="s">
        <v>1781</v>
      </c>
      <c r="G35" s="21"/>
      <c r="H35" s="98">
        <v>7039370568</v>
      </c>
      <c r="I35" s="21" t="s">
        <v>1918</v>
      </c>
      <c r="J35" s="92"/>
    </row>
    <row r="36" spans="1:10" ht="32.25" hidden="1" customHeight="1" x14ac:dyDescent="0.35">
      <c r="A36" s="22">
        <f t="shared" si="0"/>
        <v>28</v>
      </c>
      <c r="B36" s="22" t="s">
        <v>12</v>
      </c>
      <c r="C36" s="21" t="s">
        <v>305</v>
      </c>
      <c r="D36" s="21" t="s">
        <v>1154</v>
      </c>
      <c r="E36" s="21" t="s">
        <v>1737</v>
      </c>
      <c r="F36" s="21" t="s">
        <v>2318</v>
      </c>
      <c r="G36" s="21"/>
      <c r="H36" s="98">
        <v>9326482460</v>
      </c>
      <c r="I36" s="21" t="s">
        <v>1912</v>
      </c>
      <c r="J36" s="92"/>
    </row>
    <row r="37" spans="1:10" ht="32.25" hidden="1" customHeight="1" x14ac:dyDescent="0.35">
      <c r="A37" s="22">
        <f t="shared" si="0"/>
        <v>29</v>
      </c>
      <c r="B37" s="22" t="s">
        <v>12</v>
      </c>
      <c r="C37" s="21" t="s">
        <v>324</v>
      </c>
      <c r="D37" s="21" t="s">
        <v>1173</v>
      </c>
      <c r="E37" s="21" t="s">
        <v>1737</v>
      </c>
      <c r="F37" s="21" t="s">
        <v>1784</v>
      </c>
      <c r="G37" s="21"/>
      <c r="H37" s="98">
        <v>8793531178</v>
      </c>
      <c r="I37" s="21" t="s">
        <v>1917</v>
      </c>
      <c r="J37" s="92"/>
    </row>
    <row r="38" spans="1:10" ht="32.25" hidden="1" customHeight="1" x14ac:dyDescent="0.35">
      <c r="A38" s="22">
        <f t="shared" si="0"/>
        <v>30</v>
      </c>
      <c r="B38" s="22" t="s">
        <v>12</v>
      </c>
      <c r="C38" s="21" t="s">
        <v>327</v>
      </c>
      <c r="D38" s="21" t="s">
        <v>1176</v>
      </c>
      <c r="E38" s="21" t="s">
        <v>1737</v>
      </c>
      <c r="F38" s="21" t="s">
        <v>1747</v>
      </c>
      <c r="G38" s="21"/>
      <c r="H38" s="98">
        <v>9833924045</v>
      </c>
      <c r="I38" s="21" t="s">
        <v>1919</v>
      </c>
      <c r="J38" s="92"/>
    </row>
    <row r="39" spans="1:10" ht="32.25" hidden="1" customHeight="1" x14ac:dyDescent="0.35">
      <c r="A39" s="22">
        <f t="shared" si="0"/>
        <v>31</v>
      </c>
      <c r="B39" s="22" t="s">
        <v>12</v>
      </c>
      <c r="C39" s="21" t="s">
        <v>316</v>
      </c>
      <c r="D39" s="21" t="s">
        <v>1165</v>
      </c>
      <c r="E39" s="21" t="s">
        <v>1737</v>
      </c>
      <c r="F39" s="21" t="s">
        <v>1759</v>
      </c>
      <c r="G39" s="21"/>
      <c r="H39" s="98">
        <v>9757427978</v>
      </c>
      <c r="I39" s="21" t="s">
        <v>1914</v>
      </c>
      <c r="J39" s="92"/>
    </row>
    <row r="40" spans="1:10" ht="32.25" hidden="1" customHeight="1" x14ac:dyDescent="0.35">
      <c r="A40" s="22">
        <f t="shared" si="0"/>
        <v>32</v>
      </c>
      <c r="B40" s="22" t="s">
        <v>12</v>
      </c>
      <c r="C40" s="21" t="s">
        <v>320</v>
      </c>
      <c r="D40" s="21" t="s">
        <v>1169</v>
      </c>
      <c r="E40" s="21" t="s">
        <v>1737</v>
      </c>
      <c r="F40" s="21" t="s">
        <v>1759</v>
      </c>
      <c r="G40" s="21"/>
      <c r="H40" s="98">
        <v>9820371214</v>
      </c>
      <c r="I40" s="21" t="s">
        <v>1915</v>
      </c>
      <c r="J40" s="92"/>
    </row>
    <row r="41" spans="1:10" ht="32.25" hidden="1" customHeight="1" x14ac:dyDescent="0.35">
      <c r="A41" s="22">
        <f t="shared" si="0"/>
        <v>33</v>
      </c>
      <c r="B41" s="22" t="s">
        <v>12</v>
      </c>
      <c r="C41" s="21" t="s">
        <v>337</v>
      </c>
      <c r="D41" s="21" t="s">
        <v>1186</v>
      </c>
      <c r="E41" s="21" t="s">
        <v>1737</v>
      </c>
      <c r="F41" s="21" t="s">
        <v>2319</v>
      </c>
      <c r="G41" s="21"/>
      <c r="H41" s="98">
        <v>7738327186</v>
      </c>
      <c r="I41" s="21" t="s">
        <v>1922</v>
      </c>
      <c r="J41" s="92"/>
    </row>
    <row r="42" spans="1:10" ht="32.25" hidden="1" customHeight="1" x14ac:dyDescent="0.35">
      <c r="A42" s="22">
        <f t="shared" si="0"/>
        <v>34</v>
      </c>
      <c r="B42" s="22" t="s">
        <v>12</v>
      </c>
      <c r="C42" s="21" t="s">
        <v>280</v>
      </c>
      <c r="D42" s="21" t="s">
        <v>1129</v>
      </c>
      <c r="E42" s="21" t="s">
        <v>1737</v>
      </c>
      <c r="F42" s="21" t="s">
        <v>1776</v>
      </c>
      <c r="G42" s="21"/>
      <c r="H42" s="98">
        <v>8454002014</v>
      </c>
      <c r="I42" s="21" t="s">
        <v>1907</v>
      </c>
      <c r="J42" s="92"/>
    </row>
    <row r="43" spans="1:10" ht="32.25" hidden="1" customHeight="1" x14ac:dyDescent="0.35">
      <c r="A43" s="22">
        <f t="shared" si="0"/>
        <v>35</v>
      </c>
      <c r="B43" s="22" t="s">
        <v>12</v>
      </c>
      <c r="C43" s="21" t="s">
        <v>277</v>
      </c>
      <c r="D43" s="21" t="s">
        <v>1126</v>
      </c>
      <c r="E43" s="21" t="s">
        <v>1737</v>
      </c>
      <c r="F43" s="21" t="s">
        <v>1834</v>
      </c>
      <c r="G43" s="21"/>
      <c r="H43" s="98">
        <v>9082100769</v>
      </c>
      <c r="I43" s="21" t="s">
        <v>1909</v>
      </c>
      <c r="J43" s="92"/>
    </row>
    <row r="44" spans="1:10" ht="32.25" hidden="1" customHeight="1" x14ac:dyDescent="0.35">
      <c r="A44" s="22">
        <f t="shared" si="0"/>
        <v>36</v>
      </c>
      <c r="B44" s="22" t="s">
        <v>1736</v>
      </c>
      <c r="C44" s="21" t="s">
        <v>347</v>
      </c>
      <c r="D44" s="21" t="s">
        <v>1196</v>
      </c>
      <c r="E44" s="21" t="s">
        <v>1737</v>
      </c>
      <c r="F44" s="21" t="s">
        <v>1780</v>
      </c>
      <c r="G44" s="21"/>
      <c r="H44" s="98">
        <v>8999833854</v>
      </c>
      <c r="I44" s="21" t="s">
        <v>1923</v>
      </c>
      <c r="J44" s="92"/>
    </row>
    <row r="45" spans="1:10" ht="32.25" hidden="1" customHeight="1" x14ac:dyDescent="0.35">
      <c r="A45" s="22">
        <f t="shared" si="0"/>
        <v>37</v>
      </c>
      <c r="B45" s="22" t="s">
        <v>1736</v>
      </c>
      <c r="C45" s="21" t="s">
        <v>370</v>
      </c>
      <c r="D45" s="21" t="s">
        <v>1219</v>
      </c>
      <c r="E45" s="21" t="s">
        <v>1737</v>
      </c>
      <c r="F45" s="21" t="s">
        <v>2644</v>
      </c>
      <c r="G45" s="21"/>
      <c r="H45" s="98">
        <v>9103052652</v>
      </c>
      <c r="I45" s="21" t="s">
        <v>1927</v>
      </c>
      <c r="J45" s="92"/>
    </row>
    <row r="46" spans="1:10" ht="32.25" hidden="1" customHeight="1" x14ac:dyDescent="0.35">
      <c r="A46" s="22">
        <f t="shared" si="0"/>
        <v>38</v>
      </c>
      <c r="B46" s="22" t="s">
        <v>1736</v>
      </c>
      <c r="C46" s="21" t="s">
        <v>398</v>
      </c>
      <c r="D46" s="21" t="s">
        <v>1247</v>
      </c>
      <c r="E46" s="21" t="s">
        <v>1737</v>
      </c>
      <c r="F46" s="21" t="s">
        <v>1841</v>
      </c>
      <c r="G46" s="21"/>
      <c r="H46" s="98">
        <v>8318360906</v>
      </c>
      <c r="I46" s="21" t="s">
        <v>1935</v>
      </c>
      <c r="J46" s="92"/>
    </row>
    <row r="47" spans="1:10" ht="32.25" hidden="1" customHeight="1" x14ac:dyDescent="0.35">
      <c r="A47" s="22">
        <f t="shared" si="0"/>
        <v>39</v>
      </c>
      <c r="B47" s="22" t="s">
        <v>1736</v>
      </c>
      <c r="C47" s="21" t="s">
        <v>383</v>
      </c>
      <c r="D47" s="21" t="s">
        <v>1232</v>
      </c>
      <c r="E47" s="21" t="s">
        <v>1737</v>
      </c>
      <c r="F47" s="21" t="s">
        <v>1747</v>
      </c>
      <c r="G47" s="21"/>
      <c r="H47" s="98">
        <v>9167104167</v>
      </c>
      <c r="I47" s="21" t="s">
        <v>1932</v>
      </c>
      <c r="J47" s="92"/>
    </row>
    <row r="48" spans="1:10" ht="32.25" hidden="1" customHeight="1" x14ac:dyDescent="0.35">
      <c r="A48" s="22">
        <f t="shared" si="0"/>
        <v>40</v>
      </c>
      <c r="B48" s="22" t="s">
        <v>1736</v>
      </c>
      <c r="C48" s="21" t="s">
        <v>390</v>
      </c>
      <c r="D48" s="21" t="s">
        <v>1239</v>
      </c>
      <c r="E48" s="21" t="s">
        <v>1737</v>
      </c>
      <c r="F48" s="21" t="s">
        <v>1747</v>
      </c>
      <c r="G48" s="21"/>
      <c r="H48" s="98">
        <v>8691816759</v>
      </c>
      <c r="I48" s="21" t="s">
        <v>1934</v>
      </c>
      <c r="J48" s="92"/>
    </row>
    <row r="49" spans="1:10" ht="32.25" hidden="1" customHeight="1" x14ac:dyDescent="0.35">
      <c r="A49" s="22">
        <f t="shared" si="0"/>
        <v>41</v>
      </c>
      <c r="B49" s="22" t="s">
        <v>1736</v>
      </c>
      <c r="C49" s="21" t="s">
        <v>402</v>
      </c>
      <c r="D49" s="21" t="s">
        <v>1251</v>
      </c>
      <c r="E49" s="21" t="s">
        <v>1737</v>
      </c>
      <c r="F49" s="21" t="s">
        <v>1747</v>
      </c>
      <c r="G49" s="21"/>
      <c r="H49" s="98">
        <v>8850396193</v>
      </c>
      <c r="I49" s="21" t="s">
        <v>1937</v>
      </c>
      <c r="J49" s="92"/>
    </row>
    <row r="50" spans="1:10" ht="32.25" hidden="1" customHeight="1" x14ac:dyDescent="0.35">
      <c r="A50" s="22">
        <f t="shared" si="0"/>
        <v>42</v>
      </c>
      <c r="B50" s="22" t="s">
        <v>1736</v>
      </c>
      <c r="C50" s="21" t="s">
        <v>377</v>
      </c>
      <c r="D50" s="21" t="s">
        <v>1226</v>
      </c>
      <c r="E50" s="21" t="s">
        <v>1737</v>
      </c>
      <c r="F50" s="21" t="s">
        <v>1759</v>
      </c>
      <c r="G50" s="21"/>
      <c r="H50" s="98">
        <v>8879800904</v>
      </c>
      <c r="I50" s="21" t="s">
        <v>1928</v>
      </c>
      <c r="J50" s="92"/>
    </row>
    <row r="51" spans="1:10" ht="32.25" hidden="1" customHeight="1" x14ac:dyDescent="0.35">
      <c r="A51" s="22">
        <f t="shared" si="0"/>
        <v>43</v>
      </c>
      <c r="B51" s="22" t="s">
        <v>1736</v>
      </c>
      <c r="C51" s="21" t="s">
        <v>382</v>
      </c>
      <c r="D51" s="21" t="s">
        <v>1231</v>
      </c>
      <c r="E51" s="21" t="s">
        <v>1737</v>
      </c>
      <c r="F51" s="21" t="s">
        <v>1759</v>
      </c>
      <c r="G51" s="21"/>
      <c r="H51" s="98">
        <v>9653428545</v>
      </c>
      <c r="I51" s="21" t="s">
        <v>1931</v>
      </c>
      <c r="J51" s="92"/>
    </row>
    <row r="52" spans="1:10" ht="32.25" hidden="1" customHeight="1" x14ac:dyDescent="0.35">
      <c r="A52" s="22">
        <f t="shared" si="0"/>
        <v>44</v>
      </c>
      <c r="B52" s="22" t="s">
        <v>1736</v>
      </c>
      <c r="C52" s="21" t="s">
        <v>403</v>
      </c>
      <c r="D52" s="21" t="s">
        <v>1252</v>
      </c>
      <c r="E52" s="21" t="s">
        <v>1737</v>
      </c>
      <c r="F52" s="21" t="s">
        <v>1759</v>
      </c>
      <c r="G52" s="21"/>
      <c r="H52" s="98">
        <v>9920804959</v>
      </c>
      <c r="I52" s="21" t="s">
        <v>1939</v>
      </c>
      <c r="J52" s="92"/>
    </row>
    <row r="53" spans="1:10" ht="32.25" hidden="1" customHeight="1" x14ac:dyDescent="0.35">
      <c r="A53" s="22">
        <f t="shared" si="0"/>
        <v>45</v>
      </c>
      <c r="B53" s="22" t="s">
        <v>1736</v>
      </c>
      <c r="C53" s="21" t="s">
        <v>366</v>
      </c>
      <c r="D53" s="21" t="s">
        <v>1215</v>
      </c>
      <c r="E53" s="21" t="s">
        <v>1737</v>
      </c>
      <c r="F53" s="21" t="s">
        <v>1789</v>
      </c>
      <c r="G53" s="21"/>
      <c r="H53" s="98">
        <v>6354755010</v>
      </c>
      <c r="I53" s="21" t="s">
        <v>1925</v>
      </c>
      <c r="J53" s="92"/>
    </row>
    <row r="54" spans="1:10" ht="32.25" hidden="1" customHeight="1" x14ac:dyDescent="0.35">
      <c r="A54" s="22">
        <f t="shared" si="0"/>
        <v>46</v>
      </c>
      <c r="B54" s="22" t="s">
        <v>1736</v>
      </c>
      <c r="C54" s="21" t="s">
        <v>406</v>
      </c>
      <c r="D54" s="21" t="s">
        <v>1255</v>
      </c>
      <c r="E54" s="21" t="s">
        <v>1737</v>
      </c>
      <c r="F54" s="21" t="s">
        <v>2319</v>
      </c>
      <c r="G54" s="21"/>
      <c r="H54" s="98">
        <v>9326255735</v>
      </c>
      <c r="I54" s="21" t="s">
        <v>1941</v>
      </c>
      <c r="J54" s="92"/>
    </row>
    <row r="55" spans="1:10" ht="32.25" hidden="1" customHeight="1" x14ac:dyDescent="0.35">
      <c r="A55" s="22">
        <f t="shared" si="0"/>
        <v>47</v>
      </c>
      <c r="B55" s="22" t="s">
        <v>1736</v>
      </c>
      <c r="C55" s="21" t="s">
        <v>389</v>
      </c>
      <c r="D55" s="21" t="s">
        <v>1238</v>
      </c>
      <c r="E55" s="21" t="s">
        <v>1737</v>
      </c>
      <c r="F55" s="21" t="s">
        <v>1813</v>
      </c>
      <c r="G55" s="21"/>
      <c r="H55" s="98">
        <v>7977371171</v>
      </c>
      <c r="I55" s="21" t="s">
        <v>1936</v>
      </c>
      <c r="J55" s="92"/>
    </row>
    <row r="56" spans="1:10" ht="32.25" hidden="1" customHeight="1" x14ac:dyDescent="0.35">
      <c r="A56" s="22">
        <f t="shared" si="0"/>
        <v>48</v>
      </c>
      <c r="B56" s="22" t="s">
        <v>1736</v>
      </c>
      <c r="C56" s="21" t="s">
        <v>367</v>
      </c>
      <c r="D56" s="21" t="s">
        <v>1216</v>
      </c>
      <c r="E56" s="21" t="s">
        <v>1737</v>
      </c>
      <c r="F56" s="21" t="s">
        <v>1749</v>
      </c>
      <c r="G56" s="21"/>
      <c r="H56" s="98">
        <v>8433749670</v>
      </c>
      <c r="I56" s="21" t="s">
        <v>1926</v>
      </c>
      <c r="J56" s="92"/>
    </row>
    <row r="57" spans="1:10" ht="32.25" hidden="1" customHeight="1" x14ac:dyDescent="0.35">
      <c r="A57" s="22">
        <f t="shared" si="0"/>
        <v>49</v>
      </c>
      <c r="B57" s="22" t="s">
        <v>1736</v>
      </c>
      <c r="C57" s="21" t="s">
        <v>379</v>
      </c>
      <c r="D57" s="21" t="s">
        <v>1228</v>
      </c>
      <c r="E57" s="21" t="s">
        <v>1737</v>
      </c>
      <c r="F57" s="21" t="s">
        <v>1750</v>
      </c>
      <c r="G57" s="21"/>
      <c r="H57" s="98">
        <v>7021016953</v>
      </c>
      <c r="I57" s="21" t="s">
        <v>1929</v>
      </c>
      <c r="J57" s="92"/>
    </row>
    <row r="58" spans="1:10" ht="32.25" hidden="1" customHeight="1" x14ac:dyDescent="0.35">
      <c r="A58" s="22">
        <f t="shared" si="0"/>
        <v>50</v>
      </c>
      <c r="B58" s="22" t="s">
        <v>1736</v>
      </c>
      <c r="C58" s="21" t="s">
        <v>405</v>
      </c>
      <c r="D58" s="21" t="s">
        <v>1254</v>
      </c>
      <c r="E58" s="21" t="s">
        <v>1737</v>
      </c>
      <c r="F58" s="21" t="s">
        <v>1750</v>
      </c>
      <c r="G58" s="21"/>
      <c r="H58" s="98">
        <v>8356997810</v>
      </c>
      <c r="I58" s="21" t="s">
        <v>1940</v>
      </c>
      <c r="J58" s="92"/>
    </row>
    <row r="59" spans="1:10" ht="32.25" hidden="1" customHeight="1" x14ac:dyDescent="0.35">
      <c r="A59" s="22">
        <f t="shared" si="0"/>
        <v>51</v>
      </c>
      <c r="B59" s="22" t="s">
        <v>1736</v>
      </c>
      <c r="C59" s="21" t="s">
        <v>384</v>
      </c>
      <c r="D59" s="21" t="s">
        <v>1233</v>
      </c>
      <c r="E59" s="21" t="s">
        <v>1737</v>
      </c>
      <c r="F59" s="21" t="s">
        <v>1766</v>
      </c>
      <c r="G59" s="21"/>
      <c r="H59" s="98">
        <v>7498183940</v>
      </c>
      <c r="I59" s="21" t="s">
        <v>1933</v>
      </c>
      <c r="J59" s="92"/>
    </row>
    <row r="60" spans="1:10" ht="32.25" customHeight="1" x14ac:dyDescent="0.35">
      <c r="A60" s="22">
        <f t="shared" ref="A60:A82" si="1">A59+1</f>
        <v>52</v>
      </c>
      <c r="B60" s="22" t="s">
        <v>14</v>
      </c>
      <c r="C60" s="21" t="s">
        <v>407</v>
      </c>
      <c r="D60" s="21" t="s">
        <v>1256</v>
      </c>
      <c r="E60" s="21" t="s">
        <v>1737</v>
      </c>
      <c r="F60" s="21" t="s">
        <v>1744</v>
      </c>
      <c r="G60" s="21"/>
      <c r="H60" s="98">
        <v>9326314107</v>
      </c>
      <c r="I60" s="21" t="s">
        <v>1943</v>
      </c>
      <c r="J60" s="92"/>
    </row>
    <row r="61" spans="1:10" ht="32.25" customHeight="1" x14ac:dyDescent="0.35">
      <c r="A61" s="22">
        <f t="shared" si="1"/>
        <v>53</v>
      </c>
      <c r="B61" s="22" t="s">
        <v>14</v>
      </c>
      <c r="C61" s="21" t="s">
        <v>411</v>
      </c>
      <c r="D61" s="21" t="s">
        <v>1260</v>
      </c>
      <c r="E61" s="21" t="s">
        <v>1737</v>
      </c>
      <c r="F61" s="21" t="s">
        <v>1759</v>
      </c>
      <c r="G61" s="21"/>
      <c r="H61" s="98">
        <v>7715946469</v>
      </c>
      <c r="I61" s="21" t="s">
        <v>1944</v>
      </c>
      <c r="J61" s="92"/>
    </row>
    <row r="62" spans="1:10" ht="32.25" customHeight="1" x14ac:dyDescent="0.35">
      <c r="A62" s="22">
        <f t="shared" si="1"/>
        <v>54</v>
      </c>
      <c r="B62" s="22" t="s">
        <v>14</v>
      </c>
      <c r="C62" s="21" t="s">
        <v>413</v>
      </c>
      <c r="D62" s="21" t="s">
        <v>1262</v>
      </c>
      <c r="E62" s="21" t="s">
        <v>1737</v>
      </c>
      <c r="F62" s="21" t="s">
        <v>1748</v>
      </c>
      <c r="G62" s="21"/>
      <c r="H62" s="98">
        <v>9137051223</v>
      </c>
      <c r="I62" s="21" t="s">
        <v>1945</v>
      </c>
      <c r="J62" s="92"/>
    </row>
    <row r="63" spans="1:10" ht="32.25" customHeight="1" x14ac:dyDescent="0.35">
      <c r="A63" s="22">
        <f t="shared" si="1"/>
        <v>55</v>
      </c>
      <c r="B63" s="22" t="s">
        <v>14</v>
      </c>
      <c r="C63" s="21" t="s">
        <v>414</v>
      </c>
      <c r="D63" s="21" t="s">
        <v>1263</v>
      </c>
      <c r="E63" s="21" t="s">
        <v>1737</v>
      </c>
      <c r="F63" s="21" t="s">
        <v>1759</v>
      </c>
      <c r="G63" s="21"/>
      <c r="H63" s="98">
        <v>7715904154</v>
      </c>
      <c r="I63" s="21" t="s">
        <v>1946</v>
      </c>
      <c r="J63" s="92"/>
    </row>
    <row r="64" spans="1:10" ht="32.25" customHeight="1" x14ac:dyDescent="0.35">
      <c r="A64" s="22">
        <f t="shared" si="1"/>
        <v>56</v>
      </c>
      <c r="B64" s="22" t="s">
        <v>14</v>
      </c>
      <c r="C64" s="21" t="s">
        <v>415</v>
      </c>
      <c r="D64" s="21" t="s">
        <v>1264</v>
      </c>
      <c r="E64" s="21" t="s">
        <v>1737</v>
      </c>
      <c r="F64" s="21" t="s">
        <v>1849</v>
      </c>
      <c r="G64" s="21"/>
      <c r="H64" s="98">
        <v>9004596598</v>
      </c>
      <c r="I64" s="21" t="s">
        <v>1947</v>
      </c>
      <c r="J64" s="92"/>
    </row>
    <row r="65" spans="1:10" ht="32.25" customHeight="1" x14ac:dyDescent="0.35">
      <c r="A65" s="22">
        <f t="shared" si="1"/>
        <v>57</v>
      </c>
      <c r="B65" s="22" t="s">
        <v>14</v>
      </c>
      <c r="C65" s="21" t="s">
        <v>420</v>
      </c>
      <c r="D65" s="21" t="s">
        <v>1269</v>
      </c>
      <c r="E65" s="21" t="s">
        <v>1737</v>
      </c>
      <c r="F65" s="21" t="s">
        <v>1801</v>
      </c>
      <c r="G65" s="21"/>
      <c r="H65" s="98">
        <v>8805920771</v>
      </c>
      <c r="I65" s="21" t="s">
        <v>1948</v>
      </c>
      <c r="J65" s="92"/>
    </row>
    <row r="66" spans="1:10" ht="32.25" customHeight="1" x14ac:dyDescent="0.35">
      <c r="A66" s="22">
        <f t="shared" si="1"/>
        <v>58</v>
      </c>
      <c r="B66" s="22" t="s">
        <v>14</v>
      </c>
      <c r="C66" s="21" t="s">
        <v>424</v>
      </c>
      <c r="D66" s="21" t="s">
        <v>1273</v>
      </c>
      <c r="E66" s="21" t="s">
        <v>1737</v>
      </c>
      <c r="F66" s="21" t="s">
        <v>1759</v>
      </c>
      <c r="G66" s="21"/>
      <c r="H66" s="98">
        <v>8850791440</v>
      </c>
      <c r="I66" s="21" t="s">
        <v>1949</v>
      </c>
      <c r="J66" s="92"/>
    </row>
    <row r="67" spans="1:10" ht="32.25" customHeight="1" x14ac:dyDescent="0.35">
      <c r="A67" s="22">
        <f t="shared" si="1"/>
        <v>59</v>
      </c>
      <c r="B67" s="22" t="s">
        <v>14</v>
      </c>
      <c r="C67" s="21" t="s">
        <v>426</v>
      </c>
      <c r="D67" s="21" t="s">
        <v>1275</v>
      </c>
      <c r="E67" s="21" t="s">
        <v>1737</v>
      </c>
      <c r="F67" s="21" t="s">
        <v>1749</v>
      </c>
      <c r="G67" s="21"/>
      <c r="H67" s="98">
        <v>9370673418</v>
      </c>
      <c r="I67" s="21" t="s">
        <v>1950</v>
      </c>
      <c r="J67" s="92"/>
    </row>
    <row r="68" spans="1:10" ht="32.25" customHeight="1" x14ac:dyDescent="0.35">
      <c r="A68" s="22">
        <f t="shared" si="1"/>
        <v>60</v>
      </c>
      <c r="B68" s="22" t="s">
        <v>14</v>
      </c>
      <c r="C68" s="21" t="s">
        <v>427</v>
      </c>
      <c r="D68" s="21" t="s">
        <v>1276</v>
      </c>
      <c r="E68" s="21" t="s">
        <v>1737</v>
      </c>
      <c r="F68" s="21" t="s">
        <v>1759</v>
      </c>
      <c r="G68" s="21"/>
      <c r="H68" s="98">
        <v>9930303409</v>
      </c>
      <c r="I68" s="21" t="s">
        <v>1951</v>
      </c>
      <c r="J68" s="92"/>
    </row>
    <row r="69" spans="1:10" ht="32.25" customHeight="1" x14ac:dyDescent="0.35">
      <c r="A69" s="22">
        <f t="shared" si="1"/>
        <v>61</v>
      </c>
      <c r="B69" s="22" t="s">
        <v>14</v>
      </c>
      <c r="C69" s="21" t="s">
        <v>430</v>
      </c>
      <c r="D69" s="21" t="s">
        <v>1279</v>
      </c>
      <c r="E69" s="21" t="s">
        <v>1737</v>
      </c>
      <c r="F69" s="21" t="s">
        <v>1744</v>
      </c>
      <c r="G69" s="21"/>
      <c r="H69" s="98">
        <v>8169000946</v>
      </c>
      <c r="I69" s="21" t="s">
        <v>1952</v>
      </c>
      <c r="J69" s="92"/>
    </row>
    <row r="70" spans="1:10" ht="32.25" customHeight="1" x14ac:dyDescent="0.35">
      <c r="A70" s="22">
        <f t="shared" si="1"/>
        <v>62</v>
      </c>
      <c r="B70" s="22" t="s">
        <v>14</v>
      </c>
      <c r="C70" s="21" t="s">
        <v>433</v>
      </c>
      <c r="D70" s="21" t="s">
        <v>1282</v>
      </c>
      <c r="E70" s="21" t="s">
        <v>1737</v>
      </c>
      <c r="F70" s="21" t="s">
        <v>1759</v>
      </c>
      <c r="G70" s="21"/>
      <c r="H70" s="98">
        <v>8169109058</v>
      </c>
      <c r="I70" s="21" t="s">
        <v>1953</v>
      </c>
      <c r="J70" s="92"/>
    </row>
    <row r="71" spans="1:10" ht="32.25" customHeight="1" x14ac:dyDescent="0.35">
      <c r="A71" s="22">
        <f t="shared" si="1"/>
        <v>63</v>
      </c>
      <c r="B71" s="22" t="s">
        <v>14</v>
      </c>
      <c r="C71" s="21" t="s">
        <v>437</v>
      </c>
      <c r="D71" s="21" t="s">
        <v>1286</v>
      </c>
      <c r="E71" s="21" t="s">
        <v>1737</v>
      </c>
      <c r="F71" s="21" t="s">
        <v>1802</v>
      </c>
      <c r="G71" s="21"/>
      <c r="H71" s="98">
        <v>9324203639</v>
      </c>
      <c r="I71" s="21" t="s">
        <v>1954</v>
      </c>
      <c r="J71" s="92"/>
    </row>
    <row r="72" spans="1:10" ht="32.25" customHeight="1" x14ac:dyDescent="0.35">
      <c r="A72" s="22">
        <f t="shared" si="1"/>
        <v>64</v>
      </c>
      <c r="B72" s="22" t="s">
        <v>14</v>
      </c>
      <c r="C72" s="21" t="s">
        <v>439</v>
      </c>
      <c r="D72" s="21" t="s">
        <v>1288</v>
      </c>
      <c r="E72" s="21" t="s">
        <v>1737</v>
      </c>
      <c r="F72" s="21" t="s">
        <v>1803</v>
      </c>
      <c r="G72" s="21"/>
      <c r="H72" s="98">
        <v>9892971772</v>
      </c>
      <c r="I72" s="21" t="s">
        <v>1955</v>
      </c>
      <c r="J72" s="92"/>
    </row>
    <row r="73" spans="1:10" ht="32.25" customHeight="1" x14ac:dyDescent="0.35">
      <c r="A73" s="22">
        <f t="shared" si="1"/>
        <v>65</v>
      </c>
      <c r="B73" s="22" t="s">
        <v>14</v>
      </c>
      <c r="C73" s="21" t="s">
        <v>48</v>
      </c>
      <c r="D73" s="21" t="s">
        <v>896</v>
      </c>
      <c r="E73" s="21" t="s">
        <v>1737</v>
      </c>
      <c r="F73" s="21" t="s">
        <v>1740</v>
      </c>
      <c r="G73" s="21"/>
      <c r="H73" s="98">
        <v>8999131304</v>
      </c>
      <c r="I73" s="21" t="s">
        <v>1956</v>
      </c>
      <c r="J73" s="92"/>
    </row>
    <row r="74" spans="1:10" ht="32.25" customHeight="1" x14ac:dyDescent="0.35">
      <c r="A74" s="22">
        <f t="shared" si="1"/>
        <v>66</v>
      </c>
      <c r="B74" s="22" t="s">
        <v>14</v>
      </c>
      <c r="C74" s="21" t="s">
        <v>449</v>
      </c>
      <c r="D74" s="21" t="s">
        <v>1298</v>
      </c>
      <c r="E74" s="21" t="s">
        <v>1737</v>
      </c>
      <c r="F74" s="21" t="s">
        <v>1804</v>
      </c>
      <c r="G74" s="21"/>
      <c r="H74" s="98">
        <v>9326446316</v>
      </c>
      <c r="I74" s="21" t="s">
        <v>1957</v>
      </c>
      <c r="J74" s="92"/>
    </row>
    <row r="75" spans="1:10" ht="32.25" customHeight="1" x14ac:dyDescent="0.35">
      <c r="A75" s="22">
        <f t="shared" si="1"/>
        <v>67</v>
      </c>
      <c r="B75" s="22" t="s">
        <v>14</v>
      </c>
      <c r="C75" s="21" t="s">
        <v>432</v>
      </c>
      <c r="D75" s="21" t="s">
        <v>1281</v>
      </c>
      <c r="E75" s="21" t="s">
        <v>1737</v>
      </c>
      <c r="F75" s="21" t="s">
        <v>1845</v>
      </c>
      <c r="G75" s="21"/>
      <c r="H75" s="98">
        <v>8369297740</v>
      </c>
      <c r="I75" s="21" t="s">
        <v>1958</v>
      </c>
      <c r="J75" s="92"/>
    </row>
    <row r="76" spans="1:10" ht="32.25" customHeight="1" x14ac:dyDescent="0.35">
      <c r="A76" s="22">
        <f t="shared" si="1"/>
        <v>68</v>
      </c>
      <c r="B76" s="22" t="s">
        <v>14</v>
      </c>
      <c r="C76" s="21" t="s">
        <v>436</v>
      </c>
      <c r="D76" s="21" t="s">
        <v>1285</v>
      </c>
      <c r="E76" s="21" t="s">
        <v>1737</v>
      </c>
      <c r="F76" s="21" t="s">
        <v>2650</v>
      </c>
      <c r="G76" s="21"/>
      <c r="H76" s="98">
        <v>8454912718</v>
      </c>
      <c r="I76" s="21" t="s">
        <v>1959</v>
      </c>
      <c r="J76" s="92"/>
    </row>
    <row r="77" spans="1:10" ht="32.25" customHeight="1" x14ac:dyDescent="0.35">
      <c r="A77" s="22">
        <f t="shared" si="1"/>
        <v>69</v>
      </c>
      <c r="B77" s="22" t="s">
        <v>14</v>
      </c>
      <c r="C77" s="21" t="s">
        <v>451</v>
      </c>
      <c r="D77" s="21" t="s">
        <v>1300</v>
      </c>
      <c r="E77" s="21" t="s">
        <v>1737</v>
      </c>
      <c r="F77" s="21" t="s">
        <v>1846</v>
      </c>
      <c r="G77" s="21"/>
      <c r="H77" s="98">
        <v>8108127407</v>
      </c>
      <c r="I77" s="21" t="s">
        <v>1960</v>
      </c>
      <c r="J77" s="92"/>
    </row>
    <row r="78" spans="1:10" ht="32.25" customHeight="1" x14ac:dyDescent="0.35">
      <c r="A78" s="22">
        <f t="shared" si="1"/>
        <v>70</v>
      </c>
      <c r="B78" s="22" t="s">
        <v>14</v>
      </c>
      <c r="C78" s="21" t="s">
        <v>452</v>
      </c>
      <c r="D78" s="21" t="s">
        <v>1301</v>
      </c>
      <c r="E78" s="21" t="s">
        <v>1737</v>
      </c>
      <c r="F78" s="21" t="s">
        <v>2645</v>
      </c>
      <c r="G78" s="21"/>
      <c r="H78" s="98">
        <v>9561357645</v>
      </c>
      <c r="I78" s="21" t="s">
        <v>1961</v>
      </c>
      <c r="J78" s="92"/>
    </row>
    <row r="79" spans="1:10" ht="32.25" customHeight="1" x14ac:dyDescent="0.35">
      <c r="A79" s="22">
        <f t="shared" si="1"/>
        <v>71</v>
      </c>
      <c r="B79" s="22" t="s">
        <v>14</v>
      </c>
      <c r="C79" s="21" t="s">
        <v>445</v>
      </c>
      <c r="D79" s="21" t="s">
        <v>1294</v>
      </c>
      <c r="E79" s="21" t="s">
        <v>1737</v>
      </c>
      <c r="F79" s="21" t="s">
        <v>2297</v>
      </c>
      <c r="G79" s="21"/>
      <c r="H79" s="98">
        <v>8104134412</v>
      </c>
      <c r="I79" s="21" t="s">
        <v>1963</v>
      </c>
      <c r="J79" s="92"/>
    </row>
    <row r="80" spans="1:10" ht="32.25" customHeight="1" x14ac:dyDescent="0.35">
      <c r="A80" s="22">
        <f t="shared" si="1"/>
        <v>72</v>
      </c>
      <c r="B80" s="22" t="s">
        <v>14</v>
      </c>
      <c r="C80" s="21" t="s">
        <v>447</v>
      </c>
      <c r="D80" s="21" t="s">
        <v>1296</v>
      </c>
      <c r="E80" s="21" t="s">
        <v>1737</v>
      </c>
      <c r="F80" s="21" t="s">
        <v>2298</v>
      </c>
      <c r="G80" s="21"/>
      <c r="H80" s="98">
        <v>9867654022</v>
      </c>
      <c r="I80" s="21" t="s">
        <v>1964</v>
      </c>
      <c r="J80" s="92"/>
    </row>
    <row r="81" spans="1:10" ht="32.25" customHeight="1" x14ac:dyDescent="0.35">
      <c r="A81" s="22">
        <f t="shared" si="1"/>
        <v>73</v>
      </c>
      <c r="B81" s="22" t="s">
        <v>14</v>
      </c>
      <c r="C81" s="21" t="s">
        <v>461</v>
      </c>
      <c r="D81" s="21" t="s">
        <v>1310</v>
      </c>
      <c r="E81" s="21" t="s">
        <v>1737</v>
      </c>
      <c r="F81" s="21" t="s">
        <v>1759</v>
      </c>
      <c r="G81" s="21"/>
      <c r="H81" s="98">
        <v>9769303862</v>
      </c>
      <c r="I81" s="21" t="s">
        <v>1965</v>
      </c>
      <c r="J81" s="92"/>
    </row>
    <row r="82" spans="1:10" ht="32.25" customHeight="1" x14ac:dyDescent="0.35">
      <c r="A82" s="22">
        <f t="shared" si="1"/>
        <v>74</v>
      </c>
      <c r="B82" s="22" t="s">
        <v>14</v>
      </c>
      <c r="C82" s="21" t="s">
        <v>467</v>
      </c>
      <c r="D82" s="21" t="s">
        <v>1316</v>
      </c>
      <c r="E82" s="21" t="s">
        <v>1737</v>
      </c>
      <c r="F82" s="21" t="s">
        <v>1754</v>
      </c>
      <c r="G82" s="21"/>
      <c r="H82" s="98">
        <v>7738391849</v>
      </c>
      <c r="I82" s="21" t="s">
        <v>1966</v>
      </c>
      <c r="J82" s="92"/>
    </row>
    <row r="83" spans="1:10" ht="32.25" customHeight="1" x14ac:dyDescent="0.35">
      <c r="A83" s="22">
        <v>1</v>
      </c>
      <c r="B83" s="22" t="s">
        <v>14</v>
      </c>
      <c r="C83" s="21" t="s">
        <v>462</v>
      </c>
      <c r="D83" s="21" t="s">
        <v>1311</v>
      </c>
      <c r="E83" s="21" t="s">
        <v>1737</v>
      </c>
      <c r="F83" s="21" t="s">
        <v>2301</v>
      </c>
      <c r="G83" s="21"/>
      <c r="H83" s="98">
        <v>8879963263</v>
      </c>
      <c r="I83" s="21" t="s">
        <v>1968</v>
      </c>
      <c r="J83" s="92"/>
    </row>
    <row r="84" spans="1:10" ht="32.25" customHeight="1" x14ac:dyDescent="0.35">
      <c r="A84" s="22">
        <f t="shared" ref="A84:A127" si="2">A83+1</f>
        <v>2</v>
      </c>
      <c r="B84" s="22" t="s">
        <v>15</v>
      </c>
      <c r="C84" s="21" t="s">
        <v>475</v>
      </c>
      <c r="D84" s="21" t="s">
        <v>1325</v>
      </c>
      <c r="E84" s="21" t="s">
        <v>1737</v>
      </c>
      <c r="F84" s="21" t="s">
        <v>1759</v>
      </c>
      <c r="G84" s="21"/>
      <c r="H84" s="98">
        <v>9167111410</v>
      </c>
      <c r="I84" s="21" t="s">
        <v>1971</v>
      </c>
      <c r="J84" s="92"/>
    </row>
    <row r="85" spans="1:10" ht="32.25" customHeight="1" x14ac:dyDescent="0.35">
      <c r="A85" s="22">
        <f t="shared" si="2"/>
        <v>3</v>
      </c>
      <c r="B85" s="22" t="s">
        <v>15</v>
      </c>
      <c r="C85" s="21" t="s">
        <v>476</v>
      </c>
      <c r="D85" s="21" t="s">
        <v>1326</v>
      </c>
      <c r="E85" s="21" t="s">
        <v>1737</v>
      </c>
      <c r="F85" s="21" t="s">
        <v>2632</v>
      </c>
      <c r="G85" s="21"/>
      <c r="H85" s="98">
        <v>7506903336</v>
      </c>
      <c r="I85" s="21" t="s">
        <v>1972</v>
      </c>
      <c r="J85" s="92"/>
    </row>
    <row r="86" spans="1:10" ht="32.25" customHeight="1" x14ac:dyDescent="0.35">
      <c r="A86" s="22">
        <f t="shared" si="2"/>
        <v>4</v>
      </c>
      <c r="B86" s="22" t="s">
        <v>15</v>
      </c>
      <c r="C86" s="21" t="s">
        <v>477</v>
      </c>
      <c r="D86" s="21" t="s">
        <v>1327</v>
      </c>
      <c r="E86" s="21" t="s">
        <v>1737</v>
      </c>
      <c r="F86" s="21" t="s">
        <v>1800</v>
      </c>
      <c r="G86" s="21"/>
      <c r="H86" s="98">
        <v>9604747361</v>
      </c>
      <c r="I86" s="21" t="s">
        <v>1973</v>
      </c>
      <c r="J86" s="92"/>
    </row>
    <row r="87" spans="1:10" ht="32.25" customHeight="1" x14ac:dyDescent="0.35">
      <c r="A87" s="22">
        <f t="shared" si="2"/>
        <v>5</v>
      </c>
      <c r="B87" s="22" t="s">
        <v>15</v>
      </c>
      <c r="C87" s="21" t="s">
        <v>479</v>
      </c>
      <c r="D87" s="21" t="s">
        <v>1329</v>
      </c>
      <c r="E87" s="21" t="s">
        <v>1737</v>
      </c>
      <c r="F87" s="21" t="s">
        <v>1744</v>
      </c>
      <c r="G87" s="21"/>
      <c r="H87" s="98">
        <v>9833647939</v>
      </c>
      <c r="I87" s="21" t="s">
        <v>1974</v>
      </c>
      <c r="J87" s="92"/>
    </row>
    <row r="88" spans="1:10" ht="32.25" customHeight="1" x14ac:dyDescent="0.35">
      <c r="A88" s="22">
        <f t="shared" si="2"/>
        <v>6</v>
      </c>
      <c r="B88" s="22" t="s">
        <v>15</v>
      </c>
      <c r="C88" s="21" t="s">
        <v>484</v>
      </c>
      <c r="D88" s="21" t="s">
        <v>1334</v>
      </c>
      <c r="E88" s="21" t="s">
        <v>1737</v>
      </c>
      <c r="F88" s="21" t="s">
        <v>1748</v>
      </c>
      <c r="G88" s="21"/>
      <c r="H88" s="98">
        <v>8828343363</v>
      </c>
      <c r="I88" s="21" t="s">
        <v>1975</v>
      </c>
      <c r="J88" s="92"/>
    </row>
    <row r="89" spans="1:10" ht="32.25" customHeight="1" x14ac:dyDescent="0.35">
      <c r="A89" s="22">
        <f t="shared" si="2"/>
        <v>7</v>
      </c>
      <c r="B89" s="22" t="s">
        <v>15</v>
      </c>
      <c r="C89" s="21" t="s">
        <v>485</v>
      </c>
      <c r="D89" s="21" t="s">
        <v>1335</v>
      </c>
      <c r="E89" s="21" t="s">
        <v>1737</v>
      </c>
      <c r="F89" s="21" t="s">
        <v>2631</v>
      </c>
      <c r="G89" s="21"/>
      <c r="H89" s="98">
        <v>7666602861</v>
      </c>
      <c r="I89" s="21" t="s">
        <v>1976</v>
      </c>
      <c r="J89" s="92"/>
    </row>
    <row r="90" spans="1:10" ht="32.25" customHeight="1" x14ac:dyDescent="0.35">
      <c r="A90" s="22">
        <f t="shared" si="2"/>
        <v>8</v>
      </c>
      <c r="B90" s="22" t="s">
        <v>15</v>
      </c>
      <c r="C90" s="21" t="s">
        <v>486</v>
      </c>
      <c r="D90" s="21" t="s">
        <v>1336</v>
      </c>
      <c r="E90" s="21" t="s">
        <v>1737</v>
      </c>
      <c r="F90" s="21" t="s">
        <v>1806</v>
      </c>
      <c r="G90" s="21"/>
      <c r="H90" s="98">
        <v>8655348232</v>
      </c>
      <c r="I90" s="21" t="s">
        <v>1977</v>
      </c>
      <c r="J90" s="92"/>
    </row>
    <row r="91" spans="1:10" ht="32.25" customHeight="1" x14ac:dyDescent="0.35">
      <c r="A91" s="22">
        <f t="shared" si="2"/>
        <v>9</v>
      </c>
      <c r="B91" s="22" t="s">
        <v>15</v>
      </c>
      <c r="C91" s="21" t="s">
        <v>488</v>
      </c>
      <c r="D91" s="21" t="s">
        <v>1338</v>
      </c>
      <c r="E91" s="21" t="s">
        <v>1737</v>
      </c>
      <c r="F91" s="21" t="s">
        <v>1802</v>
      </c>
      <c r="G91" s="21"/>
      <c r="H91" s="98">
        <v>8169815196</v>
      </c>
      <c r="I91" s="21" t="s">
        <v>1978</v>
      </c>
      <c r="J91" s="92"/>
    </row>
    <row r="92" spans="1:10" ht="32.25" customHeight="1" x14ac:dyDescent="0.35">
      <c r="A92" s="22">
        <f t="shared" si="2"/>
        <v>10</v>
      </c>
      <c r="B92" s="22" t="s">
        <v>15</v>
      </c>
      <c r="C92" s="21" t="s">
        <v>483</v>
      </c>
      <c r="D92" s="21" t="s">
        <v>1333</v>
      </c>
      <c r="E92" s="21" t="s">
        <v>1737</v>
      </c>
      <c r="F92" s="21" t="s">
        <v>2300</v>
      </c>
      <c r="G92" s="21"/>
      <c r="H92" s="98">
        <v>8450906719</v>
      </c>
      <c r="I92" s="21" t="s">
        <v>1979</v>
      </c>
      <c r="J92" s="92"/>
    </row>
    <row r="93" spans="1:10" ht="32.25" customHeight="1" x14ac:dyDescent="0.35">
      <c r="A93" s="22">
        <f t="shared" si="2"/>
        <v>11</v>
      </c>
      <c r="B93" s="22" t="s">
        <v>15</v>
      </c>
      <c r="C93" s="21" t="s">
        <v>489</v>
      </c>
      <c r="D93" s="21" t="s">
        <v>1339</v>
      </c>
      <c r="E93" s="21" t="s">
        <v>1737</v>
      </c>
      <c r="F93" s="21" t="s">
        <v>1755</v>
      </c>
      <c r="G93" s="21"/>
      <c r="H93" s="98">
        <v>9137229077</v>
      </c>
      <c r="I93" s="21" t="s">
        <v>1980</v>
      </c>
      <c r="J93" s="92"/>
    </row>
    <row r="94" spans="1:10" ht="32.25" customHeight="1" x14ac:dyDescent="0.35">
      <c r="A94" s="22">
        <f t="shared" si="2"/>
        <v>12</v>
      </c>
      <c r="B94" s="22" t="s">
        <v>15</v>
      </c>
      <c r="C94" s="21" t="s">
        <v>490</v>
      </c>
      <c r="D94" s="21" t="s">
        <v>1340</v>
      </c>
      <c r="E94" s="21" t="s">
        <v>1737</v>
      </c>
      <c r="F94" s="21" t="s">
        <v>1744</v>
      </c>
      <c r="G94" s="21"/>
      <c r="H94" s="98">
        <v>7021182376</v>
      </c>
      <c r="I94" s="21" t="s">
        <v>1981</v>
      </c>
      <c r="J94" s="92"/>
    </row>
    <row r="95" spans="1:10" ht="32.25" customHeight="1" x14ac:dyDescent="0.35">
      <c r="A95" s="22">
        <f t="shared" si="2"/>
        <v>13</v>
      </c>
      <c r="B95" s="22" t="s">
        <v>15</v>
      </c>
      <c r="C95" s="21" t="s">
        <v>492</v>
      </c>
      <c r="D95" s="21" t="s">
        <v>1342</v>
      </c>
      <c r="E95" s="21" t="s">
        <v>1737</v>
      </c>
      <c r="F95" s="21" t="s">
        <v>1771</v>
      </c>
      <c r="G95" s="21"/>
      <c r="H95" s="98">
        <v>9967132131</v>
      </c>
      <c r="I95" s="21" t="s">
        <v>1982</v>
      </c>
      <c r="J95" s="92"/>
    </row>
    <row r="96" spans="1:10" ht="32.25" customHeight="1" x14ac:dyDescent="0.35">
      <c r="A96" s="22">
        <f t="shared" si="2"/>
        <v>14</v>
      </c>
      <c r="B96" s="22" t="s">
        <v>15</v>
      </c>
      <c r="C96" s="21" t="s">
        <v>487</v>
      </c>
      <c r="D96" s="21" t="s">
        <v>1337</v>
      </c>
      <c r="E96" s="21" t="s">
        <v>1737</v>
      </c>
      <c r="F96" s="21" t="s">
        <v>1848</v>
      </c>
      <c r="G96" s="21"/>
      <c r="H96" s="98">
        <v>9167542803</v>
      </c>
      <c r="I96" s="21" t="s">
        <v>1983</v>
      </c>
      <c r="J96" s="92"/>
    </row>
    <row r="97" spans="1:10" ht="32.25" customHeight="1" x14ac:dyDescent="0.35">
      <c r="A97" s="22">
        <f t="shared" si="2"/>
        <v>15</v>
      </c>
      <c r="B97" s="22" t="s">
        <v>15</v>
      </c>
      <c r="C97" s="21" t="s">
        <v>494</v>
      </c>
      <c r="D97" s="21" t="s">
        <v>1344</v>
      </c>
      <c r="E97" s="21" t="s">
        <v>1737</v>
      </c>
      <c r="F97" s="21" t="s">
        <v>1759</v>
      </c>
      <c r="G97" s="21"/>
      <c r="H97" s="98">
        <v>7219779177</v>
      </c>
      <c r="I97" s="21" t="s">
        <v>1984</v>
      </c>
      <c r="J97" s="92"/>
    </row>
    <row r="98" spans="1:10" ht="32.25" customHeight="1" x14ac:dyDescent="0.35">
      <c r="A98" s="22">
        <f t="shared" si="2"/>
        <v>16</v>
      </c>
      <c r="B98" s="22" t="s">
        <v>15</v>
      </c>
      <c r="C98" s="21" t="s">
        <v>495</v>
      </c>
      <c r="D98" s="21" t="s">
        <v>1345</v>
      </c>
      <c r="E98" s="21" t="s">
        <v>1737</v>
      </c>
      <c r="F98" s="21" t="s">
        <v>1789</v>
      </c>
      <c r="G98" s="21"/>
      <c r="H98" s="98">
        <v>9819682141</v>
      </c>
      <c r="I98" s="21" t="s">
        <v>1985</v>
      </c>
      <c r="J98" s="92"/>
    </row>
    <row r="99" spans="1:10" ht="32.25" customHeight="1" x14ac:dyDescent="0.35">
      <c r="A99" s="22">
        <f t="shared" si="2"/>
        <v>17</v>
      </c>
      <c r="B99" s="22" t="s">
        <v>15</v>
      </c>
      <c r="C99" s="21" t="s">
        <v>499</v>
      </c>
      <c r="D99" s="21" t="s">
        <v>1349</v>
      </c>
      <c r="E99" s="21" t="s">
        <v>1737</v>
      </c>
      <c r="F99" s="21" t="s">
        <v>1745</v>
      </c>
      <c r="G99" s="21"/>
      <c r="H99" s="98">
        <v>8450952534</v>
      </c>
      <c r="I99" s="21" t="s">
        <v>1986</v>
      </c>
      <c r="J99" s="92"/>
    </row>
    <row r="100" spans="1:10" ht="32.25" customHeight="1" x14ac:dyDescent="0.35">
      <c r="A100" s="22">
        <f t="shared" si="2"/>
        <v>18</v>
      </c>
      <c r="B100" s="22" t="s">
        <v>15</v>
      </c>
      <c r="C100" s="21" t="s">
        <v>491</v>
      </c>
      <c r="D100" s="21" t="s">
        <v>1341</v>
      </c>
      <c r="E100" s="21" t="s">
        <v>1737</v>
      </c>
      <c r="F100" s="21" t="s">
        <v>2300</v>
      </c>
      <c r="G100" s="21"/>
      <c r="H100" s="98">
        <v>7900135667</v>
      </c>
      <c r="I100" s="21" t="s">
        <v>1987</v>
      </c>
      <c r="J100" s="92"/>
    </row>
    <row r="101" spans="1:10" ht="32.25" customHeight="1" x14ac:dyDescent="0.35">
      <c r="A101" s="22">
        <f t="shared" si="2"/>
        <v>19</v>
      </c>
      <c r="B101" s="22" t="s">
        <v>15</v>
      </c>
      <c r="C101" s="21" t="s">
        <v>500</v>
      </c>
      <c r="D101" s="21" t="s">
        <v>1350</v>
      </c>
      <c r="E101" s="21" t="s">
        <v>1737</v>
      </c>
      <c r="F101" s="21" t="s">
        <v>1759</v>
      </c>
      <c r="G101" s="21"/>
      <c r="H101" s="98">
        <v>7045208487</v>
      </c>
      <c r="I101" s="21" t="s">
        <v>1988</v>
      </c>
      <c r="J101" s="92"/>
    </row>
    <row r="102" spans="1:10" ht="32.25" customHeight="1" x14ac:dyDescent="0.35">
      <c r="A102" s="22">
        <f t="shared" si="2"/>
        <v>20</v>
      </c>
      <c r="B102" s="22" t="s">
        <v>15</v>
      </c>
      <c r="C102" s="21" t="s">
        <v>503</v>
      </c>
      <c r="D102" s="21" t="s">
        <v>1353</v>
      </c>
      <c r="E102" s="21" t="s">
        <v>1737</v>
      </c>
      <c r="F102" s="21" t="s">
        <v>1849</v>
      </c>
      <c r="G102" s="21"/>
      <c r="H102" s="98">
        <v>9920636302</v>
      </c>
      <c r="I102" s="21" t="s">
        <v>1989</v>
      </c>
      <c r="J102" s="92"/>
    </row>
    <row r="103" spans="1:10" ht="32.25" customHeight="1" x14ac:dyDescent="0.35">
      <c r="A103" s="22">
        <f t="shared" si="2"/>
        <v>21</v>
      </c>
      <c r="B103" s="22" t="s">
        <v>15</v>
      </c>
      <c r="C103" s="21" t="s">
        <v>504</v>
      </c>
      <c r="D103" s="21" t="s">
        <v>1354</v>
      </c>
      <c r="E103" s="21" t="s">
        <v>1737</v>
      </c>
      <c r="F103" s="21" t="s">
        <v>1744</v>
      </c>
      <c r="G103" s="21"/>
      <c r="H103" s="98">
        <v>9987186676</v>
      </c>
      <c r="I103" s="21" t="s">
        <v>1990</v>
      </c>
      <c r="J103" s="92"/>
    </row>
    <row r="104" spans="1:10" ht="32.25" customHeight="1" x14ac:dyDescent="0.35">
      <c r="A104" s="22">
        <f t="shared" si="2"/>
        <v>22</v>
      </c>
      <c r="B104" s="22" t="s">
        <v>15</v>
      </c>
      <c r="C104" s="21" t="s">
        <v>496</v>
      </c>
      <c r="D104" s="21" t="s">
        <v>1346</v>
      </c>
      <c r="E104" s="21" t="s">
        <v>1737</v>
      </c>
      <c r="F104" s="21" t="s">
        <v>2650</v>
      </c>
      <c r="G104" s="21"/>
      <c r="H104" s="98">
        <v>8975111934</v>
      </c>
      <c r="I104" s="21" t="s">
        <v>1991</v>
      </c>
      <c r="J104" s="92"/>
    </row>
    <row r="105" spans="1:10" ht="32.25" customHeight="1" x14ac:dyDescent="0.35">
      <c r="A105" s="22">
        <f t="shared" si="2"/>
        <v>23</v>
      </c>
      <c r="B105" s="22" t="s">
        <v>15</v>
      </c>
      <c r="C105" s="21" t="s">
        <v>505</v>
      </c>
      <c r="D105" s="21" t="s">
        <v>1355</v>
      </c>
      <c r="E105" s="21" t="s">
        <v>1737</v>
      </c>
      <c r="F105" s="21" t="s">
        <v>1849</v>
      </c>
      <c r="G105" s="21"/>
      <c r="H105" s="98">
        <v>8169965879</v>
      </c>
      <c r="I105" s="21" t="s">
        <v>1992</v>
      </c>
      <c r="J105" s="92"/>
    </row>
    <row r="106" spans="1:10" ht="32.25" customHeight="1" x14ac:dyDescent="0.35">
      <c r="A106" s="22">
        <f t="shared" si="2"/>
        <v>24</v>
      </c>
      <c r="B106" s="22" t="s">
        <v>15</v>
      </c>
      <c r="C106" s="21" t="s">
        <v>506</v>
      </c>
      <c r="D106" s="21" t="s">
        <v>1356</v>
      </c>
      <c r="E106" s="21" t="s">
        <v>1737</v>
      </c>
      <c r="F106" s="21" t="s">
        <v>1803</v>
      </c>
      <c r="G106" s="21"/>
      <c r="H106" s="98">
        <v>7021759381</v>
      </c>
      <c r="I106" s="21" t="s">
        <v>1993</v>
      </c>
      <c r="J106" s="92"/>
    </row>
    <row r="107" spans="1:10" ht="32.25" customHeight="1" x14ac:dyDescent="0.35">
      <c r="A107" s="22">
        <f t="shared" si="2"/>
        <v>25</v>
      </c>
      <c r="B107" s="22" t="s">
        <v>15</v>
      </c>
      <c r="C107" s="21" t="s">
        <v>502</v>
      </c>
      <c r="D107" s="21" t="s">
        <v>1352</v>
      </c>
      <c r="E107" s="21" t="s">
        <v>1737</v>
      </c>
      <c r="F107" s="21" t="s">
        <v>1850</v>
      </c>
      <c r="G107" s="21"/>
      <c r="H107" s="98">
        <v>7798065092</v>
      </c>
      <c r="I107" s="21" t="s">
        <v>1995</v>
      </c>
      <c r="J107" s="92"/>
    </row>
    <row r="108" spans="1:10" ht="32.25" customHeight="1" x14ac:dyDescent="0.35">
      <c r="A108" s="22">
        <f t="shared" si="2"/>
        <v>26</v>
      </c>
      <c r="B108" s="22" t="s">
        <v>15</v>
      </c>
      <c r="C108" s="21" t="s">
        <v>509</v>
      </c>
      <c r="D108" s="21" t="s">
        <v>1359</v>
      </c>
      <c r="E108" s="21" t="s">
        <v>1737</v>
      </c>
      <c r="F108" s="21" t="s">
        <v>1744</v>
      </c>
      <c r="G108" s="21"/>
      <c r="H108" s="98">
        <v>7498479638</v>
      </c>
      <c r="I108" s="21" t="s">
        <v>1996</v>
      </c>
      <c r="J108" s="92"/>
    </row>
    <row r="109" spans="1:10" ht="32.25" customHeight="1" x14ac:dyDescent="0.35">
      <c r="A109" s="22">
        <f t="shared" si="2"/>
        <v>27</v>
      </c>
      <c r="B109" s="22" t="s">
        <v>15</v>
      </c>
      <c r="C109" s="21" t="s">
        <v>510</v>
      </c>
      <c r="D109" s="21" t="s">
        <v>1360</v>
      </c>
      <c r="E109" s="21" t="s">
        <v>1737</v>
      </c>
      <c r="F109" s="21" t="s">
        <v>1744</v>
      </c>
      <c r="G109" s="21"/>
      <c r="H109" s="98">
        <v>7678098545</v>
      </c>
      <c r="I109" s="21" t="s">
        <v>1997</v>
      </c>
      <c r="J109" s="92"/>
    </row>
    <row r="110" spans="1:10" ht="32.25" customHeight="1" x14ac:dyDescent="0.35">
      <c r="A110" s="22">
        <f t="shared" si="2"/>
        <v>28</v>
      </c>
      <c r="B110" s="22" t="s">
        <v>15</v>
      </c>
      <c r="C110" s="21" t="s">
        <v>511</v>
      </c>
      <c r="D110" s="21" t="s">
        <v>1361</v>
      </c>
      <c r="E110" s="21" t="s">
        <v>1737</v>
      </c>
      <c r="F110" s="21" t="s">
        <v>1744</v>
      </c>
      <c r="G110" s="21"/>
      <c r="H110" s="98">
        <v>9323609865</v>
      </c>
      <c r="I110" s="21" t="s">
        <v>1998</v>
      </c>
      <c r="J110" s="92"/>
    </row>
    <row r="111" spans="1:10" ht="32.25" customHeight="1" x14ac:dyDescent="0.35">
      <c r="A111" s="22">
        <f t="shared" si="2"/>
        <v>29</v>
      </c>
      <c r="B111" s="22" t="s">
        <v>15</v>
      </c>
      <c r="C111" s="21" t="s">
        <v>512</v>
      </c>
      <c r="D111" s="21" t="s">
        <v>1362</v>
      </c>
      <c r="E111" s="21" t="s">
        <v>1737</v>
      </c>
      <c r="F111" s="21" t="s">
        <v>1754</v>
      </c>
      <c r="G111" s="21"/>
      <c r="H111" s="98">
        <v>8369435316</v>
      </c>
      <c r="I111" s="21" t="s">
        <v>1999</v>
      </c>
      <c r="J111" s="92"/>
    </row>
    <row r="112" spans="1:10" ht="32.25" customHeight="1" x14ac:dyDescent="0.35">
      <c r="A112" s="22">
        <f t="shared" si="2"/>
        <v>30</v>
      </c>
      <c r="B112" s="22" t="s">
        <v>15</v>
      </c>
      <c r="C112" s="21" t="s">
        <v>513</v>
      </c>
      <c r="D112" s="21" t="s">
        <v>1363</v>
      </c>
      <c r="E112" s="21" t="s">
        <v>1737</v>
      </c>
      <c r="F112" s="21" t="s">
        <v>1780</v>
      </c>
      <c r="G112" s="21"/>
      <c r="H112" s="98">
        <v>8097964247</v>
      </c>
      <c r="I112" s="21" t="s">
        <v>2001</v>
      </c>
      <c r="J112" s="92"/>
    </row>
    <row r="113" spans="1:10" ht="32.25" customHeight="1" x14ac:dyDescent="0.35">
      <c r="A113" s="22">
        <f t="shared" si="2"/>
        <v>31</v>
      </c>
      <c r="B113" s="22" t="s">
        <v>15</v>
      </c>
      <c r="C113" s="21" t="s">
        <v>515</v>
      </c>
      <c r="D113" s="21" t="s">
        <v>1365</v>
      </c>
      <c r="E113" s="21" t="s">
        <v>1737</v>
      </c>
      <c r="F113" s="21" t="s">
        <v>1744</v>
      </c>
      <c r="G113" s="21"/>
      <c r="H113" s="98">
        <v>9625019516</v>
      </c>
      <c r="I113" s="21" t="s">
        <v>2002</v>
      </c>
      <c r="J113" s="92"/>
    </row>
    <row r="114" spans="1:10" ht="32.25" customHeight="1" x14ac:dyDescent="0.35">
      <c r="A114" s="22">
        <f t="shared" si="2"/>
        <v>32</v>
      </c>
      <c r="B114" s="22" t="s">
        <v>15</v>
      </c>
      <c r="C114" s="21" t="s">
        <v>517</v>
      </c>
      <c r="D114" s="21" t="s">
        <v>1367</v>
      </c>
      <c r="E114" s="21" t="s">
        <v>1737</v>
      </c>
      <c r="F114" s="21" t="s">
        <v>1838</v>
      </c>
      <c r="G114" s="21"/>
      <c r="H114" s="98">
        <v>8850585208</v>
      </c>
      <c r="I114" s="21" t="s">
        <v>2003</v>
      </c>
      <c r="J114" s="92"/>
    </row>
    <row r="115" spans="1:10" ht="32.25" customHeight="1" x14ac:dyDescent="0.35">
      <c r="A115" s="22">
        <f t="shared" si="2"/>
        <v>33</v>
      </c>
      <c r="B115" s="22" t="s">
        <v>15</v>
      </c>
      <c r="C115" s="21" t="s">
        <v>518</v>
      </c>
      <c r="D115" s="21" t="s">
        <v>1368</v>
      </c>
      <c r="E115" s="21" t="s">
        <v>1737</v>
      </c>
      <c r="F115" s="21" t="s">
        <v>1790</v>
      </c>
      <c r="G115" s="21"/>
      <c r="H115" s="98">
        <v>8355984100</v>
      </c>
      <c r="I115" s="21" t="s">
        <v>2004</v>
      </c>
      <c r="J115" s="92"/>
    </row>
    <row r="116" spans="1:10" ht="32.25" customHeight="1" x14ac:dyDescent="0.35">
      <c r="A116" s="22">
        <f t="shared" si="2"/>
        <v>34</v>
      </c>
      <c r="B116" s="22" t="s">
        <v>15</v>
      </c>
      <c r="C116" s="21" t="s">
        <v>519</v>
      </c>
      <c r="D116" s="21" t="s">
        <v>1369</v>
      </c>
      <c r="E116" s="21" t="s">
        <v>1737</v>
      </c>
      <c r="F116" s="21" t="s">
        <v>1754</v>
      </c>
      <c r="G116" s="21"/>
      <c r="H116" s="98">
        <v>8169472249</v>
      </c>
      <c r="I116" s="21" t="s">
        <v>2005</v>
      </c>
      <c r="J116" s="92"/>
    </row>
    <row r="117" spans="1:10" ht="32.25" customHeight="1" x14ac:dyDescent="0.35">
      <c r="A117" s="22">
        <f t="shared" si="2"/>
        <v>35</v>
      </c>
      <c r="B117" s="22" t="s">
        <v>15</v>
      </c>
      <c r="C117" s="21" t="s">
        <v>523</v>
      </c>
      <c r="D117" s="21" t="s">
        <v>1373</v>
      </c>
      <c r="E117" s="21" t="s">
        <v>1737</v>
      </c>
      <c r="F117" s="21" t="s">
        <v>1790</v>
      </c>
      <c r="G117" s="21"/>
      <c r="H117" s="98">
        <v>9082908585</v>
      </c>
      <c r="I117" s="21" t="s">
        <v>2007</v>
      </c>
      <c r="J117" s="92"/>
    </row>
    <row r="118" spans="1:10" ht="32.25" customHeight="1" x14ac:dyDescent="0.35">
      <c r="A118" s="22">
        <f t="shared" si="2"/>
        <v>36</v>
      </c>
      <c r="B118" s="22" t="s">
        <v>15</v>
      </c>
      <c r="C118" s="21" t="s">
        <v>525</v>
      </c>
      <c r="D118" s="21" t="s">
        <v>1375</v>
      </c>
      <c r="E118" s="21" t="s">
        <v>1737</v>
      </c>
      <c r="F118" s="21" t="s">
        <v>1744</v>
      </c>
      <c r="G118" s="21"/>
      <c r="H118" s="98">
        <v>9167424840</v>
      </c>
      <c r="I118" s="21" t="s">
        <v>2009</v>
      </c>
      <c r="J118" s="92"/>
    </row>
    <row r="119" spans="1:10" ht="32.25" customHeight="1" x14ac:dyDescent="0.35">
      <c r="A119" s="22">
        <f t="shared" si="2"/>
        <v>37</v>
      </c>
      <c r="B119" s="22" t="s">
        <v>15</v>
      </c>
      <c r="C119" s="21" t="s">
        <v>527</v>
      </c>
      <c r="D119" s="21" t="s">
        <v>1377</v>
      </c>
      <c r="E119" s="21" t="s">
        <v>1737</v>
      </c>
      <c r="F119" s="21" t="s">
        <v>1789</v>
      </c>
      <c r="G119" s="21"/>
      <c r="H119" s="98">
        <v>7021180671</v>
      </c>
      <c r="I119" s="21" t="s">
        <v>2010</v>
      </c>
      <c r="J119" s="92"/>
    </row>
    <row r="120" spans="1:10" ht="32.25" customHeight="1" x14ac:dyDescent="0.35">
      <c r="A120" s="22">
        <f t="shared" si="2"/>
        <v>38</v>
      </c>
      <c r="B120" s="22" t="s">
        <v>15</v>
      </c>
      <c r="C120" s="21" t="s">
        <v>528</v>
      </c>
      <c r="D120" s="21" t="s">
        <v>1378</v>
      </c>
      <c r="E120" s="21" t="s">
        <v>1737</v>
      </c>
      <c r="F120" s="21" t="s">
        <v>1754</v>
      </c>
      <c r="G120" s="21"/>
      <c r="H120" s="98">
        <v>9588603416</v>
      </c>
      <c r="I120" s="21" t="s">
        <v>2011</v>
      </c>
      <c r="J120" s="92"/>
    </row>
    <row r="121" spans="1:10" ht="32.25" customHeight="1" x14ac:dyDescent="0.35">
      <c r="A121" s="22">
        <f t="shared" si="2"/>
        <v>39</v>
      </c>
      <c r="B121" s="22" t="s">
        <v>15</v>
      </c>
      <c r="C121" s="21" t="s">
        <v>522</v>
      </c>
      <c r="D121" s="21" t="s">
        <v>1372</v>
      </c>
      <c r="E121" s="21" t="s">
        <v>1737</v>
      </c>
      <c r="F121" s="21" t="s">
        <v>1745</v>
      </c>
      <c r="G121" s="21"/>
      <c r="H121" s="98">
        <v>7506486457</v>
      </c>
      <c r="I121" s="21" t="s">
        <v>2012</v>
      </c>
      <c r="J121" s="92"/>
    </row>
    <row r="122" spans="1:10" ht="32.25" customHeight="1" x14ac:dyDescent="0.35">
      <c r="A122" s="22">
        <f t="shared" si="2"/>
        <v>40</v>
      </c>
      <c r="B122" s="22" t="s">
        <v>15</v>
      </c>
      <c r="C122" s="21" t="s">
        <v>531</v>
      </c>
      <c r="D122" s="21" t="s">
        <v>1381</v>
      </c>
      <c r="E122" s="21" t="s">
        <v>1737</v>
      </c>
      <c r="F122" s="21" t="s">
        <v>1780</v>
      </c>
      <c r="G122" s="21"/>
      <c r="H122" s="98">
        <v>9326815723</v>
      </c>
      <c r="I122" s="21" t="s">
        <v>2013</v>
      </c>
      <c r="J122" s="92"/>
    </row>
    <row r="123" spans="1:10" ht="32.25" customHeight="1" x14ac:dyDescent="0.35">
      <c r="A123" s="22">
        <f t="shared" si="2"/>
        <v>41</v>
      </c>
      <c r="B123" s="22" t="s">
        <v>15</v>
      </c>
      <c r="C123" s="21" t="s">
        <v>532</v>
      </c>
      <c r="D123" s="21" t="s">
        <v>1382</v>
      </c>
      <c r="E123" s="21" t="s">
        <v>1737</v>
      </c>
      <c r="F123" s="21" t="s">
        <v>1800</v>
      </c>
      <c r="G123" s="21"/>
      <c r="H123" s="98">
        <v>8450905669</v>
      </c>
      <c r="I123" s="21" t="s">
        <v>2014</v>
      </c>
      <c r="J123" s="92"/>
    </row>
    <row r="124" spans="1:10" ht="32.25" customHeight="1" x14ac:dyDescent="0.35">
      <c r="A124" s="22">
        <f t="shared" si="2"/>
        <v>42</v>
      </c>
      <c r="B124" s="22" t="s">
        <v>15</v>
      </c>
      <c r="C124" s="21" t="s">
        <v>535</v>
      </c>
      <c r="D124" s="21" t="s">
        <v>1386</v>
      </c>
      <c r="E124" s="21" t="s">
        <v>1737</v>
      </c>
      <c r="F124" s="21" t="s">
        <v>1800</v>
      </c>
      <c r="G124" s="21"/>
      <c r="H124" s="98">
        <v>9869738534</v>
      </c>
      <c r="I124" s="21" t="s">
        <v>2016</v>
      </c>
      <c r="J124" s="92"/>
    </row>
    <row r="125" spans="1:10" ht="32.25" customHeight="1" x14ac:dyDescent="0.35">
      <c r="A125" s="22">
        <f t="shared" si="2"/>
        <v>43</v>
      </c>
      <c r="B125" s="22" t="s">
        <v>15</v>
      </c>
      <c r="C125" s="21" t="s">
        <v>536</v>
      </c>
      <c r="D125" s="21" t="s">
        <v>1387</v>
      </c>
      <c r="E125" s="21" t="s">
        <v>1737</v>
      </c>
      <c r="F125" s="21" t="s">
        <v>1754</v>
      </c>
      <c r="G125" s="21"/>
      <c r="H125" s="98">
        <v>9920402241</v>
      </c>
      <c r="I125" s="21" t="s">
        <v>2017</v>
      </c>
      <c r="J125" s="92"/>
    </row>
    <row r="126" spans="1:10" ht="32.25" customHeight="1" x14ac:dyDescent="0.35">
      <c r="A126" s="22">
        <f t="shared" si="2"/>
        <v>44</v>
      </c>
      <c r="B126" s="22" t="s">
        <v>14</v>
      </c>
      <c r="C126" s="21" t="s">
        <v>468</v>
      </c>
      <c r="D126" s="21" t="s">
        <v>1317</v>
      </c>
      <c r="E126" s="21" t="s">
        <v>1737</v>
      </c>
      <c r="F126" s="21" t="s">
        <v>2299</v>
      </c>
      <c r="G126" s="21"/>
      <c r="H126" s="98">
        <v>9209332639</v>
      </c>
      <c r="I126" s="21" t="s">
        <v>1969</v>
      </c>
      <c r="J126" s="92"/>
    </row>
    <row r="127" spans="1:10" ht="32.25" customHeight="1" x14ac:dyDescent="0.35">
      <c r="A127" s="22">
        <f t="shared" si="2"/>
        <v>45</v>
      </c>
      <c r="B127" s="22" t="s">
        <v>15</v>
      </c>
      <c r="C127" s="21" t="s">
        <v>545</v>
      </c>
      <c r="D127" s="21" t="s">
        <v>1396</v>
      </c>
      <c r="E127" s="21" t="s">
        <v>1737</v>
      </c>
      <c r="F127" s="21" t="s">
        <v>1790</v>
      </c>
      <c r="G127" s="21"/>
      <c r="H127" s="98">
        <v>9834339704</v>
      </c>
      <c r="I127" s="21" t="s">
        <v>2018</v>
      </c>
      <c r="J127" s="92"/>
    </row>
    <row r="128" spans="1:10" ht="32.25" hidden="1" customHeight="1" x14ac:dyDescent="0.35">
      <c r="A128" s="22">
        <v>1</v>
      </c>
      <c r="B128" s="22" t="s">
        <v>13</v>
      </c>
      <c r="C128" s="21" t="s">
        <v>561</v>
      </c>
      <c r="D128" s="21" t="s">
        <v>1412</v>
      </c>
      <c r="E128" s="21" t="s">
        <v>1737</v>
      </c>
      <c r="F128" s="21" t="s">
        <v>1780</v>
      </c>
      <c r="G128" s="21"/>
      <c r="H128" s="98">
        <v>9769169580</v>
      </c>
      <c r="I128" s="21" t="s">
        <v>2028</v>
      </c>
      <c r="J128" s="92"/>
    </row>
    <row r="129" spans="1:10" ht="32.25" hidden="1" customHeight="1" x14ac:dyDescent="0.35">
      <c r="A129" s="22">
        <v>2</v>
      </c>
      <c r="B129" s="22" t="s">
        <v>13</v>
      </c>
      <c r="C129" s="21" t="s">
        <v>551</v>
      </c>
      <c r="D129" s="21" t="s">
        <v>1402</v>
      </c>
      <c r="E129" s="21" t="s">
        <v>1737</v>
      </c>
      <c r="F129" s="21" t="s">
        <v>2651</v>
      </c>
      <c r="G129" s="21"/>
      <c r="H129" s="98">
        <v>9082345067</v>
      </c>
      <c r="I129" s="21" t="s">
        <v>2026</v>
      </c>
      <c r="J129" s="92"/>
    </row>
    <row r="130" spans="1:10" ht="32.25" hidden="1" customHeight="1" x14ac:dyDescent="0.35">
      <c r="A130" s="22">
        <v>3</v>
      </c>
      <c r="B130" s="22" t="s">
        <v>13</v>
      </c>
      <c r="C130" s="21" t="s">
        <v>563</v>
      </c>
      <c r="D130" s="21" t="s">
        <v>1414</v>
      </c>
      <c r="E130" s="21" t="s">
        <v>1737</v>
      </c>
      <c r="F130" s="21" t="s">
        <v>2301</v>
      </c>
      <c r="G130" s="21"/>
      <c r="H130" s="98">
        <v>7757806864</v>
      </c>
      <c r="I130" s="21" t="s">
        <v>2031</v>
      </c>
      <c r="J130" s="92"/>
    </row>
    <row r="131" spans="1:10" ht="32.25" hidden="1" customHeight="1" x14ac:dyDescent="0.35">
      <c r="A131" s="22">
        <f t="shared" ref="A131:A135" si="3">A130+1</f>
        <v>4</v>
      </c>
      <c r="B131" s="22" t="s">
        <v>13</v>
      </c>
      <c r="C131" s="21" t="s">
        <v>564</v>
      </c>
      <c r="D131" s="21" t="s">
        <v>1415</v>
      </c>
      <c r="E131" s="21" t="s">
        <v>1737</v>
      </c>
      <c r="F131" s="21" t="s">
        <v>1755</v>
      </c>
      <c r="G131" s="21"/>
      <c r="H131" s="98">
        <v>8097820220</v>
      </c>
      <c r="I131" s="21" t="s">
        <v>2030</v>
      </c>
      <c r="J131" s="92"/>
    </row>
    <row r="132" spans="1:10" ht="32.25" hidden="1" customHeight="1" x14ac:dyDescent="0.35">
      <c r="A132" s="22">
        <f t="shared" si="3"/>
        <v>5</v>
      </c>
      <c r="B132" s="22" t="s">
        <v>13</v>
      </c>
      <c r="C132" s="21" t="s">
        <v>580</v>
      </c>
      <c r="D132" s="21" t="s">
        <v>1431</v>
      </c>
      <c r="E132" s="21" t="s">
        <v>1737</v>
      </c>
      <c r="F132" s="21" t="s">
        <v>1755</v>
      </c>
      <c r="G132" s="21"/>
      <c r="H132" s="98">
        <v>9049391549</v>
      </c>
      <c r="I132" s="21" t="s">
        <v>2034</v>
      </c>
      <c r="J132" s="92"/>
    </row>
    <row r="133" spans="1:10" ht="32.25" hidden="1" customHeight="1" x14ac:dyDescent="0.35">
      <c r="A133" s="22">
        <f t="shared" si="3"/>
        <v>6</v>
      </c>
      <c r="B133" s="22" t="s">
        <v>13</v>
      </c>
      <c r="C133" s="21" t="s">
        <v>592</v>
      </c>
      <c r="D133" s="21" t="s">
        <v>1443</v>
      </c>
      <c r="E133" s="21" t="s">
        <v>1737</v>
      </c>
      <c r="F133" s="21" t="s">
        <v>1802</v>
      </c>
      <c r="G133" s="21"/>
      <c r="H133" s="98">
        <v>9082751387</v>
      </c>
      <c r="I133" s="21" t="s">
        <v>2039</v>
      </c>
      <c r="J133" s="92"/>
    </row>
    <row r="134" spans="1:10" ht="32.25" hidden="1" customHeight="1" x14ac:dyDescent="0.35">
      <c r="A134" s="22">
        <f t="shared" si="3"/>
        <v>7</v>
      </c>
      <c r="B134" s="22" t="s">
        <v>13</v>
      </c>
      <c r="C134" s="21" t="s">
        <v>583</v>
      </c>
      <c r="D134" s="21" t="s">
        <v>1434</v>
      </c>
      <c r="E134" s="21" t="s">
        <v>1737</v>
      </c>
      <c r="F134" s="21" t="s">
        <v>1790</v>
      </c>
      <c r="G134" s="21"/>
      <c r="H134" s="98">
        <v>7021742976</v>
      </c>
      <c r="I134" s="21" t="s">
        <v>2036</v>
      </c>
      <c r="J134" s="92"/>
    </row>
    <row r="135" spans="1:10" ht="32.25" hidden="1" customHeight="1" x14ac:dyDescent="0.35">
      <c r="A135" s="22">
        <f t="shared" si="3"/>
        <v>8</v>
      </c>
      <c r="B135" s="22" t="s">
        <v>13</v>
      </c>
      <c r="C135" s="21" t="s">
        <v>567</v>
      </c>
      <c r="D135" s="21" t="s">
        <v>1418</v>
      </c>
      <c r="E135" s="21" t="s">
        <v>1737</v>
      </c>
      <c r="F135" s="21" t="s">
        <v>2634</v>
      </c>
      <c r="G135" s="21"/>
      <c r="H135" s="98">
        <v>9326155834</v>
      </c>
      <c r="I135" s="21" t="s">
        <v>2032</v>
      </c>
      <c r="J135" s="92"/>
    </row>
    <row r="136" spans="1:10" ht="32.25" hidden="1" customHeight="1" x14ac:dyDescent="0.35">
      <c r="A136" s="22">
        <f t="shared" ref="A136:A199" si="4">A135+1</f>
        <v>9</v>
      </c>
      <c r="B136" s="22" t="s">
        <v>13</v>
      </c>
      <c r="C136" s="21" t="s">
        <v>589</v>
      </c>
      <c r="D136" s="21" t="s">
        <v>1440</v>
      </c>
      <c r="E136" s="21" t="s">
        <v>1737</v>
      </c>
      <c r="F136" s="21" t="s">
        <v>1857</v>
      </c>
      <c r="G136" s="21"/>
      <c r="H136" s="98">
        <v>7666533076</v>
      </c>
      <c r="I136" s="21" t="s">
        <v>2038</v>
      </c>
      <c r="J136" s="92"/>
    </row>
    <row r="137" spans="1:10" ht="32.25" hidden="1" customHeight="1" x14ac:dyDescent="0.35">
      <c r="A137" s="22">
        <f t="shared" si="4"/>
        <v>10</v>
      </c>
      <c r="B137" s="22" t="s">
        <v>13</v>
      </c>
      <c r="C137" s="21" t="s">
        <v>542</v>
      </c>
      <c r="D137" s="21" t="s">
        <v>1393</v>
      </c>
      <c r="E137" s="21" t="s">
        <v>1737</v>
      </c>
      <c r="F137" s="21" t="s">
        <v>1845</v>
      </c>
      <c r="G137" s="21"/>
      <c r="H137" s="98">
        <v>9820389454</v>
      </c>
      <c r="I137" s="21" t="s">
        <v>2022</v>
      </c>
      <c r="J137" s="92"/>
    </row>
    <row r="138" spans="1:10" ht="32.25" hidden="1" customHeight="1" x14ac:dyDescent="0.35">
      <c r="A138" s="22">
        <f t="shared" si="4"/>
        <v>11</v>
      </c>
      <c r="B138" s="22" t="s">
        <v>13</v>
      </c>
      <c r="C138" s="21" t="s">
        <v>550</v>
      </c>
      <c r="D138" s="21" t="s">
        <v>1401</v>
      </c>
      <c r="E138" s="21" t="s">
        <v>1737</v>
      </c>
      <c r="F138" s="21" t="s">
        <v>1759</v>
      </c>
      <c r="G138" s="21"/>
      <c r="H138" s="98">
        <v>9137221340</v>
      </c>
      <c r="I138" s="21" t="s">
        <v>2025</v>
      </c>
      <c r="J138" s="92"/>
    </row>
    <row r="139" spans="1:10" ht="32.25" hidden="1" customHeight="1" x14ac:dyDescent="0.35">
      <c r="A139" s="22">
        <f t="shared" si="4"/>
        <v>12</v>
      </c>
      <c r="B139" s="22" t="s">
        <v>13</v>
      </c>
      <c r="C139" s="21" t="s">
        <v>581</v>
      </c>
      <c r="D139" s="21" t="s">
        <v>1432</v>
      </c>
      <c r="E139" s="21" t="s">
        <v>1737</v>
      </c>
      <c r="F139" s="21" t="s">
        <v>1759</v>
      </c>
      <c r="G139" s="21"/>
      <c r="H139" s="98">
        <v>9518530925</v>
      </c>
      <c r="I139" s="21" t="s">
        <v>2035</v>
      </c>
      <c r="J139" s="92"/>
    </row>
    <row r="140" spans="1:10" ht="32.25" hidden="1" customHeight="1" x14ac:dyDescent="0.35">
      <c r="A140" s="22">
        <f t="shared" si="4"/>
        <v>13</v>
      </c>
      <c r="B140" s="22" t="s">
        <v>13</v>
      </c>
      <c r="C140" s="21" t="s">
        <v>607</v>
      </c>
      <c r="D140" s="21" t="s">
        <v>1458</v>
      </c>
      <c r="E140" s="21" t="s">
        <v>1737</v>
      </c>
      <c r="F140" s="21" t="s">
        <v>1759</v>
      </c>
      <c r="G140" s="21"/>
      <c r="H140" s="98">
        <v>8108974953</v>
      </c>
      <c r="I140" s="21" t="s">
        <v>2040</v>
      </c>
      <c r="J140" s="92"/>
    </row>
    <row r="141" spans="1:10" ht="32.25" hidden="1" customHeight="1" x14ac:dyDescent="0.35">
      <c r="A141" s="22">
        <f t="shared" si="4"/>
        <v>14</v>
      </c>
      <c r="B141" s="22" t="s">
        <v>13</v>
      </c>
      <c r="C141" s="21" t="s">
        <v>600</v>
      </c>
      <c r="D141" s="21" t="s">
        <v>1451</v>
      </c>
      <c r="E141" s="21" t="s">
        <v>1737</v>
      </c>
      <c r="F141" s="21" t="s">
        <v>2302</v>
      </c>
      <c r="G141" s="21"/>
      <c r="H141" s="98">
        <v>9833728163</v>
      </c>
      <c r="I141" s="21" t="s">
        <v>2045</v>
      </c>
      <c r="J141" s="92"/>
    </row>
    <row r="142" spans="1:10" ht="32.25" hidden="1" customHeight="1" x14ac:dyDescent="0.35">
      <c r="A142" s="22">
        <f t="shared" si="4"/>
        <v>15</v>
      </c>
      <c r="B142" s="22" t="s">
        <v>13</v>
      </c>
      <c r="C142" s="21" t="s">
        <v>602</v>
      </c>
      <c r="D142" s="21" t="s">
        <v>1453</v>
      </c>
      <c r="E142" s="21" t="s">
        <v>1737</v>
      </c>
      <c r="F142" s="21" t="s">
        <v>2303</v>
      </c>
      <c r="G142" s="21"/>
      <c r="H142" s="98">
        <v>8850985967</v>
      </c>
      <c r="I142" s="21" t="s">
        <v>2046</v>
      </c>
      <c r="J142" s="92"/>
    </row>
    <row r="143" spans="1:10" ht="32.25" hidden="1" customHeight="1" x14ac:dyDescent="0.35">
      <c r="A143" s="22">
        <f t="shared" si="4"/>
        <v>16</v>
      </c>
      <c r="B143" s="22" t="s">
        <v>13</v>
      </c>
      <c r="C143" s="21" t="s">
        <v>596</v>
      </c>
      <c r="D143" s="21" t="s">
        <v>1447</v>
      </c>
      <c r="E143" s="21" t="s">
        <v>1737</v>
      </c>
      <c r="F143" s="21" t="s">
        <v>2652</v>
      </c>
      <c r="G143" s="21"/>
      <c r="H143" s="98">
        <v>9326394824</v>
      </c>
      <c r="I143" s="21" t="s">
        <v>2042</v>
      </c>
      <c r="J143" s="92"/>
    </row>
    <row r="144" spans="1:10" ht="32.25" hidden="1" customHeight="1" x14ac:dyDescent="0.35">
      <c r="A144" s="22">
        <f t="shared" si="4"/>
        <v>17</v>
      </c>
      <c r="B144" s="22" t="s">
        <v>13</v>
      </c>
      <c r="C144" s="21" t="s">
        <v>549</v>
      </c>
      <c r="D144" s="21" t="s">
        <v>1400</v>
      </c>
      <c r="E144" s="21" t="s">
        <v>1737</v>
      </c>
      <c r="F144" s="21" t="s">
        <v>1748</v>
      </c>
      <c r="G144" s="21"/>
      <c r="H144" s="98">
        <v>9511882946</v>
      </c>
      <c r="I144" s="21" t="s">
        <v>2024</v>
      </c>
      <c r="J144" s="92"/>
    </row>
    <row r="145" spans="1:10" ht="32.25" hidden="1" customHeight="1" x14ac:dyDescent="0.35">
      <c r="A145" s="22">
        <v>1</v>
      </c>
      <c r="B145" s="22" t="s">
        <v>16</v>
      </c>
      <c r="C145" s="21" t="s">
        <v>632</v>
      </c>
      <c r="D145" s="21" t="s">
        <v>1483</v>
      </c>
      <c r="E145" s="21" t="s">
        <v>1737</v>
      </c>
      <c r="F145" s="21" t="s">
        <v>1780</v>
      </c>
      <c r="G145" s="21"/>
      <c r="H145" s="98">
        <v>9850522107</v>
      </c>
      <c r="I145" s="21" t="s">
        <v>2058</v>
      </c>
      <c r="J145" s="92"/>
    </row>
    <row r="146" spans="1:10" ht="32.25" hidden="1" customHeight="1" x14ac:dyDescent="0.35">
      <c r="A146" s="22">
        <f t="shared" si="4"/>
        <v>2</v>
      </c>
      <c r="B146" s="22" t="s">
        <v>16</v>
      </c>
      <c r="C146" s="21" t="s">
        <v>676</v>
      </c>
      <c r="D146" s="21" t="s">
        <v>1527</v>
      </c>
      <c r="E146" s="21" t="s">
        <v>1737</v>
      </c>
      <c r="F146" s="21" t="s">
        <v>1780</v>
      </c>
      <c r="G146" s="21"/>
      <c r="H146" s="98">
        <v>9082630194</v>
      </c>
      <c r="I146" s="21" t="s">
        <v>2085</v>
      </c>
      <c r="J146" s="92"/>
    </row>
    <row r="147" spans="1:10" ht="32.25" hidden="1" customHeight="1" x14ac:dyDescent="0.35">
      <c r="A147" s="22">
        <f t="shared" si="4"/>
        <v>3</v>
      </c>
      <c r="B147" s="22" t="s">
        <v>16</v>
      </c>
      <c r="C147" s="21" t="s">
        <v>652</v>
      </c>
      <c r="D147" s="21" t="s">
        <v>1503</v>
      </c>
      <c r="E147" s="21" t="s">
        <v>1737</v>
      </c>
      <c r="F147" s="21" t="s">
        <v>1755</v>
      </c>
      <c r="G147" s="21"/>
      <c r="H147" s="98">
        <v>7506685160</v>
      </c>
      <c r="I147" s="21" t="s">
        <v>2070</v>
      </c>
      <c r="J147" s="92"/>
    </row>
    <row r="148" spans="1:10" ht="32.25" hidden="1" customHeight="1" x14ac:dyDescent="0.35">
      <c r="A148" s="22">
        <f t="shared" si="4"/>
        <v>4</v>
      </c>
      <c r="B148" s="22" t="s">
        <v>16</v>
      </c>
      <c r="C148" s="21" t="s">
        <v>618</v>
      </c>
      <c r="D148" s="21" t="s">
        <v>1469</v>
      </c>
      <c r="E148" s="21" t="s">
        <v>1737</v>
      </c>
      <c r="F148" s="21" t="s">
        <v>1744</v>
      </c>
      <c r="G148" s="21"/>
      <c r="H148" s="98">
        <v>7977436823</v>
      </c>
      <c r="I148" s="21" t="s">
        <v>2052</v>
      </c>
      <c r="J148" s="92"/>
    </row>
    <row r="149" spans="1:10" ht="32.25" hidden="1" customHeight="1" x14ac:dyDescent="0.35">
      <c r="A149" s="22">
        <f t="shared" si="4"/>
        <v>5</v>
      </c>
      <c r="B149" s="22" t="s">
        <v>16</v>
      </c>
      <c r="C149" s="21" t="s">
        <v>658</v>
      </c>
      <c r="D149" s="21" t="s">
        <v>1509</v>
      </c>
      <c r="E149" s="21" t="s">
        <v>1737</v>
      </c>
      <c r="F149" s="21" t="s">
        <v>1744</v>
      </c>
      <c r="G149" s="21"/>
      <c r="H149" s="98">
        <v>9867018006</v>
      </c>
      <c r="I149" s="21" t="s">
        <v>2073</v>
      </c>
      <c r="J149" s="92"/>
    </row>
    <row r="150" spans="1:10" ht="32.25" hidden="1" customHeight="1" x14ac:dyDescent="0.35">
      <c r="A150" s="22">
        <f t="shared" si="4"/>
        <v>6</v>
      </c>
      <c r="B150" s="22" t="s">
        <v>16</v>
      </c>
      <c r="C150" s="21" t="s">
        <v>675</v>
      </c>
      <c r="D150" s="21" t="s">
        <v>1526</v>
      </c>
      <c r="E150" s="21" t="s">
        <v>1737</v>
      </c>
      <c r="F150" s="21" t="s">
        <v>1744</v>
      </c>
      <c r="G150" s="21"/>
      <c r="H150" s="98">
        <v>7718081912</v>
      </c>
      <c r="I150" s="21" t="s">
        <v>2084</v>
      </c>
      <c r="J150" s="92"/>
    </row>
    <row r="151" spans="1:10" ht="32.25" hidden="1" customHeight="1" x14ac:dyDescent="0.35">
      <c r="A151" s="22">
        <f t="shared" si="4"/>
        <v>7</v>
      </c>
      <c r="B151" s="22" t="s">
        <v>16</v>
      </c>
      <c r="C151" s="21" t="s">
        <v>665</v>
      </c>
      <c r="D151" s="21" t="s">
        <v>1516</v>
      </c>
      <c r="E151" s="21" t="s">
        <v>1737</v>
      </c>
      <c r="F151" s="21" t="s">
        <v>1754</v>
      </c>
      <c r="G151" s="21"/>
      <c r="H151" s="98">
        <v>7021244954</v>
      </c>
      <c r="I151" s="21" t="s">
        <v>2079</v>
      </c>
      <c r="J151" s="92"/>
    </row>
    <row r="152" spans="1:10" ht="32.25" hidden="1" customHeight="1" x14ac:dyDescent="0.35">
      <c r="A152" s="22">
        <f t="shared" si="4"/>
        <v>8</v>
      </c>
      <c r="B152" s="22" t="s">
        <v>16</v>
      </c>
      <c r="C152" s="21" t="s">
        <v>663</v>
      </c>
      <c r="D152" s="21" t="s">
        <v>1514</v>
      </c>
      <c r="E152" s="21" t="s">
        <v>1737</v>
      </c>
      <c r="F152" s="21" t="s">
        <v>2322</v>
      </c>
      <c r="G152" s="21"/>
      <c r="H152" s="98">
        <v>8793037577</v>
      </c>
      <c r="I152" s="21" t="s">
        <v>2078</v>
      </c>
      <c r="J152" s="92"/>
    </row>
    <row r="153" spans="1:10" ht="32.25" hidden="1" customHeight="1" x14ac:dyDescent="0.35">
      <c r="A153" s="22">
        <f t="shared" si="4"/>
        <v>9</v>
      </c>
      <c r="B153" s="22" t="s">
        <v>16</v>
      </c>
      <c r="C153" s="21" t="s">
        <v>642</v>
      </c>
      <c r="D153" s="21" t="s">
        <v>1493</v>
      </c>
      <c r="E153" s="21" t="s">
        <v>1737</v>
      </c>
      <c r="F153" s="21" t="s">
        <v>1787</v>
      </c>
      <c r="G153" s="21"/>
      <c r="H153" s="98">
        <v>8652450288</v>
      </c>
      <c r="I153" s="21" t="s">
        <v>2064</v>
      </c>
      <c r="J153" s="92"/>
    </row>
    <row r="154" spans="1:10" ht="32.25" hidden="1" customHeight="1" x14ac:dyDescent="0.35">
      <c r="A154" s="22">
        <f t="shared" si="4"/>
        <v>10</v>
      </c>
      <c r="B154" s="22" t="s">
        <v>16</v>
      </c>
      <c r="C154" s="21" t="s">
        <v>651</v>
      </c>
      <c r="D154" s="21" t="s">
        <v>1502</v>
      </c>
      <c r="E154" s="21" t="s">
        <v>1737</v>
      </c>
      <c r="F154" s="21" t="s">
        <v>1787</v>
      </c>
      <c r="G154" s="21"/>
      <c r="H154" s="98">
        <v>7977238923</v>
      </c>
      <c r="I154" s="21" t="s">
        <v>2069</v>
      </c>
      <c r="J154" s="92"/>
    </row>
    <row r="155" spans="1:10" ht="32.25" hidden="1" customHeight="1" x14ac:dyDescent="0.35">
      <c r="A155" s="22">
        <f t="shared" si="4"/>
        <v>11</v>
      </c>
      <c r="B155" s="22" t="s">
        <v>16</v>
      </c>
      <c r="C155" s="21" t="s">
        <v>670</v>
      </c>
      <c r="D155" s="21" t="s">
        <v>1521</v>
      </c>
      <c r="E155" s="21" t="s">
        <v>1737</v>
      </c>
      <c r="F155" s="21" t="s">
        <v>1787</v>
      </c>
      <c r="G155" s="21"/>
      <c r="H155" s="98">
        <v>8655314935</v>
      </c>
      <c r="I155" s="21" t="s">
        <v>2080</v>
      </c>
      <c r="J155" s="92"/>
    </row>
    <row r="156" spans="1:10" ht="32.25" hidden="1" customHeight="1" x14ac:dyDescent="0.35">
      <c r="A156" s="22">
        <f t="shared" si="4"/>
        <v>12</v>
      </c>
      <c r="B156" s="22" t="s">
        <v>16</v>
      </c>
      <c r="C156" s="21" t="s">
        <v>623</v>
      </c>
      <c r="D156" s="21" t="s">
        <v>1474</v>
      </c>
      <c r="E156" s="21" t="s">
        <v>1737</v>
      </c>
      <c r="F156" s="21" t="s">
        <v>2639</v>
      </c>
      <c r="G156" s="21"/>
      <c r="H156" s="98">
        <v>9322224994</v>
      </c>
      <c r="I156" s="21" t="s">
        <v>2054</v>
      </c>
      <c r="J156" s="92"/>
    </row>
    <row r="157" spans="1:10" ht="32.25" hidden="1" customHeight="1" x14ac:dyDescent="0.35">
      <c r="A157" s="22">
        <f t="shared" si="4"/>
        <v>13</v>
      </c>
      <c r="B157" s="22" t="s">
        <v>16</v>
      </c>
      <c r="C157" s="21" t="s">
        <v>673</v>
      </c>
      <c r="D157" s="21" t="s">
        <v>1524</v>
      </c>
      <c r="E157" s="21" t="s">
        <v>1737</v>
      </c>
      <c r="F157" s="21" t="s">
        <v>1771</v>
      </c>
      <c r="G157" s="21"/>
      <c r="H157" s="98">
        <v>7506884806</v>
      </c>
      <c r="I157" s="21" t="s">
        <v>2082</v>
      </c>
      <c r="J157" s="92"/>
    </row>
    <row r="158" spans="1:10" ht="32.25" hidden="1" customHeight="1" x14ac:dyDescent="0.35">
      <c r="A158" s="22">
        <f t="shared" si="4"/>
        <v>14</v>
      </c>
      <c r="B158" s="22" t="s">
        <v>16</v>
      </c>
      <c r="C158" s="21" t="s">
        <v>613</v>
      </c>
      <c r="D158" s="21" t="s">
        <v>1464</v>
      </c>
      <c r="E158" s="21" t="s">
        <v>1737</v>
      </c>
      <c r="F158" s="21" t="s">
        <v>1808</v>
      </c>
      <c r="G158" s="21"/>
      <c r="H158" s="98">
        <v>8779618716</v>
      </c>
      <c r="I158" s="21" t="s">
        <v>2051</v>
      </c>
      <c r="J158" s="92"/>
    </row>
    <row r="159" spans="1:10" ht="32.25" hidden="1" customHeight="1" x14ac:dyDescent="0.35">
      <c r="A159" s="22">
        <f t="shared" si="4"/>
        <v>15</v>
      </c>
      <c r="B159" s="22" t="s">
        <v>16</v>
      </c>
      <c r="C159" s="21" t="s">
        <v>639</v>
      </c>
      <c r="D159" s="21" t="s">
        <v>1490</v>
      </c>
      <c r="E159" s="21" t="s">
        <v>1737</v>
      </c>
      <c r="F159" s="21" t="s">
        <v>1753</v>
      </c>
      <c r="G159" s="21"/>
      <c r="H159" s="98">
        <v>8530536109</v>
      </c>
      <c r="I159" s="21" t="s">
        <v>2061</v>
      </c>
      <c r="J159" s="92"/>
    </row>
    <row r="160" spans="1:10" ht="32.25" hidden="1" customHeight="1" x14ac:dyDescent="0.35">
      <c r="A160" s="22">
        <f t="shared" si="4"/>
        <v>16</v>
      </c>
      <c r="B160" s="22" t="s">
        <v>16</v>
      </c>
      <c r="C160" s="21" t="s">
        <v>643</v>
      </c>
      <c r="D160" s="21" t="s">
        <v>1494</v>
      </c>
      <c r="E160" s="21" t="s">
        <v>1737</v>
      </c>
      <c r="F160" s="21" t="s">
        <v>1753</v>
      </c>
      <c r="G160" s="21"/>
      <c r="H160" s="98">
        <v>9137788172</v>
      </c>
      <c r="I160" s="21" t="s">
        <v>2066</v>
      </c>
      <c r="J160" s="92"/>
    </row>
    <row r="161" spans="1:10" ht="32.25" hidden="1" customHeight="1" x14ac:dyDescent="0.35">
      <c r="A161" s="22">
        <f t="shared" si="4"/>
        <v>17</v>
      </c>
      <c r="B161" s="22" t="s">
        <v>16</v>
      </c>
      <c r="C161" s="21" t="s">
        <v>656</v>
      </c>
      <c r="D161" s="21" t="s">
        <v>1507</v>
      </c>
      <c r="E161" s="21" t="s">
        <v>1737</v>
      </c>
      <c r="F161" s="21" t="s">
        <v>1753</v>
      </c>
      <c r="G161" s="21"/>
      <c r="H161" s="98">
        <v>8850969261</v>
      </c>
      <c r="I161" s="21" t="s">
        <v>2072</v>
      </c>
      <c r="J161" s="92"/>
    </row>
    <row r="162" spans="1:10" ht="32.25" hidden="1" customHeight="1" x14ac:dyDescent="0.35">
      <c r="A162" s="22">
        <f t="shared" si="4"/>
        <v>18</v>
      </c>
      <c r="B162" s="22" t="s">
        <v>16</v>
      </c>
      <c r="C162" s="21" t="s">
        <v>629</v>
      </c>
      <c r="D162" s="21" t="s">
        <v>1480</v>
      </c>
      <c r="E162" s="21" t="s">
        <v>1737</v>
      </c>
      <c r="F162" s="21" t="s">
        <v>2646</v>
      </c>
      <c r="G162" s="21"/>
      <c r="H162" s="98">
        <v>9619585910</v>
      </c>
      <c r="I162" s="21" t="s">
        <v>2057</v>
      </c>
      <c r="J162" s="92"/>
    </row>
    <row r="163" spans="1:10" ht="32.25" hidden="1" customHeight="1" x14ac:dyDescent="0.35">
      <c r="A163" s="22">
        <f t="shared" si="4"/>
        <v>19</v>
      </c>
      <c r="B163" s="22" t="s">
        <v>16</v>
      </c>
      <c r="C163" s="21" t="s">
        <v>672</v>
      </c>
      <c r="D163" s="21" t="s">
        <v>1523</v>
      </c>
      <c r="E163" s="21" t="s">
        <v>1737</v>
      </c>
      <c r="F163" s="21" t="s">
        <v>1845</v>
      </c>
      <c r="G163" s="21"/>
      <c r="H163" s="98">
        <v>7738642234</v>
      </c>
      <c r="I163" s="21" t="s">
        <v>2081</v>
      </c>
      <c r="J163" s="92"/>
    </row>
    <row r="164" spans="1:10" ht="32.25" hidden="1" customHeight="1" x14ac:dyDescent="0.35">
      <c r="A164" s="22">
        <f t="shared" si="4"/>
        <v>20</v>
      </c>
      <c r="B164" s="22" t="s">
        <v>16</v>
      </c>
      <c r="C164" s="21" t="s">
        <v>624</v>
      </c>
      <c r="D164" s="21" t="s">
        <v>1475</v>
      </c>
      <c r="E164" s="21" t="s">
        <v>1737</v>
      </c>
      <c r="F164" s="21" t="s">
        <v>2635</v>
      </c>
      <c r="G164" s="21"/>
      <c r="H164" s="98">
        <v>9920917636</v>
      </c>
      <c r="I164" s="21" t="s">
        <v>2055</v>
      </c>
      <c r="J164" s="92"/>
    </row>
    <row r="165" spans="1:10" ht="32.25" hidden="1" customHeight="1" x14ac:dyDescent="0.35">
      <c r="A165" s="22">
        <f t="shared" si="4"/>
        <v>21</v>
      </c>
      <c r="B165" s="22" t="s">
        <v>16</v>
      </c>
      <c r="C165" s="21" t="s">
        <v>610</v>
      </c>
      <c r="D165" s="21" t="s">
        <v>1461</v>
      </c>
      <c r="E165" s="21" t="s">
        <v>1737</v>
      </c>
      <c r="F165" s="21" t="s">
        <v>1747</v>
      </c>
      <c r="G165" s="21"/>
      <c r="H165" s="98">
        <v>9987907399</v>
      </c>
      <c r="I165" s="21" t="s">
        <v>2048</v>
      </c>
      <c r="J165" s="92"/>
    </row>
    <row r="166" spans="1:10" ht="32.25" hidden="1" customHeight="1" x14ac:dyDescent="0.35">
      <c r="A166" s="22">
        <f t="shared" si="4"/>
        <v>22</v>
      </c>
      <c r="B166" s="22" t="s">
        <v>16</v>
      </c>
      <c r="C166" s="21" t="s">
        <v>635</v>
      </c>
      <c r="D166" s="21" t="s">
        <v>1486</v>
      </c>
      <c r="E166" s="21" t="s">
        <v>1737</v>
      </c>
      <c r="F166" s="21" t="s">
        <v>1747</v>
      </c>
      <c r="G166" s="21"/>
      <c r="H166" s="98">
        <v>8291426439</v>
      </c>
      <c r="I166" s="21" t="s">
        <v>2060</v>
      </c>
      <c r="J166" s="92"/>
    </row>
    <row r="167" spans="1:10" ht="32.25" hidden="1" customHeight="1" x14ac:dyDescent="0.35">
      <c r="A167" s="22">
        <f t="shared" si="4"/>
        <v>23</v>
      </c>
      <c r="B167" s="22" t="s">
        <v>16</v>
      </c>
      <c r="C167" s="21" t="s">
        <v>612</v>
      </c>
      <c r="D167" s="21" t="s">
        <v>1463</v>
      </c>
      <c r="E167" s="21" t="s">
        <v>1737</v>
      </c>
      <c r="F167" s="21" t="s">
        <v>1759</v>
      </c>
      <c r="G167" s="21"/>
      <c r="H167" s="98">
        <v>9860296068</v>
      </c>
      <c r="I167" s="21" t="s">
        <v>2050</v>
      </c>
      <c r="J167" s="92"/>
    </row>
    <row r="168" spans="1:10" ht="32.25" hidden="1" customHeight="1" x14ac:dyDescent="0.35">
      <c r="A168" s="22">
        <f t="shared" si="4"/>
        <v>24</v>
      </c>
      <c r="B168" s="22" t="s">
        <v>16</v>
      </c>
      <c r="C168" s="21" t="s">
        <v>640</v>
      </c>
      <c r="D168" s="21" t="s">
        <v>1491</v>
      </c>
      <c r="E168" s="21" t="s">
        <v>1737</v>
      </c>
      <c r="F168" s="21" t="s">
        <v>1759</v>
      </c>
      <c r="G168" s="21"/>
      <c r="H168" s="98">
        <v>8879846965</v>
      </c>
      <c r="I168" s="21" t="s">
        <v>2063</v>
      </c>
      <c r="J168" s="92"/>
    </row>
    <row r="169" spans="1:10" ht="32.25" hidden="1" customHeight="1" x14ac:dyDescent="0.35">
      <c r="A169" s="22">
        <f t="shared" si="4"/>
        <v>25</v>
      </c>
      <c r="B169" s="22" t="s">
        <v>16</v>
      </c>
      <c r="C169" s="21" t="s">
        <v>644</v>
      </c>
      <c r="D169" s="21" t="s">
        <v>1495</v>
      </c>
      <c r="E169" s="21" t="s">
        <v>1737</v>
      </c>
      <c r="F169" s="21" t="s">
        <v>1803</v>
      </c>
      <c r="G169" s="21"/>
      <c r="H169" s="98">
        <v>8452038546</v>
      </c>
      <c r="I169" s="21" t="s">
        <v>2067</v>
      </c>
      <c r="J169" s="92"/>
    </row>
    <row r="170" spans="1:10" ht="32.25" hidden="1" customHeight="1" x14ac:dyDescent="0.35">
      <c r="A170" s="22">
        <f t="shared" si="4"/>
        <v>26</v>
      </c>
      <c r="B170" s="22" t="s">
        <v>16</v>
      </c>
      <c r="C170" s="21" t="s">
        <v>646</v>
      </c>
      <c r="D170" s="21" t="s">
        <v>1497</v>
      </c>
      <c r="E170" s="21" t="s">
        <v>1737</v>
      </c>
      <c r="F170" s="21" t="s">
        <v>1789</v>
      </c>
      <c r="G170" s="21"/>
      <c r="H170" s="98">
        <v>9819926994</v>
      </c>
      <c r="I170" s="21" t="s">
        <v>2068</v>
      </c>
      <c r="J170" s="92"/>
    </row>
    <row r="171" spans="1:10" ht="32.25" hidden="1" customHeight="1" x14ac:dyDescent="0.35">
      <c r="A171" s="22">
        <f t="shared" si="4"/>
        <v>27</v>
      </c>
      <c r="B171" s="22" t="s">
        <v>16</v>
      </c>
      <c r="C171" s="21" t="s">
        <v>661</v>
      </c>
      <c r="D171" s="21" t="s">
        <v>1512</v>
      </c>
      <c r="E171" s="21" t="s">
        <v>1737</v>
      </c>
      <c r="F171" s="21" t="s">
        <v>1789</v>
      </c>
      <c r="G171" s="21"/>
      <c r="H171" s="98">
        <v>8369792359</v>
      </c>
      <c r="I171" s="21" t="s">
        <v>2077</v>
      </c>
      <c r="J171" s="92"/>
    </row>
    <row r="172" spans="1:10" ht="32.25" hidden="1" customHeight="1" x14ac:dyDescent="0.35">
      <c r="A172" s="22">
        <f t="shared" si="4"/>
        <v>28</v>
      </c>
      <c r="B172" s="22" t="s">
        <v>16</v>
      </c>
      <c r="C172" s="21" t="s">
        <v>659</v>
      </c>
      <c r="D172" s="21" t="s">
        <v>1510</v>
      </c>
      <c r="E172" s="21" t="s">
        <v>1737</v>
      </c>
      <c r="F172" s="21" t="s">
        <v>1811</v>
      </c>
      <c r="G172" s="21"/>
      <c r="H172" s="98">
        <v>7710970968</v>
      </c>
      <c r="I172" s="21" t="s">
        <v>2075</v>
      </c>
      <c r="J172" s="92"/>
    </row>
    <row r="173" spans="1:10" ht="32.25" hidden="1" customHeight="1" x14ac:dyDescent="0.35">
      <c r="A173" s="22">
        <f t="shared" si="4"/>
        <v>29</v>
      </c>
      <c r="B173" s="22" t="s">
        <v>16</v>
      </c>
      <c r="C173" s="21" t="s">
        <v>627</v>
      </c>
      <c r="D173" s="21" t="s">
        <v>1478</v>
      </c>
      <c r="E173" s="21" t="s">
        <v>1737</v>
      </c>
      <c r="F173" s="21" t="s">
        <v>1748</v>
      </c>
      <c r="G173" s="21"/>
      <c r="H173" s="98">
        <v>7208405317</v>
      </c>
      <c r="I173" s="21" t="s">
        <v>2056</v>
      </c>
      <c r="J173" s="92"/>
    </row>
    <row r="174" spans="1:10" ht="32.25" hidden="1" customHeight="1" x14ac:dyDescent="0.35">
      <c r="A174" s="22">
        <f t="shared" si="4"/>
        <v>30</v>
      </c>
      <c r="B174" s="22" t="s">
        <v>16</v>
      </c>
      <c r="C174" s="21" t="s">
        <v>660</v>
      </c>
      <c r="D174" s="21" t="s">
        <v>1511</v>
      </c>
      <c r="E174" s="21" t="s">
        <v>1737</v>
      </c>
      <c r="F174" s="21" t="s">
        <v>2647</v>
      </c>
      <c r="G174" s="21"/>
      <c r="H174" s="98">
        <v>9372659458</v>
      </c>
      <c r="I174" s="21" t="s">
        <v>2076</v>
      </c>
      <c r="J174" s="92"/>
    </row>
    <row r="175" spans="1:10" ht="32.25" hidden="1" customHeight="1" x14ac:dyDescent="0.35">
      <c r="A175" s="22">
        <f t="shared" si="4"/>
        <v>31</v>
      </c>
      <c r="B175" s="22" t="s">
        <v>16</v>
      </c>
      <c r="C175" s="21" t="s">
        <v>191</v>
      </c>
      <c r="D175" s="21" t="s">
        <v>1040</v>
      </c>
      <c r="E175" s="21" t="s">
        <v>1737</v>
      </c>
      <c r="F175" s="21" t="s">
        <v>1742</v>
      </c>
      <c r="G175" s="21"/>
      <c r="H175" s="98">
        <v>7715967848</v>
      </c>
      <c r="I175" s="21" t="s">
        <v>2074</v>
      </c>
      <c r="J175" s="92"/>
    </row>
    <row r="176" spans="1:10" ht="32.25" hidden="1" customHeight="1" x14ac:dyDescent="0.35">
      <c r="A176" s="22">
        <f t="shared" si="4"/>
        <v>32</v>
      </c>
      <c r="B176" s="22" t="s">
        <v>16</v>
      </c>
      <c r="C176" s="21" t="s">
        <v>641</v>
      </c>
      <c r="D176" s="21" t="s">
        <v>1492</v>
      </c>
      <c r="E176" s="21" t="s">
        <v>1737</v>
      </c>
      <c r="F176" s="21" t="s">
        <v>2636</v>
      </c>
      <c r="G176" s="21"/>
      <c r="H176" s="98">
        <v>7021331711</v>
      </c>
      <c r="I176" s="21" t="s">
        <v>2065</v>
      </c>
      <c r="J176" s="92"/>
    </row>
    <row r="177" spans="1:10" ht="32.25" hidden="1" customHeight="1" x14ac:dyDescent="0.35">
      <c r="A177" s="22">
        <f t="shared" si="4"/>
        <v>33</v>
      </c>
      <c r="B177" s="22" t="s">
        <v>16</v>
      </c>
      <c r="C177" s="21" t="s">
        <v>653</v>
      </c>
      <c r="D177" s="21" t="s">
        <v>1504</v>
      </c>
      <c r="E177" s="21" t="s">
        <v>1737</v>
      </c>
      <c r="F177" s="21" t="s">
        <v>1745</v>
      </c>
      <c r="G177" s="21"/>
      <c r="H177" s="98">
        <v>9819469845</v>
      </c>
      <c r="I177" s="21" t="s">
        <v>2071</v>
      </c>
      <c r="J177" s="92"/>
    </row>
    <row r="178" spans="1:10" ht="32.25" hidden="1" customHeight="1" x14ac:dyDescent="0.35">
      <c r="A178" s="22">
        <f t="shared" si="4"/>
        <v>34</v>
      </c>
      <c r="B178" s="22" t="s">
        <v>16</v>
      </c>
      <c r="C178" s="21" t="s">
        <v>674</v>
      </c>
      <c r="D178" s="21" t="s">
        <v>1525</v>
      </c>
      <c r="E178" s="21" t="s">
        <v>1737</v>
      </c>
      <c r="F178" s="21" t="s">
        <v>2638</v>
      </c>
      <c r="G178" s="21"/>
      <c r="H178" s="98">
        <v>9727255265</v>
      </c>
      <c r="I178" s="21" t="s">
        <v>2083</v>
      </c>
      <c r="J178" s="92"/>
    </row>
    <row r="179" spans="1:10" ht="32.25" hidden="1" customHeight="1" x14ac:dyDescent="0.35">
      <c r="A179" s="22">
        <f t="shared" si="4"/>
        <v>35</v>
      </c>
      <c r="B179" s="22" t="s">
        <v>16</v>
      </c>
      <c r="C179" s="21" t="s">
        <v>634</v>
      </c>
      <c r="D179" s="21" t="s">
        <v>1485</v>
      </c>
      <c r="E179" s="21" t="s">
        <v>1737</v>
      </c>
      <c r="F179" s="21" t="s">
        <v>1858</v>
      </c>
      <c r="G179" s="21"/>
      <c r="H179" s="98">
        <v>9326213042</v>
      </c>
      <c r="I179" s="21" t="s">
        <v>2059</v>
      </c>
      <c r="J179" s="92"/>
    </row>
    <row r="180" spans="1:10" ht="32.25" hidden="1" customHeight="1" x14ac:dyDescent="0.35">
      <c r="A180" s="22">
        <f t="shared" si="4"/>
        <v>36</v>
      </c>
      <c r="B180" s="22" t="s">
        <v>16</v>
      </c>
      <c r="C180" s="21" t="s">
        <v>619</v>
      </c>
      <c r="D180" s="21" t="s">
        <v>1470</v>
      </c>
      <c r="E180" s="21" t="s">
        <v>1737</v>
      </c>
      <c r="F180" s="21" t="s">
        <v>1772</v>
      </c>
      <c r="G180" s="21"/>
      <c r="H180" s="98">
        <v>9619933822</v>
      </c>
      <c r="I180" s="21" t="s">
        <v>2053</v>
      </c>
      <c r="J180" s="92"/>
    </row>
    <row r="181" spans="1:10" ht="32.25" hidden="1" customHeight="1" x14ac:dyDescent="0.35">
      <c r="A181" s="22">
        <f t="shared" si="4"/>
        <v>37</v>
      </c>
      <c r="B181" s="22" t="s">
        <v>17</v>
      </c>
      <c r="C181" s="21" t="s">
        <v>712</v>
      </c>
      <c r="D181" s="21" t="s">
        <v>1563</v>
      </c>
      <c r="E181" s="21" t="s">
        <v>1737</v>
      </c>
      <c r="F181" s="21" t="s">
        <v>2640</v>
      </c>
      <c r="G181" s="21"/>
      <c r="H181" s="98">
        <v>9757203025</v>
      </c>
      <c r="I181" s="21" t="s">
        <v>2106</v>
      </c>
      <c r="J181" s="92"/>
    </row>
    <row r="182" spans="1:10" ht="32.25" hidden="1" customHeight="1" x14ac:dyDescent="0.35">
      <c r="A182" s="22">
        <f t="shared" si="4"/>
        <v>38</v>
      </c>
      <c r="B182" s="22" t="s">
        <v>17</v>
      </c>
      <c r="C182" s="21" t="s">
        <v>743</v>
      </c>
      <c r="D182" s="21" t="s">
        <v>1594</v>
      </c>
      <c r="E182" s="21" t="s">
        <v>1737</v>
      </c>
      <c r="F182" s="21" t="s">
        <v>1780</v>
      </c>
      <c r="G182" s="21"/>
      <c r="H182" s="98">
        <v>9821302507</v>
      </c>
      <c r="I182" s="21" t="s">
        <v>2122</v>
      </c>
      <c r="J182" s="92"/>
    </row>
    <row r="183" spans="1:10" ht="32.25" hidden="1" customHeight="1" x14ac:dyDescent="0.35">
      <c r="A183" s="22">
        <f t="shared" si="4"/>
        <v>39</v>
      </c>
      <c r="B183" s="22" t="s">
        <v>17</v>
      </c>
      <c r="C183" s="21" t="s">
        <v>699</v>
      </c>
      <c r="D183" s="21" t="s">
        <v>1550</v>
      </c>
      <c r="E183" s="21" t="s">
        <v>1737</v>
      </c>
      <c r="F183" s="21" t="s">
        <v>1847</v>
      </c>
      <c r="G183" s="21"/>
      <c r="H183" s="98">
        <v>7774858099</v>
      </c>
      <c r="I183" s="21" t="s">
        <v>2099</v>
      </c>
      <c r="J183" s="92"/>
    </row>
    <row r="184" spans="1:10" ht="32.25" hidden="1" customHeight="1" x14ac:dyDescent="0.35">
      <c r="A184" s="22">
        <f t="shared" si="4"/>
        <v>40</v>
      </c>
      <c r="B184" s="22" t="s">
        <v>17</v>
      </c>
      <c r="C184" s="21" t="s">
        <v>735</v>
      </c>
      <c r="D184" s="21" t="s">
        <v>1586</v>
      </c>
      <c r="E184" s="21" t="s">
        <v>1737</v>
      </c>
      <c r="F184" s="21" t="s">
        <v>1744</v>
      </c>
      <c r="G184" s="21"/>
      <c r="H184" s="98">
        <v>8779626956</v>
      </c>
      <c r="I184" s="21" t="s">
        <v>2116</v>
      </c>
      <c r="J184" s="92"/>
    </row>
    <row r="185" spans="1:10" ht="32.25" hidden="1" customHeight="1" x14ac:dyDescent="0.35">
      <c r="A185" s="22">
        <f t="shared" si="4"/>
        <v>41</v>
      </c>
      <c r="B185" s="22" t="s">
        <v>17</v>
      </c>
      <c r="C185" s="21" t="s">
        <v>737</v>
      </c>
      <c r="D185" s="21" t="s">
        <v>1588</v>
      </c>
      <c r="E185" s="21" t="s">
        <v>1737</v>
      </c>
      <c r="F185" s="21" t="s">
        <v>1744</v>
      </c>
      <c r="G185" s="21"/>
      <c r="H185" s="98">
        <v>9769787635</v>
      </c>
      <c r="I185" s="21" t="s">
        <v>2118</v>
      </c>
      <c r="J185" s="92"/>
    </row>
    <row r="186" spans="1:10" ht="32.25" hidden="1" customHeight="1" x14ac:dyDescent="0.35">
      <c r="A186" s="22">
        <f t="shared" si="4"/>
        <v>42</v>
      </c>
      <c r="B186" s="22" t="s">
        <v>17</v>
      </c>
      <c r="C186" s="21" t="s">
        <v>745</v>
      </c>
      <c r="D186" s="21" t="s">
        <v>1596</v>
      </c>
      <c r="E186" s="21" t="s">
        <v>1737</v>
      </c>
      <c r="F186" s="21" t="s">
        <v>1744</v>
      </c>
      <c r="G186" s="21"/>
      <c r="H186" s="98">
        <v>9834945332</v>
      </c>
      <c r="I186" s="21" t="s">
        <v>2124</v>
      </c>
      <c r="J186" s="92"/>
    </row>
    <row r="187" spans="1:10" ht="32.25" hidden="1" customHeight="1" x14ac:dyDescent="0.35">
      <c r="A187" s="22">
        <f t="shared" si="4"/>
        <v>43</v>
      </c>
      <c r="B187" s="22" t="s">
        <v>17</v>
      </c>
      <c r="C187" s="21" t="s">
        <v>710</v>
      </c>
      <c r="D187" s="21" t="s">
        <v>1561</v>
      </c>
      <c r="E187" s="21" t="s">
        <v>1737</v>
      </c>
      <c r="F187" s="21" t="s">
        <v>1754</v>
      </c>
      <c r="G187" s="21"/>
      <c r="H187" s="98">
        <v>8655222032</v>
      </c>
      <c r="I187" s="21" t="s">
        <v>2104</v>
      </c>
      <c r="J187" s="92"/>
    </row>
    <row r="188" spans="1:10" ht="32.25" hidden="1" customHeight="1" x14ac:dyDescent="0.35">
      <c r="A188" s="22">
        <f t="shared" si="4"/>
        <v>44</v>
      </c>
      <c r="B188" s="22" t="s">
        <v>17</v>
      </c>
      <c r="C188" s="21" t="s">
        <v>711</v>
      </c>
      <c r="D188" s="21" t="s">
        <v>1562</v>
      </c>
      <c r="E188" s="21" t="s">
        <v>1737</v>
      </c>
      <c r="F188" s="21" t="s">
        <v>1754</v>
      </c>
      <c r="G188" s="21"/>
      <c r="H188" s="98">
        <v>7021548610</v>
      </c>
      <c r="I188" s="21" t="s">
        <v>2105</v>
      </c>
      <c r="J188" s="92"/>
    </row>
    <row r="189" spans="1:10" ht="32.25" hidden="1" customHeight="1" x14ac:dyDescent="0.35">
      <c r="A189" s="22">
        <f t="shared" si="4"/>
        <v>45</v>
      </c>
      <c r="B189" s="22" t="s">
        <v>17</v>
      </c>
      <c r="C189" s="21" t="s">
        <v>681</v>
      </c>
      <c r="D189" s="21" t="s">
        <v>1532</v>
      </c>
      <c r="E189" s="21" t="s">
        <v>1737</v>
      </c>
      <c r="F189" s="21" t="s">
        <v>1787</v>
      </c>
      <c r="G189" s="21"/>
      <c r="H189" s="98">
        <v>9082075870</v>
      </c>
      <c r="I189" s="21" t="s">
        <v>2087</v>
      </c>
      <c r="J189" s="92"/>
    </row>
    <row r="190" spans="1:10" ht="32.25" hidden="1" customHeight="1" x14ac:dyDescent="0.35">
      <c r="A190" s="22">
        <f t="shared" si="4"/>
        <v>46</v>
      </c>
      <c r="B190" s="22" t="s">
        <v>17</v>
      </c>
      <c r="C190" s="21" t="s">
        <v>713</v>
      </c>
      <c r="D190" s="21" t="s">
        <v>1564</v>
      </c>
      <c r="E190" s="21" t="s">
        <v>1737</v>
      </c>
      <c r="F190" s="21" t="s">
        <v>1771</v>
      </c>
      <c r="G190" s="21"/>
      <c r="H190" s="98">
        <v>8097281277</v>
      </c>
      <c r="I190" s="21" t="s">
        <v>2107</v>
      </c>
      <c r="J190" s="92"/>
    </row>
    <row r="191" spans="1:10" ht="32.25" hidden="1" customHeight="1" x14ac:dyDescent="0.35">
      <c r="A191" s="22">
        <f t="shared" si="4"/>
        <v>47</v>
      </c>
      <c r="B191" s="22" t="s">
        <v>17</v>
      </c>
      <c r="C191" s="21" t="s">
        <v>684</v>
      </c>
      <c r="D191" s="21" t="s">
        <v>1535</v>
      </c>
      <c r="E191" s="21" t="s">
        <v>1737</v>
      </c>
      <c r="F191" s="21" t="s">
        <v>1768</v>
      </c>
      <c r="G191" s="21"/>
      <c r="H191" s="98">
        <v>9082816539</v>
      </c>
      <c r="I191" s="21" t="s">
        <v>2090</v>
      </c>
      <c r="J191" s="92"/>
    </row>
    <row r="192" spans="1:10" ht="32.25" hidden="1" customHeight="1" x14ac:dyDescent="0.35">
      <c r="A192" s="22">
        <f t="shared" si="4"/>
        <v>48</v>
      </c>
      <c r="B192" s="22" t="s">
        <v>17</v>
      </c>
      <c r="C192" s="21" t="s">
        <v>693</v>
      </c>
      <c r="D192" s="21" t="s">
        <v>1544</v>
      </c>
      <c r="E192" s="21" t="s">
        <v>1737</v>
      </c>
      <c r="F192" s="21" t="s">
        <v>1768</v>
      </c>
      <c r="G192" s="21"/>
      <c r="H192" s="98">
        <v>8888050368</v>
      </c>
      <c r="I192" s="21" t="s">
        <v>2097</v>
      </c>
      <c r="J192" s="92"/>
    </row>
    <row r="193" spans="1:10" ht="32.25" hidden="1" customHeight="1" x14ac:dyDescent="0.35">
      <c r="A193" s="22">
        <f t="shared" si="4"/>
        <v>49</v>
      </c>
      <c r="B193" s="22" t="s">
        <v>17</v>
      </c>
      <c r="C193" s="21" t="s">
        <v>686</v>
      </c>
      <c r="D193" s="21" t="s">
        <v>1537</v>
      </c>
      <c r="E193" s="21" t="s">
        <v>1737</v>
      </c>
      <c r="F193" s="21" t="s">
        <v>1756</v>
      </c>
      <c r="G193" s="21"/>
      <c r="H193" s="98">
        <v>7262871020</v>
      </c>
      <c r="I193" s="21" t="s">
        <v>2092</v>
      </c>
      <c r="J193" s="92"/>
    </row>
    <row r="194" spans="1:10" ht="32.25" hidden="1" customHeight="1" x14ac:dyDescent="0.35">
      <c r="A194" s="22">
        <f t="shared" si="4"/>
        <v>50</v>
      </c>
      <c r="B194" s="22" t="s">
        <v>17</v>
      </c>
      <c r="C194" s="21" t="s">
        <v>734</v>
      </c>
      <c r="D194" s="21" t="s">
        <v>1585</v>
      </c>
      <c r="E194" s="21" t="s">
        <v>1737</v>
      </c>
      <c r="F194" s="21" t="s">
        <v>1753</v>
      </c>
      <c r="G194" s="21"/>
      <c r="H194" s="98">
        <v>8433606374</v>
      </c>
      <c r="I194" s="21" t="s">
        <v>2115</v>
      </c>
      <c r="J194" s="92"/>
    </row>
    <row r="195" spans="1:10" ht="32.25" hidden="1" customHeight="1" x14ac:dyDescent="0.35">
      <c r="A195" s="22">
        <f t="shared" si="4"/>
        <v>51</v>
      </c>
      <c r="B195" s="22" t="s">
        <v>17</v>
      </c>
      <c r="C195" s="21" t="s">
        <v>732</v>
      </c>
      <c r="D195" s="21" t="s">
        <v>1583</v>
      </c>
      <c r="E195" s="21" t="s">
        <v>1737</v>
      </c>
      <c r="F195" s="21" t="s">
        <v>1777</v>
      </c>
      <c r="G195" s="21"/>
      <c r="H195" s="98">
        <v>9768472034</v>
      </c>
      <c r="I195" s="21" t="s">
        <v>2113</v>
      </c>
      <c r="J195" s="92"/>
    </row>
    <row r="196" spans="1:10" ht="32.25" hidden="1" customHeight="1" x14ac:dyDescent="0.35">
      <c r="A196" s="22">
        <f t="shared" si="4"/>
        <v>52</v>
      </c>
      <c r="B196" s="22" t="s">
        <v>17</v>
      </c>
      <c r="C196" s="21" t="s">
        <v>685</v>
      </c>
      <c r="D196" s="21" t="s">
        <v>1536</v>
      </c>
      <c r="E196" s="21" t="s">
        <v>1737</v>
      </c>
      <c r="F196" s="21" t="s">
        <v>1814</v>
      </c>
      <c r="G196" s="21"/>
      <c r="H196" s="98">
        <v>8169016586</v>
      </c>
      <c r="I196" s="21" t="s">
        <v>2091</v>
      </c>
      <c r="J196" s="92"/>
    </row>
    <row r="197" spans="1:10" ht="32.25" hidden="1" customHeight="1" x14ac:dyDescent="0.35">
      <c r="A197" s="22">
        <f t="shared" si="4"/>
        <v>53</v>
      </c>
      <c r="B197" s="22" t="s">
        <v>17</v>
      </c>
      <c r="C197" s="21" t="s">
        <v>691</v>
      </c>
      <c r="D197" s="21" t="s">
        <v>1542</v>
      </c>
      <c r="E197" s="21" t="s">
        <v>1737</v>
      </c>
      <c r="F197" s="21" t="s">
        <v>1815</v>
      </c>
      <c r="G197" s="21"/>
      <c r="H197" s="98">
        <v>9082934394</v>
      </c>
      <c r="I197" s="21" t="s">
        <v>2095</v>
      </c>
      <c r="J197" s="92"/>
    </row>
    <row r="198" spans="1:10" ht="32.25" hidden="1" customHeight="1" x14ac:dyDescent="0.35">
      <c r="A198" s="22">
        <f t="shared" si="4"/>
        <v>54</v>
      </c>
      <c r="B198" s="22" t="s">
        <v>17</v>
      </c>
      <c r="C198" s="21" t="s">
        <v>746</v>
      </c>
      <c r="D198" s="21" t="s">
        <v>1597</v>
      </c>
      <c r="E198" s="21" t="s">
        <v>1737</v>
      </c>
      <c r="F198" s="21" t="s">
        <v>1815</v>
      </c>
      <c r="G198" s="21"/>
      <c r="H198" s="98">
        <v>8104005081</v>
      </c>
      <c r="I198" s="21" t="s">
        <v>2125</v>
      </c>
      <c r="J198" s="92"/>
    </row>
    <row r="199" spans="1:10" ht="32.25" hidden="1" customHeight="1" x14ac:dyDescent="0.35">
      <c r="A199" s="22">
        <f t="shared" si="4"/>
        <v>55</v>
      </c>
      <c r="B199" s="22" t="s">
        <v>17</v>
      </c>
      <c r="C199" s="21" t="s">
        <v>714</v>
      </c>
      <c r="D199" s="21" t="s">
        <v>1565</v>
      </c>
      <c r="E199" s="21" t="s">
        <v>1737</v>
      </c>
      <c r="F199" s="21" t="s">
        <v>2641</v>
      </c>
      <c r="G199" s="21"/>
      <c r="H199" s="98">
        <v>9930161867</v>
      </c>
      <c r="I199" s="21" t="s">
        <v>2108</v>
      </c>
      <c r="J199" s="92"/>
    </row>
    <row r="200" spans="1:10" ht="32.25" hidden="1" customHeight="1" x14ac:dyDescent="0.35">
      <c r="A200" s="22">
        <f t="shared" ref="A200:A238" si="5">A199+1</f>
        <v>56</v>
      </c>
      <c r="B200" s="22" t="s">
        <v>17</v>
      </c>
      <c r="C200" s="21" t="s">
        <v>692</v>
      </c>
      <c r="D200" s="21" t="s">
        <v>1543</v>
      </c>
      <c r="E200" s="21" t="s">
        <v>1737</v>
      </c>
      <c r="F200" s="21" t="s">
        <v>1747</v>
      </c>
      <c r="G200" s="21"/>
      <c r="H200" s="98">
        <v>9167430356</v>
      </c>
      <c r="I200" s="21" t="s">
        <v>2096</v>
      </c>
      <c r="J200" s="92"/>
    </row>
    <row r="201" spans="1:10" ht="32.25" hidden="1" customHeight="1" x14ac:dyDescent="0.35">
      <c r="A201" s="22">
        <f t="shared" si="5"/>
        <v>57</v>
      </c>
      <c r="B201" s="22" t="s">
        <v>17</v>
      </c>
      <c r="C201" s="21" t="s">
        <v>703</v>
      </c>
      <c r="D201" s="21" t="s">
        <v>1554</v>
      </c>
      <c r="E201" s="21" t="s">
        <v>1737</v>
      </c>
      <c r="F201" s="21" t="s">
        <v>1747</v>
      </c>
      <c r="G201" s="21"/>
      <c r="H201" s="98">
        <v>9082789270</v>
      </c>
      <c r="I201" s="21" t="s">
        <v>2100</v>
      </c>
      <c r="J201" s="92"/>
    </row>
    <row r="202" spans="1:10" ht="32.25" hidden="1" customHeight="1" x14ac:dyDescent="0.35">
      <c r="A202" s="22">
        <f t="shared" si="5"/>
        <v>58</v>
      </c>
      <c r="B202" s="22" t="s">
        <v>17</v>
      </c>
      <c r="C202" s="21" t="s">
        <v>706</v>
      </c>
      <c r="D202" s="21" t="s">
        <v>1557</v>
      </c>
      <c r="E202" s="21" t="s">
        <v>1737</v>
      </c>
      <c r="F202" s="21" t="s">
        <v>1747</v>
      </c>
      <c r="G202" s="21"/>
      <c r="H202" s="98">
        <v>9082225611</v>
      </c>
      <c r="I202" s="21" t="s">
        <v>2102</v>
      </c>
      <c r="J202" s="92"/>
    </row>
    <row r="203" spans="1:10" ht="32.25" hidden="1" customHeight="1" x14ac:dyDescent="0.35">
      <c r="A203" s="22">
        <f t="shared" si="5"/>
        <v>59</v>
      </c>
      <c r="B203" s="22" t="s">
        <v>17</v>
      </c>
      <c r="C203" s="21" t="s">
        <v>742</v>
      </c>
      <c r="D203" s="21" t="s">
        <v>1593</v>
      </c>
      <c r="E203" s="21" t="s">
        <v>1737</v>
      </c>
      <c r="F203" s="21" t="s">
        <v>1770</v>
      </c>
      <c r="G203" s="21"/>
      <c r="H203" s="98">
        <v>8850260146</v>
      </c>
      <c r="I203" s="21" t="s">
        <v>2121</v>
      </c>
      <c r="J203" s="92"/>
    </row>
    <row r="204" spans="1:10" ht="32.25" hidden="1" customHeight="1" x14ac:dyDescent="0.35">
      <c r="A204" s="22">
        <f t="shared" si="5"/>
        <v>60</v>
      </c>
      <c r="B204" s="22" t="s">
        <v>17</v>
      </c>
      <c r="C204" s="21" t="s">
        <v>728</v>
      </c>
      <c r="D204" s="21" t="s">
        <v>1579</v>
      </c>
      <c r="E204" s="21" t="s">
        <v>1737</v>
      </c>
      <c r="F204" s="21" t="s">
        <v>1817</v>
      </c>
      <c r="G204" s="21"/>
      <c r="H204" s="98">
        <v>987890099</v>
      </c>
      <c r="I204" s="21" t="s">
        <v>2112</v>
      </c>
      <c r="J204" s="92"/>
    </row>
    <row r="205" spans="1:10" ht="32.25" hidden="1" customHeight="1" x14ac:dyDescent="0.35">
      <c r="A205" s="22">
        <f t="shared" si="5"/>
        <v>61</v>
      </c>
      <c r="B205" s="22" t="s">
        <v>17</v>
      </c>
      <c r="C205" s="21" t="s">
        <v>688</v>
      </c>
      <c r="D205" s="21" t="s">
        <v>1539</v>
      </c>
      <c r="E205" s="21" t="s">
        <v>1737</v>
      </c>
      <c r="F205" s="21" t="s">
        <v>1759</v>
      </c>
      <c r="G205" s="21"/>
      <c r="H205" s="98">
        <v>9372948328</v>
      </c>
      <c r="I205" s="21" t="s">
        <v>2094</v>
      </c>
      <c r="J205" s="92"/>
    </row>
    <row r="206" spans="1:10" ht="32.25" hidden="1" customHeight="1" x14ac:dyDescent="0.35">
      <c r="A206" s="22">
        <f t="shared" si="5"/>
        <v>62</v>
      </c>
      <c r="B206" s="22" t="s">
        <v>17</v>
      </c>
      <c r="C206" s="21" t="s">
        <v>705</v>
      </c>
      <c r="D206" s="21" t="s">
        <v>1556</v>
      </c>
      <c r="E206" s="21" t="s">
        <v>1737</v>
      </c>
      <c r="F206" s="21" t="s">
        <v>1800</v>
      </c>
      <c r="G206" s="21"/>
      <c r="H206" s="98">
        <v>9702627191</v>
      </c>
      <c r="I206" s="21" t="s">
        <v>2101</v>
      </c>
      <c r="J206" s="92"/>
    </row>
    <row r="207" spans="1:10" ht="32.25" hidden="1" customHeight="1" x14ac:dyDescent="0.35">
      <c r="A207" s="22">
        <f t="shared" si="5"/>
        <v>63</v>
      </c>
      <c r="B207" s="22" t="s">
        <v>17</v>
      </c>
      <c r="C207" s="21" t="s">
        <v>683</v>
      </c>
      <c r="D207" s="21" t="s">
        <v>1534</v>
      </c>
      <c r="E207" s="21" t="s">
        <v>1737</v>
      </c>
      <c r="F207" s="21" t="s">
        <v>1803</v>
      </c>
      <c r="G207" s="21"/>
      <c r="H207" s="98">
        <v>9867191176</v>
      </c>
      <c r="I207" s="21" t="s">
        <v>2089</v>
      </c>
      <c r="J207" s="92"/>
    </row>
    <row r="208" spans="1:10" ht="32.25" hidden="1" customHeight="1" x14ac:dyDescent="0.35">
      <c r="A208" s="22">
        <f t="shared" si="5"/>
        <v>64</v>
      </c>
      <c r="B208" s="22" t="s">
        <v>17</v>
      </c>
      <c r="C208" s="21" t="s">
        <v>694</v>
      </c>
      <c r="D208" s="21" t="s">
        <v>1545</v>
      </c>
      <c r="E208" s="21" t="s">
        <v>1737</v>
      </c>
      <c r="F208" s="21" t="s">
        <v>1816</v>
      </c>
      <c r="G208" s="21"/>
      <c r="H208" s="98">
        <v>8291221087</v>
      </c>
      <c r="I208" s="21" t="s">
        <v>2098</v>
      </c>
      <c r="J208" s="92"/>
    </row>
    <row r="209" spans="1:10" ht="32.25" hidden="1" customHeight="1" x14ac:dyDescent="0.35">
      <c r="A209" s="22">
        <f t="shared" si="5"/>
        <v>65</v>
      </c>
      <c r="B209" s="22" t="s">
        <v>17</v>
      </c>
      <c r="C209" s="21" t="s">
        <v>708</v>
      </c>
      <c r="D209" s="21" t="s">
        <v>1559</v>
      </c>
      <c r="E209" s="21" t="s">
        <v>1737</v>
      </c>
      <c r="F209" s="21" t="s">
        <v>1748</v>
      </c>
      <c r="G209" s="21"/>
      <c r="H209" s="98">
        <v>8879106244</v>
      </c>
      <c r="I209" s="21" t="s">
        <v>2103</v>
      </c>
      <c r="J209" s="92"/>
    </row>
    <row r="210" spans="1:10" ht="32.25" hidden="1" customHeight="1" x14ac:dyDescent="0.35">
      <c r="A210" s="22">
        <f t="shared" si="5"/>
        <v>66</v>
      </c>
      <c r="B210" s="22" t="s">
        <v>17</v>
      </c>
      <c r="C210" s="21" t="s">
        <v>736</v>
      </c>
      <c r="D210" s="21" t="s">
        <v>1587</v>
      </c>
      <c r="E210" s="21" t="s">
        <v>1737</v>
      </c>
      <c r="F210" s="21" t="s">
        <v>1748</v>
      </c>
      <c r="G210" s="21"/>
      <c r="H210" s="98">
        <v>9082670210</v>
      </c>
      <c r="I210" s="21" t="s">
        <v>2117</v>
      </c>
      <c r="J210" s="92"/>
    </row>
    <row r="211" spans="1:10" ht="32.25" hidden="1" customHeight="1" x14ac:dyDescent="0.35">
      <c r="A211" s="22">
        <f t="shared" si="5"/>
        <v>67</v>
      </c>
      <c r="B211" s="22" t="s">
        <v>17</v>
      </c>
      <c r="C211" s="21" t="s">
        <v>744</v>
      </c>
      <c r="D211" s="21" t="s">
        <v>1595</v>
      </c>
      <c r="E211" s="21" t="s">
        <v>1737</v>
      </c>
      <c r="F211" s="21" t="s">
        <v>1748</v>
      </c>
      <c r="G211" s="21"/>
      <c r="H211" s="98">
        <v>8355816089</v>
      </c>
      <c r="I211" s="21" t="s">
        <v>2123</v>
      </c>
      <c r="J211" s="92"/>
    </row>
    <row r="212" spans="1:10" ht="32.25" hidden="1" customHeight="1" x14ac:dyDescent="0.35">
      <c r="A212" s="22">
        <f t="shared" si="5"/>
        <v>68</v>
      </c>
      <c r="B212" s="22" t="s">
        <v>17</v>
      </c>
      <c r="C212" s="21" t="s">
        <v>679</v>
      </c>
      <c r="D212" s="21" t="s">
        <v>1530</v>
      </c>
      <c r="E212" s="21" t="s">
        <v>1737</v>
      </c>
      <c r="F212" s="21" t="s">
        <v>1749</v>
      </c>
      <c r="G212" s="21"/>
      <c r="H212" s="98">
        <v>8108564538</v>
      </c>
      <c r="I212" s="21" t="s">
        <v>2086</v>
      </c>
      <c r="J212" s="92"/>
    </row>
    <row r="213" spans="1:10" ht="32.25" hidden="1" customHeight="1" x14ac:dyDescent="0.35">
      <c r="A213" s="22">
        <f t="shared" si="5"/>
        <v>69</v>
      </c>
      <c r="B213" s="22" t="s">
        <v>17</v>
      </c>
      <c r="C213" s="21" t="s">
        <v>687</v>
      </c>
      <c r="D213" s="21" t="s">
        <v>1538</v>
      </c>
      <c r="E213" s="21" t="s">
        <v>1737</v>
      </c>
      <c r="F213" s="21" t="s">
        <v>1772</v>
      </c>
      <c r="G213" s="21"/>
      <c r="H213" s="98">
        <v>7219570947</v>
      </c>
      <c r="I213" s="21" t="s">
        <v>2093</v>
      </c>
      <c r="J213" s="92"/>
    </row>
    <row r="214" spans="1:10" ht="32.25" hidden="1" customHeight="1" x14ac:dyDescent="0.35">
      <c r="A214" s="22">
        <v>1</v>
      </c>
      <c r="B214" s="22" t="s">
        <v>18</v>
      </c>
      <c r="C214" s="21" t="s">
        <v>808</v>
      </c>
      <c r="D214" s="21" t="s">
        <v>1658</v>
      </c>
      <c r="E214" s="21" t="s">
        <v>1737</v>
      </c>
      <c r="F214" s="21" t="s">
        <v>2540</v>
      </c>
      <c r="G214" s="21"/>
      <c r="H214" s="98">
        <v>8369574393</v>
      </c>
      <c r="I214" s="21" t="s">
        <v>2134</v>
      </c>
      <c r="J214" s="92"/>
    </row>
    <row r="215" spans="1:10" ht="32.25" hidden="1" customHeight="1" x14ac:dyDescent="0.35">
      <c r="A215" s="22">
        <f t="shared" si="5"/>
        <v>2</v>
      </c>
      <c r="B215" s="22" t="s">
        <v>18</v>
      </c>
      <c r="C215" s="21" t="s">
        <v>773</v>
      </c>
      <c r="D215" s="21" t="s">
        <v>1623</v>
      </c>
      <c r="E215" s="21" t="s">
        <v>1737</v>
      </c>
      <c r="F215" s="21" t="s">
        <v>1744</v>
      </c>
      <c r="G215" s="21"/>
      <c r="H215" s="98">
        <v>7666068520</v>
      </c>
      <c r="I215" s="21" t="s">
        <v>2131</v>
      </c>
      <c r="J215" s="92"/>
    </row>
    <row r="216" spans="1:10" ht="32.25" hidden="1" customHeight="1" x14ac:dyDescent="0.35">
      <c r="A216" s="22">
        <f t="shared" si="5"/>
        <v>3</v>
      </c>
      <c r="B216" s="22" t="s">
        <v>18</v>
      </c>
      <c r="C216" s="21" t="s">
        <v>801</v>
      </c>
      <c r="D216" s="21" t="s">
        <v>1651</v>
      </c>
      <c r="E216" s="21" t="s">
        <v>1737</v>
      </c>
      <c r="F216" s="21" t="s">
        <v>2486</v>
      </c>
      <c r="G216" s="21"/>
      <c r="H216" s="98">
        <v>9833497398</v>
      </c>
      <c r="I216" s="21" t="s">
        <v>2133</v>
      </c>
      <c r="J216" s="92"/>
    </row>
    <row r="217" spans="1:10" ht="32.25" hidden="1" customHeight="1" x14ac:dyDescent="0.35">
      <c r="A217" s="22">
        <f t="shared" si="5"/>
        <v>4</v>
      </c>
      <c r="B217" s="22" t="s">
        <v>18</v>
      </c>
      <c r="C217" s="21" t="s">
        <v>798</v>
      </c>
      <c r="D217" s="21" t="s">
        <v>1648</v>
      </c>
      <c r="E217" s="21" t="s">
        <v>1737</v>
      </c>
      <c r="F217" s="21" t="s">
        <v>1845</v>
      </c>
      <c r="G217" s="21"/>
      <c r="H217" s="98">
        <v>7021262108</v>
      </c>
      <c r="I217" s="21" t="s">
        <v>2132</v>
      </c>
      <c r="J217" s="92"/>
    </row>
    <row r="218" spans="1:10" ht="32.25" hidden="1" customHeight="1" x14ac:dyDescent="0.35">
      <c r="A218" s="22">
        <f t="shared" si="5"/>
        <v>5</v>
      </c>
      <c r="B218" s="22" t="s">
        <v>18</v>
      </c>
      <c r="C218" s="21" t="s">
        <v>764</v>
      </c>
      <c r="D218" s="21" t="s">
        <v>1614</v>
      </c>
      <c r="E218" s="21" t="s">
        <v>1737</v>
      </c>
      <c r="F218" s="21" t="s">
        <v>1786</v>
      </c>
      <c r="G218" s="21"/>
      <c r="H218" s="98">
        <v>8905231217</v>
      </c>
      <c r="I218" s="21" t="s">
        <v>2129</v>
      </c>
      <c r="J218" s="92"/>
    </row>
    <row r="219" spans="1:10" ht="32.25" hidden="1" customHeight="1" x14ac:dyDescent="0.35">
      <c r="A219" s="22">
        <f t="shared" si="5"/>
        <v>6</v>
      </c>
      <c r="B219" s="22" t="s">
        <v>18</v>
      </c>
      <c r="C219" s="21" t="s">
        <v>758</v>
      </c>
      <c r="D219" s="21" t="s">
        <v>1608</v>
      </c>
      <c r="E219" s="21" t="s">
        <v>1737</v>
      </c>
      <c r="F219" s="21" t="s">
        <v>2307</v>
      </c>
      <c r="G219" s="21"/>
      <c r="H219" s="98">
        <v>8433894430</v>
      </c>
      <c r="I219" s="21" t="s">
        <v>2128</v>
      </c>
      <c r="J219" s="92"/>
    </row>
    <row r="220" spans="1:10" ht="32.25" hidden="1" customHeight="1" x14ac:dyDescent="0.35">
      <c r="A220" s="22">
        <f t="shared" si="5"/>
        <v>7</v>
      </c>
      <c r="B220" s="22" t="s">
        <v>18</v>
      </c>
      <c r="C220" s="21" t="s">
        <v>809</v>
      </c>
      <c r="D220" s="21" t="s">
        <v>1659</v>
      </c>
      <c r="E220" s="21" t="s">
        <v>1737</v>
      </c>
      <c r="F220" s="21" t="s">
        <v>1861</v>
      </c>
      <c r="G220" s="21"/>
      <c r="H220" s="98">
        <v>7715800760</v>
      </c>
      <c r="I220" s="21" t="s">
        <v>2135</v>
      </c>
      <c r="J220" s="92"/>
    </row>
    <row r="221" spans="1:10" ht="32.25" hidden="1" customHeight="1" x14ac:dyDescent="0.35">
      <c r="A221" s="22">
        <f t="shared" si="5"/>
        <v>8</v>
      </c>
      <c r="B221" s="22" t="s">
        <v>18</v>
      </c>
      <c r="C221" s="21" t="s">
        <v>756</v>
      </c>
      <c r="D221" s="21" t="s">
        <v>1606</v>
      </c>
      <c r="E221" s="21" t="s">
        <v>1737</v>
      </c>
      <c r="F221" s="21" t="s">
        <v>2453</v>
      </c>
      <c r="G221" s="21"/>
      <c r="H221" s="98">
        <v>7776054222</v>
      </c>
      <c r="I221" s="21" t="s">
        <v>2127</v>
      </c>
      <c r="J221" s="92"/>
    </row>
    <row r="222" spans="1:10" ht="32.25" hidden="1" customHeight="1" x14ac:dyDescent="0.35">
      <c r="A222" s="22">
        <f t="shared" si="5"/>
        <v>9</v>
      </c>
      <c r="B222" s="22" t="s">
        <v>18</v>
      </c>
      <c r="C222" s="21" t="s">
        <v>814</v>
      </c>
      <c r="D222" s="21" t="s">
        <v>1664</v>
      </c>
      <c r="E222" s="21" t="s">
        <v>1737</v>
      </c>
      <c r="F222" s="21" t="s">
        <v>2309</v>
      </c>
      <c r="G222" s="21"/>
      <c r="H222" s="98">
        <v>8652161936</v>
      </c>
      <c r="I222" s="21" t="s">
        <v>2138</v>
      </c>
      <c r="J222" s="92"/>
    </row>
    <row r="223" spans="1:10" ht="32.25" hidden="1" customHeight="1" x14ac:dyDescent="0.35">
      <c r="A223" s="22">
        <f t="shared" si="5"/>
        <v>10</v>
      </c>
      <c r="B223" s="22" t="s">
        <v>19</v>
      </c>
      <c r="C223" s="21" t="s">
        <v>853</v>
      </c>
      <c r="D223" s="21" t="s">
        <v>1703</v>
      </c>
      <c r="E223" s="21" t="s">
        <v>1737</v>
      </c>
      <c r="F223" s="21" t="s">
        <v>1780</v>
      </c>
      <c r="G223" s="21"/>
      <c r="H223" s="98">
        <v>9082403255</v>
      </c>
      <c r="I223" s="21" t="s">
        <v>2153</v>
      </c>
      <c r="J223" s="92"/>
    </row>
    <row r="224" spans="1:10" ht="32.25" hidden="1" customHeight="1" x14ac:dyDescent="0.35">
      <c r="A224" s="22">
        <f t="shared" si="5"/>
        <v>11</v>
      </c>
      <c r="B224" s="22" t="s">
        <v>19</v>
      </c>
      <c r="C224" s="21" t="s">
        <v>855</v>
      </c>
      <c r="D224" s="21" t="s">
        <v>1705</v>
      </c>
      <c r="E224" s="21" t="s">
        <v>1737</v>
      </c>
      <c r="F224" s="21" t="s">
        <v>1780</v>
      </c>
      <c r="G224" s="21"/>
      <c r="H224" s="98">
        <v>9930897923</v>
      </c>
      <c r="I224" s="21" t="s">
        <v>2155</v>
      </c>
      <c r="J224" s="92"/>
    </row>
    <row r="225" spans="1:10" ht="32.25" hidden="1" customHeight="1" x14ac:dyDescent="0.35">
      <c r="A225" s="22">
        <f t="shared" si="5"/>
        <v>12</v>
      </c>
      <c r="B225" s="22" t="s">
        <v>19</v>
      </c>
      <c r="C225" s="21" t="s">
        <v>863</v>
      </c>
      <c r="D225" s="21" t="s">
        <v>1713</v>
      </c>
      <c r="E225" s="21" t="s">
        <v>1737</v>
      </c>
      <c r="F225" s="21" t="s">
        <v>2654</v>
      </c>
      <c r="G225" s="21"/>
      <c r="H225" s="98">
        <v>9930165693</v>
      </c>
      <c r="I225" s="21" t="s">
        <v>2160</v>
      </c>
      <c r="J225" s="92"/>
    </row>
    <row r="226" spans="1:10" ht="32.25" hidden="1" customHeight="1" x14ac:dyDescent="0.35">
      <c r="A226" s="22">
        <f t="shared" si="5"/>
        <v>13</v>
      </c>
      <c r="B226" s="22" t="s">
        <v>19</v>
      </c>
      <c r="C226" s="21" t="s">
        <v>884</v>
      </c>
      <c r="D226" s="21" t="s">
        <v>1734</v>
      </c>
      <c r="E226" s="21" t="s">
        <v>1737</v>
      </c>
      <c r="F226" s="21" t="s">
        <v>2293</v>
      </c>
      <c r="G226" s="21"/>
      <c r="H226" s="98">
        <v>9867576665</v>
      </c>
      <c r="I226" s="21" t="s">
        <v>2166</v>
      </c>
      <c r="J226" s="92"/>
    </row>
    <row r="227" spans="1:10" ht="32.25" hidden="1" customHeight="1" x14ac:dyDescent="0.35">
      <c r="A227" s="22">
        <f t="shared" si="5"/>
        <v>14</v>
      </c>
      <c r="B227" s="22" t="s">
        <v>19</v>
      </c>
      <c r="C227" s="21" t="s">
        <v>829</v>
      </c>
      <c r="D227" s="21" t="s">
        <v>1679</v>
      </c>
      <c r="E227" s="21" t="s">
        <v>1737</v>
      </c>
      <c r="F227" s="21" t="s">
        <v>2321</v>
      </c>
      <c r="G227" s="21"/>
      <c r="H227" s="98">
        <v>8369923393</v>
      </c>
      <c r="I227" s="21" t="s">
        <v>2144</v>
      </c>
      <c r="J227" s="92"/>
    </row>
    <row r="228" spans="1:10" ht="32.25" hidden="1" customHeight="1" x14ac:dyDescent="0.35">
      <c r="A228" s="22">
        <f t="shared" si="5"/>
        <v>15</v>
      </c>
      <c r="B228" s="22" t="s">
        <v>19</v>
      </c>
      <c r="C228" s="21" t="s">
        <v>845</v>
      </c>
      <c r="D228" s="21" t="s">
        <v>1695</v>
      </c>
      <c r="E228" s="21" t="s">
        <v>1737</v>
      </c>
      <c r="F228" s="21" t="s">
        <v>2301</v>
      </c>
      <c r="G228" s="21"/>
      <c r="H228" s="98">
        <v>9702924348</v>
      </c>
      <c r="I228" s="21" t="s">
        <v>2150</v>
      </c>
      <c r="J228" s="92"/>
    </row>
    <row r="229" spans="1:10" ht="32.25" hidden="1" customHeight="1" x14ac:dyDescent="0.35">
      <c r="A229" s="22">
        <f t="shared" si="5"/>
        <v>16</v>
      </c>
      <c r="B229" s="22" t="s">
        <v>19</v>
      </c>
      <c r="C229" s="21" t="s">
        <v>847</v>
      </c>
      <c r="D229" s="21" t="s">
        <v>1697</v>
      </c>
      <c r="E229" s="21" t="s">
        <v>1737</v>
      </c>
      <c r="F229" s="21" t="s">
        <v>2299</v>
      </c>
      <c r="G229" s="21"/>
      <c r="H229" s="98">
        <v>9082920787</v>
      </c>
      <c r="I229" s="21" t="s">
        <v>2151</v>
      </c>
      <c r="J229" s="92"/>
    </row>
    <row r="230" spans="1:10" ht="32.25" hidden="1" customHeight="1" x14ac:dyDescent="0.35">
      <c r="A230" s="22">
        <f t="shared" si="5"/>
        <v>17</v>
      </c>
      <c r="B230" s="22" t="s">
        <v>19</v>
      </c>
      <c r="C230" s="21" t="s">
        <v>861</v>
      </c>
      <c r="D230" s="21" t="s">
        <v>1711</v>
      </c>
      <c r="E230" s="21" t="s">
        <v>1737</v>
      </c>
      <c r="F230" s="21" t="s">
        <v>2489</v>
      </c>
      <c r="G230" s="21"/>
      <c r="H230" s="98">
        <v>7738448427</v>
      </c>
      <c r="I230" s="21" t="s">
        <v>2159</v>
      </c>
      <c r="J230" s="92"/>
    </row>
    <row r="231" spans="1:10" ht="32.25" hidden="1" customHeight="1" x14ac:dyDescent="0.35">
      <c r="A231" s="22">
        <f t="shared" si="5"/>
        <v>18</v>
      </c>
      <c r="B231" s="22" t="s">
        <v>19</v>
      </c>
      <c r="C231" s="21" t="s">
        <v>857</v>
      </c>
      <c r="D231" s="21" t="s">
        <v>1707</v>
      </c>
      <c r="E231" s="21" t="s">
        <v>1737</v>
      </c>
      <c r="F231" s="21" t="s">
        <v>2311</v>
      </c>
      <c r="G231" s="21"/>
      <c r="H231" s="98">
        <v>9653640320</v>
      </c>
      <c r="I231" s="21" t="s">
        <v>2157</v>
      </c>
      <c r="J231" s="92"/>
    </row>
    <row r="232" spans="1:10" ht="32.25" hidden="1" customHeight="1" x14ac:dyDescent="0.35">
      <c r="A232" s="22">
        <f t="shared" si="5"/>
        <v>19</v>
      </c>
      <c r="B232" s="22" t="s">
        <v>19</v>
      </c>
      <c r="C232" s="21" t="s">
        <v>825</v>
      </c>
      <c r="D232" s="21" t="s">
        <v>1675</v>
      </c>
      <c r="E232" s="21" t="s">
        <v>1737</v>
      </c>
      <c r="F232" s="21" t="s">
        <v>2307</v>
      </c>
      <c r="G232" s="21"/>
      <c r="H232" s="98">
        <v>9324474359</v>
      </c>
      <c r="I232" s="21" t="s">
        <v>2142</v>
      </c>
      <c r="J232" s="92"/>
    </row>
    <row r="233" spans="1:10" ht="32.25" hidden="1" customHeight="1" x14ac:dyDescent="0.35">
      <c r="A233" s="22">
        <f t="shared" si="5"/>
        <v>20</v>
      </c>
      <c r="B233" s="22" t="s">
        <v>19</v>
      </c>
      <c r="C233" s="21" t="s">
        <v>878</v>
      </c>
      <c r="D233" s="21" t="s">
        <v>1728</v>
      </c>
      <c r="E233" s="21" t="s">
        <v>1737</v>
      </c>
      <c r="F233" s="21" t="s">
        <v>2307</v>
      </c>
      <c r="G233" s="21"/>
      <c r="H233" s="98">
        <v>9004803421</v>
      </c>
      <c r="I233" s="21" t="s">
        <v>2164</v>
      </c>
      <c r="J233" s="92"/>
    </row>
    <row r="234" spans="1:10" ht="32.25" hidden="1" customHeight="1" x14ac:dyDescent="0.35">
      <c r="A234" s="22">
        <f t="shared" si="5"/>
        <v>21</v>
      </c>
      <c r="B234" s="22" t="s">
        <v>19</v>
      </c>
      <c r="C234" s="21" t="s">
        <v>831</v>
      </c>
      <c r="D234" s="21" t="s">
        <v>1681</v>
      </c>
      <c r="E234" s="21" t="s">
        <v>1737</v>
      </c>
      <c r="F234" s="21" t="s">
        <v>2529</v>
      </c>
      <c r="G234" s="21"/>
      <c r="H234" s="98">
        <v>9284179674</v>
      </c>
      <c r="I234" s="21" t="s">
        <v>2146</v>
      </c>
      <c r="J234" s="92"/>
    </row>
    <row r="235" spans="1:10" ht="32.25" hidden="1" customHeight="1" x14ac:dyDescent="0.35">
      <c r="A235" s="22">
        <f t="shared" si="5"/>
        <v>22</v>
      </c>
      <c r="B235" s="22" t="s">
        <v>19</v>
      </c>
      <c r="C235" s="21" t="s">
        <v>817</v>
      </c>
      <c r="D235" s="21" t="s">
        <v>1667</v>
      </c>
      <c r="E235" s="21" t="s">
        <v>1737</v>
      </c>
      <c r="F235" s="21" t="s">
        <v>2309</v>
      </c>
      <c r="G235" s="21"/>
      <c r="H235" s="98">
        <v>9769610939</v>
      </c>
      <c r="I235" s="21" t="s">
        <v>2139</v>
      </c>
      <c r="J235" s="92"/>
    </row>
    <row r="236" spans="1:10" ht="32.25" hidden="1" customHeight="1" x14ac:dyDescent="0.35">
      <c r="A236" s="22">
        <f t="shared" si="5"/>
        <v>23</v>
      </c>
      <c r="B236" s="22" t="s">
        <v>19</v>
      </c>
      <c r="C236" s="21" t="s">
        <v>874</v>
      </c>
      <c r="D236" s="21" t="s">
        <v>1724</v>
      </c>
      <c r="E236" s="21" t="s">
        <v>1737</v>
      </c>
      <c r="F236" s="21" t="s">
        <v>2314</v>
      </c>
      <c r="G236" s="21"/>
      <c r="H236" s="98">
        <v>8355803282</v>
      </c>
      <c r="I236" s="21" t="s">
        <v>2163</v>
      </c>
      <c r="J236" s="92"/>
    </row>
    <row r="237" spans="1:10" ht="32.25" hidden="1" customHeight="1" x14ac:dyDescent="0.35">
      <c r="A237" s="22">
        <f t="shared" si="5"/>
        <v>24</v>
      </c>
      <c r="B237" s="22" t="s">
        <v>19</v>
      </c>
      <c r="C237" s="21" t="s">
        <v>880</v>
      </c>
      <c r="D237" s="21" t="s">
        <v>1730</v>
      </c>
      <c r="E237" s="21" t="s">
        <v>1737</v>
      </c>
      <c r="F237" s="21" t="s">
        <v>2314</v>
      </c>
      <c r="G237" s="21"/>
      <c r="H237" s="98">
        <v>8956745388</v>
      </c>
      <c r="I237" s="21" t="s">
        <v>2165</v>
      </c>
      <c r="J237" s="92"/>
    </row>
    <row r="238" spans="1:10" ht="32.25" hidden="1" customHeight="1" x14ac:dyDescent="0.35">
      <c r="A238" s="22">
        <f t="shared" si="5"/>
        <v>25</v>
      </c>
      <c r="B238" s="22" t="s">
        <v>19</v>
      </c>
      <c r="C238" s="21" t="s">
        <v>860</v>
      </c>
      <c r="D238" s="21" t="s">
        <v>1710</v>
      </c>
      <c r="E238" s="21" t="s">
        <v>1737</v>
      </c>
      <c r="F238" s="21" t="s">
        <v>2312</v>
      </c>
      <c r="G238" s="21"/>
      <c r="H238" s="98">
        <v>8850278902</v>
      </c>
      <c r="I238" s="21" t="s">
        <v>2158</v>
      </c>
      <c r="J238" s="92"/>
    </row>
    <row r="244" spans="1:13" ht="15" x14ac:dyDescent="0.35">
      <c r="B244" s="86"/>
      <c r="C244" s="88" t="s">
        <v>2665</v>
      </c>
      <c r="D244" s="88"/>
      <c r="E244" s="130"/>
      <c r="F244" s="130"/>
      <c r="G244" s="88"/>
      <c r="H244" s="130" t="s">
        <v>2666</v>
      </c>
      <c r="I244" s="130"/>
      <c r="K244" s="86"/>
      <c r="L244" s="86"/>
      <c r="M244" s="86"/>
    </row>
    <row r="245" spans="1:13" ht="15.75" customHeight="1" x14ac:dyDescent="0.35">
      <c r="B245" s="86"/>
      <c r="C245" s="88"/>
      <c r="D245" s="88"/>
      <c r="E245" s="131"/>
      <c r="F245" s="131"/>
      <c r="G245" s="89"/>
      <c r="H245" s="130" t="s">
        <v>2667</v>
      </c>
      <c r="I245" s="130"/>
      <c r="K245" s="86"/>
      <c r="L245" s="86"/>
      <c r="M245" s="86"/>
    </row>
    <row r="246" spans="1:13" x14ac:dyDescent="0.35">
      <c r="B246" s="3"/>
      <c r="C246" s="3"/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50" spans="1:13" s="74" customFormat="1" x14ac:dyDescent="0.35">
      <c r="A250" s="87"/>
      <c r="B250" s="129" t="s">
        <v>2668</v>
      </c>
      <c r="C250" s="129"/>
      <c r="H250" s="129" t="s">
        <v>31</v>
      </c>
      <c r="I250" s="129"/>
    </row>
    <row r="251" spans="1:13" s="74" customFormat="1" x14ac:dyDescent="0.35">
      <c r="A251" s="87"/>
      <c r="B251" s="129" t="s">
        <v>2669</v>
      </c>
      <c r="C251" s="129"/>
      <c r="H251" s="129" t="s">
        <v>2580</v>
      </c>
      <c r="I251" s="129"/>
    </row>
  </sheetData>
  <autoFilter ref="A5:M238" xr:uid="{00000000-0009-0000-0000-000001000000}">
    <filterColumn colId="1">
      <filters>
        <filter val="E&amp;TC-A"/>
        <filter val="E&amp;TC-B"/>
      </filters>
    </filterColumn>
    <sortState xmlns:xlrd2="http://schemas.microsoft.com/office/spreadsheetml/2017/richdata2" ref="A60:M127">
      <sortCondition ref="D5:D238"/>
    </sortState>
  </autoFilter>
  <mergeCells count="13">
    <mergeCell ref="B250:C250"/>
    <mergeCell ref="B251:C251"/>
    <mergeCell ref="H250:I250"/>
    <mergeCell ref="H251:I251"/>
    <mergeCell ref="E244:F244"/>
    <mergeCell ref="E245:F245"/>
    <mergeCell ref="H244:I244"/>
    <mergeCell ref="H245:I245"/>
    <mergeCell ref="A1:J1"/>
    <mergeCell ref="A2:J2"/>
    <mergeCell ref="A3:J3"/>
    <mergeCell ref="A4:C4"/>
    <mergeCell ref="I4:J4"/>
  </mergeCells>
  <conditionalFormatting sqref="E244:E246">
    <cfRule type="duplicateValues" dxfId="5" priority="2"/>
  </conditionalFormatting>
  <conditionalFormatting sqref="H246">
    <cfRule type="duplicateValues" dxfId="4" priority="3"/>
  </conditionalFormatting>
  <conditionalFormatting sqref="K244:L245 H244:H245">
    <cfRule type="duplicateValues" dxfId="3" priority="22"/>
  </conditionalFormatting>
  <pageMargins left="0.15748031496062992" right="0.15748031496062992" top="0.31496062992125984" bottom="0.27559055118110237" header="0.31496062992125984" footer="0.31496062992125984"/>
  <pageSetup paperSize="9" scale="51" orientation="landscape" r:id="rId1"/>
  <rowBreaks count="2" manualBreakCount="2">
    <brk id="107" max="9" man="1"/>
    <brk id="251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A90"/>
  <sheetViews>
    <sheetView view="pageBreakPreview" zoomScale="86" zoomScaleNormal="100" zoomScaleSheetLayoutView="86" workbookViewId="0">
      <selection activeCell="A33" sqref="A33:L85"/>
    </sheetView>
  </sheetViews>
  <sheetFormatPr defaultRowHeight="14.5" x14ac:dyDescent="0.35"/>
  <cols>
    <col min="1" max="1" width="5.81640625" customWidth="1"/>
    <col min="2" max="2" width="11" customWidth="1"/>
    <col min="3" max="3" width="44.26953125" customWidth="1"/>
    <col min="4" max="4" width="16.7265625" style="9" customWidth="1"/>
    <col min="5" max="5" width="13.26953125" customWidth="1"/>
    <col min="6" max="6" width="31.54296875" style="9" hidden="1" customWidth="1"/>
    <col min="7" max="7" width="31.54296875" hidden="1" customWidth="1"/>
    <col min="8" max="8" width="15" style="9" customWidth="1"/>
    <col min="9" max="9" width="37.26953125" style="9" customWidth="1"/>
    <col min="10" max="10" width="17.453125" hidden="1" customWidth="1"/>
    <col min="11" max="11" width="25" customWidth="1"/>
    <col min="12" max="12" width="28.26953125" customWidth="1"/>
    <col min="13" max="15" width="14.81640625" customWidth="1"/>
    <col min="16" max="17" width="24.453125" customWidth="1"/>
    <col min="18" max="18" width="14.81640625" customWidth="1"/>
    <col min="19" max="19" width="14" customWidth="1"/>
    <col min="20" max="20" width="14.26953125" customWidth="1"/>
    <col min="21" max="25" width="9.1796875" customWidth="1"/>
  </cols>
  <sheetData>
    <row r="1" spans="1:27" ht="15.5" x14ac:dyDescent="0.35">
      <c r="A1" s="115" t="s">
        <v>0</v>
      </c>
      <c r="B1" s="115"/>
      <c r="C1" s="115"/>
      <c r="D1" s="115"/>
      <c r="E1" s="115"/>
      <c r="F1" s="115"/>
      <c r="G1" s="115"/>
      <c r="H1" s="115"/>
      <c r="I1" s="139"/>
      <c r="J1" s="115"/>
      <c r="K1" s="115"/>
      <c r="L1" s="140"/>
      <c r="M1" s="28"/>
      <c r="N1" s="28"/>
      <c r="O1" s="28"/>
      <c r="P1" s="28"/>
      <c r="Q1" s="28"/>
      <c r="R1" s="5"/>
    </row>
    <row r="2" spans="1:27" ht="15.5" x14ac:dyDescent="0.35">
      <c r="A2" s="115" t="s">
        <v>2655</v>
      </c>
      <c r="B2" s="115"/>
      <c r="C2" s="115"/>
      <c r="D2" s="115"/>
      <c r="E2" s="115"/>
      <c r="F2" s="115"/>
      <c r="G2" s="115"/>
      <c r="H2" s="115"/>
      <c r="I2" s="139"/>
      <c r="J2" s="115"/>
      <c r="K2" s="115"/>
      <c r="L2" s="140"/>
      <c r="M2" s="28"/>
      <c r="N2" s="28"/>
      <c r="O2" s="28"/>
      <c r="P2" s="28"/>
      <c r="Q2" s="28"/>
      <c r="R2" s="5"/>
    </row>
    <row r="3" spans="1:27" ht="15.5" x14ac:dyDescent="0.35">
      <c r="A3" s="115" t="s">
        <v>38</v>
      </c>
      <c r="B3" s="115"/>
      <c r="C3" s="115"/>
      <c r="D3" s="115"/>
      <c r="E3" s="115"/>
      <c r="F3" s="115"/>
      <c r="G3" s="115"/>
      <c r="H3" s="115"/>
      <c r="I3" s="139"/>
      <c r="J3" s="115"/>
      <c r="K3" s="115"/>
      <c r="L3" s="140"/>
      <c r="M3" s="28"/>
      <c r="N3" s="28"/>
      <c r="O3" s="28"/>
      <c r="P3" s="28"/>
      <c r="Q3" s="28"/>
      <c r="R3" s="5"/>
    </row>
    <row r="4" spans="1:27" ht="15.5" x14ac:dyDescent="0.35">
      <c r="A4" s="114" t="s">
        <v>2642</v>
      </c>
      <c r="B4" s="114"/>
      <c r="C4" s="114"/>
      <c r="D4" s="29"/>
      <c r="E4" s="29"/>
      <c r="F4" s="29"/>
      <c r="G4" s="29"/>
      <c r="H4" s="29"/>
      <c r="I4" s="29"/>
      <c r="J4" s="29" t="s">
        <v>2643</v>
      </c>
      <c r="K4" s="29"/>
      <c r="L4" s="30" t="s">
        <v>2643</v>
      </c>
      <c r="M4" s="30"/>
      <c r="N4" s="30"/>
      <c r="O4" s="30"/>
      <c r="P4" s="30"/>
      <c r="Q4" s="30"/>
      <c r="R4" s="1"/>
    </row>
    <row r="5" spans="1:27" ht="15.5" x14ac:dyDescent="0.35">
      <c r="A5" s="29"/>
      <c r="B5" s="29"/>
      <c r="C5" s="29"/>
      <c r="D5" s="29"/>
      <c r="E5" s="29"/>
      <c r="F5" s="29"/>
      <c r="G5" s="29"/>
      <c r="H5" s="29"/>
      <c r="I5" s="29"/>
      <c r="J5" s="29" t="s">
        <v>2626</v>
      </c>
      <c r="K5" s="29"/>
      <c r="L5" s="30"/>
      <c r="M5" s="30"/>
      <c r="N5" s="30"/>
      <c r="O5" s="30"/>
      <c r="P5" s="30"/>
      <c r="Q5" s="30"/>
      <c r="R5" s="1"/>
    </row>
    <row r="6" spans="1:27" ht="15.5" x14ac:dyDescent="0.35">
      <c r="A6" s="137" t="s">
        <v>1</v>
      </c>
      <c r="B6" s="137" t="s">
        <v>2</v>
      </c>
      <c r="C6" s="136" t="s">
        <v>3</v>
      </c>
      <c r="D6" s="133" t="s">
        <v>22</v>
      </c>
      <c r="E6" s="136" t="s">
        <v>21</v>
      </c>
      <c r="F6" s="133" t="s">
        <v>23</v>
      </c>
      <c r="G6" s="135" t="s">
        <v>24</v>
      </c>
      <c r="H6" s="136" t="s">
        <v>4</v>
      </c>
      <c r="I6" s="136"/>
      <c r="J6" s="137" t="s">
        <v>5</v>
      </c>
      <c r="K6" s="133" t="s">
        <v>23</v>
      </c>
      <c r="L6" s="138" t="s">
        <v>6</v>
      </c>
      <c r="M6" s="36"/>
      <c r="N6" s="134" t="s">
        <v>28</v>
      </c>
      <c r="O6" s="134" t="s">
        <v>29</v>
      </c>
      <c r="P6" s="134" t="s">
        <v>30</v>
      </c>
      <c r="Q6" s="68"/>
      <c r="R6" s="3"/>
    </row>
    <row r="7" spans="1:27" ht="15.5" x14ac:dyDescent="0.35">
      <c r="A7" s="137"/>
      <c r="B7" s="137"/>
      <c r="C7" s="136"/>
      <c r="D7" s="133"/>
      <c r="E7" s="136"/>
      <c r="F7" s="133"/>
      <c r="G7" s="135"/>
      <c r="H7" s="81" t="s">
        <v>7</v>
      </c>
      <c r="I7" s="76" t="s">
        <v>8</v>
      </c>
      <c r="J7" s="137"/>
      <c r="K7" s="133"/>
      <c r="L7" s="138"/>
      <c r="M7" s="36"/>
      <c r="N7" s="134"/>
      <c r="O7" s="134"/>
      <c r="P7" s="134"/>
      <c r="Q7" s="68"/>
      <c r="R7" s="3" t="s">
        <v>2328</v>
      </c>
      <c r="S7" t="s">
        <v>26</v>
      </c>
      <c r="T7" t="s">
        <v>27</v>
      </c>
    </row>
    <row r="8" spans="1:27" s="7" customFormat="1" ht="26.15" hidden="1" customHeight="1" x14ac:dyDescent="0.35">
      <c r="A8" s="22">
        <v>1</v>
      </c>
      <c r="B8" s="23" t="s">
        <v>9</v>
      </c>
      <c r="C8" s="21" t="s">
        <v>54</v>
      </c>
      <c r="D8" s="21" t="s">
        <v>902</v>
      </c>
      <c r="E8" s="23" t="s">
        <v>1737</v>
      </c>
      <c r="F8" s="46"/>
      <c r="G8" s="8"/>
      <c r="H8" s="83">
        <v>8104372183</v>
      </c>
      <c r="I8" s="33" t="s">
        <v>1863</v>
      </c>
      <c r="J8" s="34">
        <v>45336</v>
      </c>
      <c r="K8" s="34"/>
      <c r="L8" s="37"/>
      <c r="M8" s="38"/>
      <c r="N8" s="38"/>
      <c r="O8" s="37"/>
      <c r="P8" s="37"/>
      <c r="Q8" s="35" t="str">
        <f t="shared" ref="Q8:Q32" si="0">IF(LEFT(F8,3)="off","OFF",IF(F8="","","ON"))</f>
        <v/>
      </c>
      <c r="R8" s="25"/>
      <c r="S8" s="26"/>
      <c r="T8" s="26"/>
      <c r="U8" s="26"/>
      <c r="V8" s="26"/>
      <c r="W8" s="26"/>
      <c r="X8" s="26"/>
      <c r="Y8" s="26"/>
      <c r="Z8" s="26"/>
      <c r="AA8" s="26"/>
    </row>
    <row r="9" spans="1:27" s="7" customFormat="1" ht="26.15" hidden="1" customHeight="1" x14ac:dyDescent="0.35">
      <c r="A9" s="22">
        <v>2</v>
      </c>
      <c r="B9" s="23" t="s">
        <v>9</v>
      </c>
      <c r="C9" s="21" t="s">
        <v>56</v>
      </c>
      <c r="D9" s="21" t="s">
        <v>904</v>
      </c>
      <c r="E9" s="23" t="s">
        <v>1737</v>
      </c>
      <c r="F9" s="46"/>
      <c r="G9" s="8"/>
      <c r="H9" s="83">
        <v>9004806361</v>
      </c>
      <c r="I9" s="33" t="s">
        <v>1864</v>
      </c>
      <c r="J9" s="34">
        <v>45336</v>
      </c>
      <c r="K9" s="34"/>
      <c r="L9" s="23"/>
      <c r="M9" s="40"/>
      <c r="N9" s="40"/>
      <c r="O9" s="23"/>
      <c r="P9" s="23"/>
      <c r="Q9" s="35" t="str">
        <f t="shared" si="0"/>
        <v/>
      </c>
      <c r="R9" s="25"/>
      <c r="S9" s="26"/>
      <c r="T9" s="26"/>
      <c r="U9" s="26"/>
      <c r="V9" s="26"/>
      <c r="W9" s="26"/>
      <c r="X9" s="26"/>
      <c r="Y9" s="26"/>
      <c r="Z9" s="26"/>
      <c r="AA9" s="26"/>
    </row>
    <row r="10" spans="1:27" s="7" customFormat="1" ht="26.15" hidden="1" customHeight="1" x14ac:dyDescent="0.35">
      <c r="A10" s="22">
        <v>3</v>
      </c>
      <c r="B10" s="23" t="s">
        <v>9</v>
      </c>
      <c r="C10" s="21" t="s">
        <v>57</v>
      </c>
      <c r="D10" s="21" t="s">
        <v>905</v>
      </c>
      <c r="E10" s="23" t="s">
        <v>1737</v>
      </c>
      <c r="F10" s="46"/>
      <c r="G10" s="8"/>
      <c r="H10" s="83">
        <v>9664314657</v>
      </c>
      <c r="I10" s="33" t="s">
        <v>1865</v>
      </c>
      <c r="J10" s="34">
        <v>45336</v>
      </c>
      <c r="K10" s="34"/>
      <c r="L10" s="23"/>
      <c r="M10" s="40"/>
      <c r="N10" s="40"/>
      <c r="O10" s="23"/>
      <c r="P10" s="23"/>
      <c r="Q10" s="35" t="str">
        <f t="shared" si="0"/>
        <v/>
      </c>
      <c r="R10" s="25"/>
      <c r="S10" s="26"/>
      <c r="T10" s="26"/>
      <c r="U10" s="26"/>
      <c r="V10" s="26"/>
      <c r="W10" s="26"/>
      <c r="X10" s="26"/>
      <c r="Y10" s="26"/>
      <c r="Z10" s="26"/>
      <c r="AA10" s="26"/>
    </row>
    <row r="11" spans="1:27" s="7" customFormat="1" ht="26.15" hidden="1" customHeight="1" x14ac:dyDescent="0.35">
      <c r="A11" s="22">
        <v>4</v>
      </c>
      <c r="B11" s="23" t="s">
        <v>9</v>
      </c>
      <c r="C11" s="21" t="s">
        <v>61</v>
      </c>
      <c r="D11" s="21" t="s">
        <v>909</v>
      </c>
      <c r="E11" s="23" t="s">
        <v>1737</v>
      </c>
      <c r="F11" s="46"/>
      <c r="G11" s="8"/>
      <c r="H11" s="83">
        <v>7039251845</v>
      </c>
      <c r="I11" s="33" t="s">
        <v>1866</v>
      </c>
      <c r="J11" s="34">
        <v>45336</v>
      </c>
      <c r="K11" s="34"/>
      <c r="L11" s="32"/>
      <c r="M11" s="39"/>
      <c r="N11" s="39"/>
      <c r="O11" s="32"/>
      <c r="P11" s="32"/>
      <c r="Q11" s="35" t="str">
        <f t="shared" si="0"/>
        <v/>
      </c>
      <c r="R11" s="25"/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7" customFormat="1" ht="26.15" hidden="1" customHeight="1" x14ac:dyDescent="0.35">
      <c r="A12" s="22">
        <v>5</v>
      </c>
      <c r="B12" s="23" t="s">
        <v>9</v>
      </c>
      <c r="C12" s="21" t="s">
        <v>69</v>
      </c>
      <c r="D12" s="21" t="s">
        <v>917</v>
      </c>
      <c r="E12" s="23" t="s">
        <v>1737</v>
      </c>
      <c r="F12" s="46"/>
      <c r="G12" s="8"/>
      <c r="H12" s="83">
        <v>8080828151</v>
      </c>
      <c r="I12" s="33" t="s">
        <v>1867</v>
      </c>
      <c r="J12" s="34">
        <v>45336</v>
      </c>
      <c r="K12" s="34"/>
      <c r="L12" s="32"/>
      <c r="M12" s="39"/>
      <c r="N12" s="39"/>
      <c r="O12" s="32"/>
      <c r="P12" s="32"/>
      <c r="Q12" s="35" t="str">
        <f t="shared" si="0"/>
        <v/>
      </c>
      <c r="R12" s="25"/>
      <c r="S12" s="26"/>
      <c r="T12" s="26"/>
      <c r="U12" s="26"/>
      <c r="V12" s="26"/>
      <c r="W12" s="26"/>
      <c r="X12" s="26"/>
      <c r="Y12" s="26"/>
      <c r="Z12" s="26"/>
      <c r="AA12" s="26"/>
    </row>
    <row r="13" spans="1:27" s="7" customFormat="1" ht="26.15" hidden="1" customHeight="1" x14ac:dyDescent="0.35">
      <c r="A13" s="22">
        <v>6</v>
      </c>
      <c r="B13" s="23" t="s">
        <v>9</v>
      </c>
      <c r="C13" s="21" t="s">
        <v>80</v>
      </c>
      <c r="D13" s="21" t="s">
        <v>928</v>
      </c>
      <c r="E13" s="23" t="s">
        <v>1737</v>
      </c>
      <c r="F13" s="46"/>
      <c r="G13" s="8"/>
      <c r="H13" s="83">
        <v>7715077388</v>
      </c>
      <c r="I13" s="33" t="s">
        <v>1868</v>
      </c>
      <c r="J13" s="34">
        <v>45336</v>
      </c>
      <c r="K13" s="34"/>
      <c r="L13" s="32"/>
      <c r="M13" s="39" t="s">
        <v>2624</v>
      </c>
      <c r="N13" s="39"/>
      <c r="O13" s="32"/>
      <c r="P13" s="32"/>
      <c r="Q13" s="35" t="str">
        <f t="shared" si="0"/>
        <v/>
      </c>
      <c r="R13" s="25"/>
      <c r="S13" s="26"/>
      <c r="T13" s="26"/>
      <c r="U13" s="26"/>
      <c r="V13" s="26"/>
      <c r="W13" s="26"/>
      <c r="X13" s="26"/>
      <c r="Y13" s="26"/>
      <c r="Z13" s="26"/>
      <c r="AA13" s="26"/>
    </row>
    <row r="14" spans="1:27" s="7" customFormat="1" ht="26.15" hidden="1" customHeight="1" x14ac:dyDescent="0.35">
      <c r="A14" s="22">
        <v>7</v>
      </c>
      <c r="B14" s="23" t="s">
        <v>9</v>
      </c>
      <c r="C14" s="21" t="s">
        <v>89</v>
      </c>
      <c r="D14" s="21" t="s">
        <v>937</v>
      </c>
      <c r="E14" s="23" t="s">
        <v>1737</v>
      </c>
      <c r="F14" s="46"/>
      <c r="G14" s="8"/>
      <c r="H14" s="83">
        <v>9967067095</v>
      </c>
      <c r="I14" s="33" t="s">
        <v>1869</v>
      </c>
      <c r="J14" s="34">
        <v>45336</v>
      </c>
      <c r="K14" s="34"/>
      <c r="L14" s="37"/>
      <c r="M14" s="38"/>
      <c r="N14" s="38"/>
      <c r="O14" s="37"/>
      <c r="P14" s="37"/>
      <c r="Q14" s="35" t="str">
        <f t="shared" si="0"/>
        <v/>
      </c>
      <c r="R14" s="25"/>
      <c r="S14" s="26"/>
      <c r="T14" s="26"/>
      <c r="U14" s="26"/>
      <c r="V14" s="26"/>
      <c r="W14" s="26"/>
      <c r="X14" s="26"/>
      <c r="Y14" s="26"/>
      <c r="Z14" s="26"/>
      <c r="AA14" s="26"/>
    </row>
    <row r="15" spans="1:27" s="7" customFormat="1" ht="26.15" hidden="1" customHeight="1" x14ac:dyDescent="0.35">
      <c r="A15" s="22">
        <v>8</v>
      </c>
      <c r="B15" s="23" t="s">
        <v>9</v>
      </c>
      <c r="C15" s="21" t="s">
        <v>104</v>
      </c>
      <c r="D15" s="21" t="s">
        <v>952</v>
      </c>
      <c r="E15" s="23" t="s">
        <v>1737</v>
      </c>
      <c r="F15" s="46"/>
      <c r="G15" s="8"/>
      <c r="H15" s="83">
        <v>9082102192</v>
      </c>
      <c r="I15" s="33" t="s">
        <v>1870</v>
      </c>
      <c r="J15" s="34">
        <v>45336</v>
      </c>
      <c r="K15" s="34"/>
      <c r="L15" s="32"/>
      <c r="M15" s="39"/>
      <c r="N15" s="39"/>
      <c r="O15" s="32"/>
      <c r="P15" s="32"/>
      <c r="Q15" s="35" t="str">
        <f t="shared" si="0"/>
        <v/>
      </c>
      <c r="R15" s="25"/>
      <c r="S15" s="26"/>
      <c r="T15" s="26"/>
      <c r="U15" s="26"/>
      <c r="V15" s="26"/>
      <c r="W15" s="26"/>
      <c r="X15" s="26"/>
      <c r="Y15" s="26"/>
      <c r="Z15" s="26"/>
      <c r="AA15" s="26"/>
    </row>
    <row r="16" spans="1:27" s="7" customFormat="1" ht="26.15" hidden="1" customHeight="1" x14ac:dyDescent="0.35">
      <c r="A16" s="22">
        <v>9</v>
      </c>
      <c r="B16" s="23" t="s">
        <v>9</v>
      </c>
      <c r="C16" s="21" t="s">
        <v>105</v>
      </c>
      <c r="D16" s="21" t="s">
        <v>953</v>
      </c>
      <c r="E16" s="23" t="s">
        <v>1737</v>
      </c>
      <c r="F16" s="46"/>
      <c r="G16" s="8"/>
      <c r="H16" s="83">
        <v>8433867234</v>
      </c>
      <c r="I16" s="33" t="s">
        <v>1871</v>
      </c>
      <c r="J16" s="34">
        <v>45336</v>
      </c>
      <c r="K16" s="34"/>
      <c r="L16" s="32"/>
      <c r="M16" s="39"/>
      <c r="N16" s="39"/>
      <c r="O16" s="32"/>
      <c r="P16" s="32"/>
      <c r="Q16" s="35" t="str">
        <f t="shared" si="0"/>
        <v/>
      </c>
      <c r="R16" s="25"/>
      <c r="S16" s="26"/>
      <c r="T16" s="26"/>
      <c r="U16" s="26"/>
      <c r="V16" s="26"/>
      <c r="W16" s="26"/>
      <c r="X16" s="26"/>
      <c r="Y16" s="26"/>
      <c r="Z16" s="26"/>
      <c r="AA16" s="26"/>
    </row>
    <row r="17" spans="1:27" s="7" customFormat="1" ht="26.15" hidden="1" customHeight="1" x14ac:dyDescent="0.35">
      <c r="A17" s="22">
        <v>10</v>
      </c>
      <c r="B17" s="23" t="s">
        <v>9</v>
      </c>
      <c r="C17" s="21" t="s">
        <v>111</v>
      </c>
      <c r="D17" s="21" t="s">
        <v>960</v>
      </c>
      <c r="E17" s="23" t="s">
        <v>1737</v>
      </c>
      <c r="F17" s="46"/>
      <c r="G17" s="8"/>
      <c r="H17" s="83">
        <v>9930567515</v>
      </c>
      <c r="I17" s="33" t="s">
        <v>1873</v>
      </c>
      <c r="J17" s="34">
        <v>45336</v>
      </c>
      <c r="K17" s="34"/>
      <c r="L17" s="35"/>
      <c r="M17" s="36"/>
      <c r="N17" s="36"/>
      <c r="O17" s="35"/>
      <c r="P17" s="35"/>
      <c r="Q17" s="35" t="str">
        <f t="shared" si="0"/>
        <v/>
      </c>
      <c r="R17" s="25"/>
      <c r="S17" s="26"/>
      <c r="T17" s="26"/>
      <c r="U17" s="26"/>
      <c r="V17" s="26"/>
      <c r="W17" s="26"/>
      <c r="X17" s="26"/>
      <c r="Y17" s="26"/>
      <c r="Z17" s="26"/>
      <c r="AA17" s="26"/>
    </row>
    <row r="18" spans="1:27" s="7" customFormat="1" ht="26.15" hidden="1" customHeight="1" x14ac:dyDescent="0.35">
      <c r="A18" s="22">
        <v>11</v>
      </c>
      <c r="B18" s="23" t="s">
        <v>10</v>
      </c>
      <c r="C18" s="21" t="s">
        <v>134</v>
      </c>
      <c r="D18" s="21" t="s">
        <v>983</v>
      </c>
      <c r="E18" s="23" t="s">
        <v>1737</v>
      </c>
      <c r="F18" s="46"/>
      <c r="G18" s="8"/>
      <c r="H18" s="83">
        <v>8369449677</v>
      </c>
      <c r="I18" s="33" t="s">
        <v>1875</v>
      </c>
      <c r="J18" s="34">
        <v>45336</v>
      </c>
      <c r="K18" s="34"/>
      <c r="L18" s="35"/>
      <c r="M18" s="36"/>
      <c r="N18" s="36"/>
      <c r="O18" s="35"/>
      <c r="P18" s="35"/>
      <c r="Q18" s="35" t="str">
        <f t="shared" si="0"/>
        <v/>
      </c>
      <c r="R18" s="25"/>
      <c r="S18" s="26"/>
      <c r="T18" s="26"/>
      <c r="U18" s="26"/>
      <c r="V18" s="26"/>
      <c r="W18" s="26"/>
      <c r="X18" s="26"/>
      <c r="Y18" s="26"/>
      <c r="Z18" s="26"/>
      <c r="AA18" s="26"/>
    </row>
    <row r="19" spans="1:27" s="7" customFormat="1" ht="26.15" hidden="1" customHeight="1" x14ac:dyDescent="0.35">
      <c r="A19" s="22">
        <v>12</v>
      </c>
      <c r="B19" s="23" t="s">
        <v>10</v>
      </c>
      <c r="C19" s="21" t="s">
        <v>150</v>
      </c>
      <c r="D19" s="21" t="s">
        <v>999</v>
      </c>
      <c r="E19" s="23" t="s">
        <v>1737</v>
      </c>
      <c r="F19" s="46"/>
      <c r="G19" s="8"/>
      <c r="H19" s="83">
        <v>9004522448</v>
      </c>
      <c r="I19" s="33" t="s">
        <v>1876</v>
      </c>
      <c r="J19" s="34">
        <v>45336</v>
      </c>
      <c r="K19" s="34"/>
      <c r="L19" s="32"/>
      <c r="M19" s="39"/>
      <c r="N19" s="39"/>
      <c r="O19" s="32"/>
      <c r="P19" s="32"/>
      <c r="Q19" s="35" t="str">
        <f t="shared" si="0"/>
        <v/>
      </c>
      <c r="R19" s="25"/>
      <c r="S19" s="26"/>
      <c r="T19" s="26"/>
      <c r="U19" s="26"/>
      <c r="V19" s="26"/>
      <c r="W19" s="26"/>
      <c r="X19" s="26"/>
      <c r="Y19" s="26"/>
      <c r="Z19" s="26"/>
      <c r="AA19" s="26"/>
    </row>
    <row r="20" spans="1:27" s="7" customFormat="1" ht="26.15" hidden="1" customHeight="1" x14ac:dyDescent="0.35">
      <c r="A20" s="22">
        <v>13</v>
      </c>
      <c r="B20" s="23" t="s">
        <v>10</v>
      </c>
      <c r="C20" s="21" t="s">
        <v>155</v>
      </c>
      <c r="D20" s="21" t="s">
        <v>1004</v>
      </c>
      <c r="E20" s="23" t="s">
        <v>1737</v>
      </c>
      <c r="F20" s="46"/>
      <c r="G20" s="8"/>
      <c r="H20" s="83">
        <v>9370132120</v>
      </c>
      <c r="I20" s="33" t="s">
        <v>1878</v>
      </c>
      <c r="J20" s="34">
        <v>45336</v>
      </c>
      <c r="K20" s="34"/>
      <c r="L20" s="32"/>
      <c r="M20" s="39" t="s">
        <v>2624</v>
      </c>
      <c r="N20" s="39"/>
      <c r="O20" s="32"/>
      <c r="P20" s="32"/>
      <c r="Q20" s="35" t="str">
        <f t="shared" si="0"/>
        <v/>
      </c>
      <c r="R20" s="25"/>
      <c r="S20" s="26"/>
      <c r="T20" s="26"/>
      <c r="U20" s="26"/>
      <c r="V20" s="26"/>
      <c r="W20" s="26"/>
      <c r="X20" s="26"/>
      <c r="Y20" s="26"/>
      <c r="Z20" s="26"/>
      <c r="AA20" s="26"/>
    </row>
    <row r="21" spans="1:27" s="7" customFormat="1" ht="26.15" hidden="1" customHeight="1" x14ac:dyDescent="0.35">
      <c r="A21" s="22">
        <v>14</v>
      </c>
      <c r="B21" s="23" t="s">
        <v>10</v>
      </c>
      <c r="C21" s="21" t="s">
        <v>177</v>
      </c>
      <c r="D21" s="21" t="s">
        <v>1026</v>
      </c>
      <c r="E21" s="23" t="s">
        <v>1737</v>
      </c>
      <c r="F21" s="46"/>
      <c r="G21" s="8"/>
      <c r="H21" s="83">
        <v>9422874571</v>
      </c>
      <c r="I21" s="33" t="s">
        <v>1879</v>
      </c>
      <c r="J21" s="34">
        <v>45336</v>
      </c>
      <c r="K21" s="34"/>
      <c r="L21" s="32"/>
      <c r="M21" s="39"/>
      <c r="N21" s="39"/>
      <c r="O21" s="32"/>
      <c r="P21" s="32"/>
      <c r="Q21" s="35" t="str">
        <f t="shared" si="0"/>
        <v/>
      </c>
      <c r="R21" s="25"/>
      <c r="S21" s="26"/>
      <c r="T21" s="26"/>
      <c r="U21" s="26"/>
      <c r="V21" s="26"/>
      <c r="W21" s="26"/>
      <c r="X21" s="26"/>
      <c r="Y21" s="26"/>
      <c r="Z21" s="26"/>
      <c r="AA21" s="26"/>
    </row>
    <row r="22" spans="1:27" s="7" customFormat="1" ht="26.15" hidden="1" customHeight="1" x14ac:dyDescent="0.35">
      <c r="A22" s="22">
        <v>15</v>
      </c>
      <c r="B22" s="23" t="s">
        <v>10</v>
      </c>
      <c r="C22" s="21" t="s">
        <v>179</v>
      </c>
      <c r="D22" s="21" t="s">
        <v>1028</v>
      </c>
      <c r="E22" s="23" t="s">
        <v>1737</v>
      </c>
      <c r="F22" s="46"/>
      <c r="G22" s="8"/>
      <c r="H22" s="83">
        <v>9527418357</v>
      </c>
      <c r="I22" s="33" t="s">
        <v>1880</v>
      </c>
      <c r="J22" s="34">
        <v>45336</v>
      </c>
      <c r="K22" s="34"/>
      <c r="L22" s="23"/>
      <c r="M22" s="40"/>
      <c r="N22" s="40"/>
      <c r="O22" s="23"/>
      <c r="P22" s="23"/>
      <c r="Q22" s="35" t="str">
        <f t="shared" si="0"/>
        <v/>
      </c>
      <c r="R22" s="25"/>
      <c r="S22" s="26"/>
      <c r="T22" s="26"/>
      <c r="U22" s="26"/>
      <c r="V22" s="26"/>
      <c r="W22" s="26"/>
      <c r="X22" s="26"/>
      <c r="Y22" s="26"/>
      <c r="Z22" s="26"/>
      <c r="AA22" s="26"/>
    </row>
    <row r="23" spans="1:27" s="7" customFormat="1" ht="26.15" hidden="1" customHeight="1" x14ac:dyDescent="0.35">
      <c r="A23" s="22">
        <v>16</v>
      </c>
      <c r="B23" s="23" t="s">
        <v>10</v>
      </c>
      <c r="C23" s="21" t="s">
        <v>185</v>
      </c>
      <c r="D23" s="21" t="s">
        <v>1034</v>
      </c>
      <c r="E23" s="23" t="s">
        <v>1737</v>
      </c>
      <c r="F23" s="46"/>
      <c r="G23" s="8"/>
      <c r="H23" s="83">
        <v>9022998993</v>
      </c>
      <c r="I23" s="33" t="s">
        <v>1881</v>
      </c>
      <c r="J23" s="34">
        <v>45336</v>
      </c>
      <c r="K23" s="34"/>
      <c r="L23" s="32"/>
      <c r="M23" s="39"/>
      <c r="N23" s="39"/>
      <c r="O23" s="32"/>
      <c r="P23" s="32"/>
      <c r="Q23" s="35" t="str">
        <f t="shared" si="0"/>
        <v/>
      </c>
      <c r="R23" s="25"/>
      <c r="S23" s="26"/>
      <c r="T23" s="26"/>
      <c r="U23" s="26"/>
      <c r="V23" s="26"/>
      <c r="W23" s="26"/>
      <c r="X23" s="26"/>
      <c r="Y23" s="26"/>
      <c r="Z23" s="26"/>
      <c r="AA23" s="26"/>
    </row>
    <row r="24" spans="1:27" s="7" customFormat="1" ht="26.15" hidden="1" customHeight="1" x14ac:dyDescent="0.35">
      <c r="A24" s="22">
        <v>17</v>
      </c>
      <c r="B24" s="23" t="s">
        <v>11</v>
      </c>
      <c r="C24" s="21" t="s">
        <v>193</v>
      </c>
      <c r="D24" s="21" t="s">
        <v>1042</v>
      </c>
      <c r="E24" s="23" t="s">
        <v>1737</v>
      </c>
      <c r="F24" s="46"/>
      <c r="G24" s="8"/>
      <c r="H24" s="83">
        <v>7021280686</v>
      </c>
      <c r="I24" s="33" t="s">
        <v>1883</v>
      </c>
      <c r="J24" s="34">
        <v>45336</v>
      </c>
      <c r="K24" s="34"/>
      <c r="L24" s="35"/>
      <c r="M24" s="36"/>
      <c r="N24" s="36"/>
      <c r="O24" s="35"/>
      <c r="P24" s="35"/>
      <c r="Q24" s="35" t="str">
        <f t="shared" si="0"/>
        <v/>
      </c>
      <c r="R24" s="25"/>
      <c r="S24" s="26"/>
      <c r="T24" s="26"/>
      <c r="U24" s="26"/>
      <c r="V24" s="26"/>
      <c r="W24" s="26"/>
      <c r="X24" s="26"/>
      <c r="Y24" s="26"/>
      <c r="Z24" s="26"/>
      <c r="AA24" s="26"/>
    </row>
    <row r="25" spans="1:27" s="7" customFormat="1" ht="26.15" hidden="1" customHeight="1" x14ac:dyDescent="0.35">
      <c r="A25" s="22">
        <v>18</v>
      </c>
      <c r="B25" s="23" t="s">
        <v>11</v>
      </c>
      <c r="C25" s="21" t="s">
        <v>241</v>
      </c>
      <c r="D25" s="21" t="s">
        <v>1090</v>
      </c>
      <c r="E25" s="23" t="s">
        <v>1737</v>
      </c>
      <c r="F25" s="46"/>
      <c r="G25" s="8"/>
      <c r="H25" s="83">
        <v>9930991868</v>
      </c>
      <c r="I25" s="33" t="s">
        <v>1898</v>
      </c>
      <c r="J25" s="34">
        <v>45336</v>
      </c>
      <c r="K25" s="34"/>
      <c r="L25" s="35"/>
      <c r="M25" s="36"/>
      <c r="N25" s="36"/>
      <c r="O25" s="35"/>
      <c r="P25" s="35"/>
      <c r="Q25" s="35" t="str">
        <f t="shared" si="0"/>
        <v/>
      </c>
      <c r="R25" s="25"/>
      <c r="S25" s="26"/>
      <c r="T25" s="26"/>
      <c r="U25" s="26"/>
      <c r="V25" s="26"/>
      <c r="W25" s="26"/>
      <c r="X25" s="26"/>
      <c r="Y25" s="26"/>
      <c r="Z25" s="26"/>
      <c r="AA25" s="26"/>
    </row>
    <row r="26" spans="1:27" s="7" customFormat="1" ht="26.15" hidden="1" customHeight="1" x14ac:dyDescent="0.35">
      <c r="A26" s="22">
        <v>19</v>
      </c>
      <c r="B26" s="23" t="s">
        <v>12</v>
      </c>
      <c r="C26" s="21" t="s">
        <v>262</v>
      </c>
      <c r="D26" s="21" t="s">
        <v>1111</v>
      </c>
      <c r="E26" s="23" t="s">
        <v>1737</v>
      </c>
      <c r="F26" s="46"/>
      <c r="G26" s="8"/>
      <c r="H26" s="83">
        <v>7738523559</v>
      </c>
      <c r="I26" s="33" t="s">
        <v>1904</v>
      </c>
      <c r="J26" s="34">
        <v>45336</v>
      </c>
      <c r="K26" s="34"/>
      <c r="L26" s="32"/>
      <c r="M26" s="39"/>
      <c r="N26" s="39"/>
      <c r="O26" s="32"/>
      <c r="P26" s="32"/>
      <c r="Q26" s="35" t="str">
        <f t="shared" si="0"/>
        <v/>
      </c>
      <c r="R26" s="25"/>
      <c r="S26" s="26"/>
      <c r="T26" s="26"/>
      <c r="U26" s="26"/>
      <c r="V26" s="26"/>
      <c r="W26" s="26"/>
      <c r="X26" s="26"/>
      <c r="Y26" s="26"/>
      <c r="Z26" s="26"/>
      <c r="AA26" s="26"/>
    </row>
    <row r="27" spans="1:27" s="7" customFormat="1" ht="26.15" hidden="1" customHeight="1" x14ac:dyDescent="0.35">
      <c r="A27" s="22">
        <v>20</v>
      </c>
      <c r="B27" s="23" t="s">
        <v>12</v>
      </c>
      <c r="C27" s="21" t="s">
        <v>275</v>
      </c>
      <c r="D27" s="21" t="s">
        <v>1124</v>
      </c>
      <c r="E27" s="23" t="s">
        <v>1737</v>
      </c>
      <c r="F27" s="46"/>
      <c r="G27" s="8"/>
      <c r="H27" s="83">
        <v>8899249921</v>
      </c>
      <c r="I27" s="33" t="s">
        <v>1908</v>
      </c>
      <c r="J27" s="34">
        <v>45336</v>
      </c>
      <c r="K27" s="34"/>
      <c r="L27" s="32"/>
      <c r="M27" s="39"/>
      <c r="N27" s="39"/>
      <c r="O27" s="32"/>
      <c r="P27" s="32"/>
      <c r="Q27" s="35" t="str">
        <f t="shared" si="0"/>
        <v/>
      </c>
      <c r="R27" s="25"/>
      <c r="S27" s="26"/>
      <c r="T27" s="26"/>
      <c r="U27" s="26"/>
      <c r="V27" s="26"/>
      <c r="W27" s="26"/>
      <c r="X27" s="26"/>
      <c r="Y27" s="26"/>
      <c r="Z27" s="26"/>
      <c r="AA27" s="26"/>
    </row>
    <row r="28" spans="1:27" s="7" customFormat="1" ht="26.15" hidden="1" customHeight="1" x14ac:dyDescent="0.35">
      <c r="A28" s="22">
        <v>21</v>
      </c>
      <c r="B28" s="23" t="s">
        <v>12</v>
      </c>
      <c r="C28" s="21" t="s">
        <v>311</v>
      </c>
      <c r="D28" s="21" t="s">
        <v>1160</v>
      </c>
      <c r="E28" s="23" t="s">
        <v>1737</v>
      </c>
      <c r="F28" s="46"/>
      <c r="G28" s="8"/>
      <c r="H28" s="83">
        <v>7030798760</v>
      </c>
      <c r="I28" s="33" t="s">
        <v>1916</v>
      </c>
      <c r="J28" s="34">
        <v>45336</v>
      </c>
      <c r="K28" s="34"/>
      <c r="L28" s="35"/>
      <c r="M28" s="36"/>
      <c r="N28" s="36"/>
      <c r="O28" s="35"/>
      <c r="P28" s="35"/>
      <c r="Q28" s="35" t="str">
        <f t="shared" si="0"/>
        <v/>
      </c>
      <c r="R28" s="25"/>
      <c r="S28" s="26"/>
      <c r="T28" s="26"/>
      <c r="U28" s="26"/>
      <c r="V28" s="26"/>
      <c r="W28" s="26"/>
      <c r="X28" s="26"/>
      <c r="Y28" s="26"/>
      <c r="Z28" s="26"/>
      <c r="AA28" s="26"/>
    </row>
    <row r="29" spans="1:27" s="7" customFormat="1" ht="26.15" hidden="1" customHeight="1" x14ac:dyDescent="0.35">
      <c r="A29" s="22">
        <v>22</v>
      </c>
      <c r="B29" s="23" t="s">
        <v>12</v>
      </c>
      <c r="C29" s="21" t="s">
        <v>321</v>
      </c>
      <c r="D29" s="21" t="s">
        <v>1170</v>
      </c>
      <c r="E29" s="23" t="s">
        <v>1737</v>
      </c>
      <c r="F29" s="46"/>
      <c r="G29" s="8"/>
      <c r="H29" s="83">
        <v>9167461405</v>
      </c>
      <c r="I29" s="33" t="s">
        <v>1920</v>
      </c>
      <c r="J29" s="34">
        <v>45336</v>
      </c>
      <c r="K29" s="34"/>
      <c r="L29" s="23"/>
      <c r="M29" s="40"/>
      <c r="N29" s="40"/>
      <c r="O29" s="23"/>
      <c r="P29" s="23"/>
      <c r="Q29" s="35" t="str">
        <f t="shared" si="0"/>
        <v/>
      </c>
      <c r="R29" s="25"/>
      <c r="S29" s="26"/>
      <c r="T29" s="26"/>
      <c r="U29" s="26"/>
      <c r="V29" s="26"/>
      <c r="W29" s="26"/>
      <c r="X29" s="26"/>
      <c r="Y29" s="26"/>
      <c r="Z29" s="26"/>
      <c r="AA29" s="26"/>
    </row>
    <row r="30" spans="1:27" s="7" customFormat="1" ht="26.15" hidden="1" customHeight="1" x14ac:dyDescent="0.35">
      <c r="A30" s="22">
        <v>23</v>
      </c>
      <c r="B30" s="23" t="s">
        <v>1736</v>
      </c>
      <c r="C30" s="21" t="s">
        <v>353</v>
      </c>
      <c r="D30" s="21" t="s">
        <v>1202</v>
      </c>
      <c r="E30" s="23" t="s">
        <v>1737</v>
      </c>
      <c r="F30" s="46"/>
      <c r="G30" s="8"/>
      <c r="H30" s="83">
        <v>7021212944</v>
      </c>
      <c r="I30" s="33" t="s">
        <v>1924</v>
      </c>
      <c r="J30" s="34">
        <v>45336</v>
      </c>
      <c r="K30" s="34"/>
      <c r="L30" s="32"/>
      <c r="M30" s="39"/>
      <c r="N30" s="39"/>
      <c r="O30" s="32"/>
      <c r="P30" s="32"/>
      <c r="Q30" s="35" t="str">
        <f t="shared" si="0"/>
        <v/>
      </c>
      <c r="R30" s="25"/>
      <c r="S30" s="26"/>
      <c r="T30" s="26"/>
      <c r="U30" s="26"/>
      <c r="V30" s="26"/>
      <c r="W30" s="26"/>
      <c r="X30" s="26"/>
      <c r="Y30" s="26"/>
      <c r="Z30" s="26"/>
      <c r="AA30" s="26"/>
    </row>
    <row r="31" spans="1:27" s="7" customFormat="1" ht="26.15" hidden="1" customHeight="1" x14ac:dyDescent="0.35">
      <c r="A31" s="22">
        <v>24</v>
      </c>
      <c r="B31" s="23" t="s">
        <v>1736</v>
      </c>
      <c r="C31" s="21" t="s">
        <v>375</v>
      </c>
      <c r="D31" s="21" t="s">
        <v>1224</v>
      </c>
      <c r="E31" s="23" t="s">
        <v>1737</v>
      </c>
      <c r="F31" s="46"/>
      <c r="G31" s="8"/>
      <c r="H31" s="83">
        <v>8879053593</v>
      </c>
      <c r="I31" s="33" t="s">
        <v>1930</v>
      </c>
      <c r="J31" s="34">
        <v>45336</v>
      </c>
      <c r="K31" s="34"/>
      <c r="L31" s="23"/>
      <c r="M31" s="40"/>
      <c r="N31" s="40"/>
      <c r="O31" s="23"/>
      <c r="P31" s="23"/>
      <c r="Q31" s="35" t="str">
        <f t="shared" si="0"/>
        <v/>
      </c>
      <c r="R31" s="25"/>
      <c r="S31" s="26"/>
      <c r="T31" s="26"/>
      <c r="U31" s="26"/>
      <c r="V31" s="26"/>
      <c r="W31" s="26"/>
      <c r="X31" s="26"/>
      <c r="Y31" s="26"/>
      <c r="Z31" s="26"/>
      <c r="AA31" s="26"/>
    </row>
    <row r="32" spans="1:27" s="7" customFormat="1" ht="26.15" hidden="1" customHeight="1" x14ac:dyDescent="0.35">
      <c r="A32" s="22">
        <v>25</v>
      </c>
      <c r="B32" s="23" t="s">
        <v>1736</v>
      </c>
      <c r="C32" s="21" t="s">
        <v>391</v>
      </c>
      <c r="D32" s="21" t="s">
        <v>1240</v>
      </c>
      <c r="E32" s="23" t="s">
        <v>1737</v>
      </c>
      <c r="F32" s="46"/>
      <c r="G32" s="8"/>
      <c r="H32" s="83">
        <v>9819437924</v>
      </c>
      <c r="I32" s="33" t="s">
        <v>1938</v>
      </c>
      <c r="J32" s="34">
        <v>45336</v>
      </c>
      <c r="K32" s="34"/>
      <c r="L32" s="32"/>
      <c r="M32" s="39"/>
      <c r="N32" s="39"/>
      <c r="O32" s="32"/>
      <c r="P32" s="32"/>
      <c r="Q32" s="35" t="str">
        <f t="shared" si="0"/>
        <v/>
      </c>
      <c r="R32" s="25"/>
      <c r="S32" s="26"/>
      <c r="T32" s="26"/>
      <c r="U32" s="26"/>
      <c r="V32" s="26"/>
      <c r="W32" s="26"/>
      <c r="X32" s="26"/>
      <c r="Y32" s="26"/>
      <c r="Z32" s="26"/>
      <c r="AA32" s="26"/>
    </row>
    <row r="33" spans="1:27" s="7" customFormat="1" ht="26.15" customHeight="1" x14ac:dyDescent="0.35">
      <c r="A33" s="22">
        <v>1</v>
      </c>
      <c r="B33" s="23" t="s">
        <v>14</v>
      </c>
      <c r="C33" s="21" t="s">
        <v>401</v>
      </c>
      <c r="D33" s="21" t="s">
        <v>1250</v>
      </c>
      <c r="E33" s="23" t="s">
        <v>1737</v>
      </c>
      <c r="F33" s="46"/>
      <c r="G33" s="8"/>
      <c r="H33" s="83">
        <v>9619321232</v>
      </c>
      <c r="I33" s="33" t="s">
        <v>1942</v>
      </c>
      <c r="J33" s="34">
        <v>45336</v>
      </c>
      <c r="K33" s="34"/>
      <c r="L33" s="32"/>
      <c r="M33" s="39"/>
      <c r="N33" s="39"/>
      <c r="O33" s="32"/>
      <c r="P33" s="32"/>
      <c r="Q33" s="35" t="str">
        <f t="shared" ref="Q33:Q42" si="1">IF(LEFT(F33,3)="off","OFF",IF(F33="","","ON"))</f>
        <v/>
      </c>
      <c r="R33" s="25"/>
      <c r="S33" s="26"/>
      <c r="T33" s="26"/>
      <c r="U33" s="26"/>
      <c r="V33" s="26"/>
      <c r="W33" s="26"/>
      <c r="X33" s="26"/>
      <c r="Y33" s="26"/>
      <c r="Z33" s="26"/>
      <c r="AA33" s="26"/>
    </row>
    <row r="34" spans="1:27" s="7" customFormat="1" ht="26.15" customHeight="1" x14ac:dyDescent="0.35">
      <c r="A34" s="22">
        <v>2</v>
      </c>
      <c r="B34" s="23" t="s">
        <v>14</v>
      </c>
      <c r="C34" s="21" t="s">
        <v>442</v>
      </c>
      <c r="D34" s="21" t="s">
        <v>1291</v>
      </c>
      <c r="E34" s="23" t="s">
        <v>1737</v>
      </c>
      <c r="F34" s="46"/>
      <c r="G34" s="8"/>
      <c r="H34" s="83">
        <v>7738853162</v>
      </c>
      <c r="I34" s="33" t="s">
        <v>1962</v>
      </c>
      <c r="J34" s="34">
        <v>45336</v>
      </c>
      <c r="K34" s="34"/>
      <c r="L34" s="32"/>
      <c r="M34" s="39"/>
      <c r="N34" s="39"/>
      <c r="O34" s="32"/>
      <c r="P34" s="32"/>
      <c r="Q34" s="35" t="str">
        <f t="shared" si="1"/>
        <v/>
      </c>
      <c r="R34" s="25"/>
      <c r="S34" s="26"/>
      <c r="T34" s="26"/>
      <c r="U34" s="26"/>
      <c r="V34" s="26"/>
      <c r="W34" s="26"/>
      <c r="X34" s="26"/>
      <c r="Y34" s="26"/>
      <c r="Z34" s="26"/>
      <c r="AA34" s="26"/>
    </row>
    <row r="35" spans="1:27" s="7" customFormat="1" ht="26.15" customHeight="1" x14ac:dyDescent="0.35">
      <c r="A35" s="22">
        <v>3</v>
      </c>
      <c r="B35" s="23" t="s">
        <v>14</v>
      </c>
      <c r="C35" s="21" t="s">
        <v>455</v>
      </c>
      <c r="D35" s="21" t="s">
        <v>1304</v>
      </c>
      <c r="E35" s="23" t="s">
        <v>1737</v>
      </c>
      <c r="F35" s="46"/>
      <c r="G35" s="8"/>
      <c r="H35" s="83">
        <v>9004743971</v>
      </c>
      <c r="I35" s="33" t="s">
        <v>1967</v>
      </c>
      <c r="J35" s="34">
        <v>45336</v>
      </c>
      <c r="K35" s="34"/>
      <c r="L35" s="23"/>
      <c r="M35" s="40"/>
      <c r="N35" s="40"/>
      <c r="O35" s="23"/>
      <c r="P35" s="23"/>
      <c r="Q35" s="35" t="str">
        <f t="shared" si="1"/>
        <v/>
      </c>
      <c r="R35" s="25"/>
      <c r="S35" s="26"/>
      <c r="T35" s="26"/>
      <c r="U35" s="26"/>
      <c r="V35" s="26"/>
      <c r="W35" s="26"/>
      <c r="X35" s="26"/>
      <c r="Y35" s="26"/>
      <c r="Z35" s="26"/>
      <c r="AA35" s="26"/>
    </row>
    <row r="36" spans="1:27" s="7" customFormat="1" ht="26.15" customHeight="1" x14ac:dyDescent="0.35">
      <c r="A36" s="22">
        <v>4</v>
      </c>
      <c r="B36" s="23" t="s">
        <v>15</v>
      </c>
      <c r="C36" s="21" t="s">
        <v>470</v>
      </c>
      <c r="D36" s="21" t="s">
        <v>1319</v>
      </c>
      <c r="E36" s="23" t="s">
        <v>1737</v>
      </c>
      <c r="F36" s="46"/>
      <c r="G36" s="8"/>
      <c r="H36" s="83">
        <v>9820522241</v>
      </c>
      <c r="I36" s="33" t="s">
        <v>1970</v>
      </c>
      <c r="J36" s="34">
        <v>45336</v>
      </c>
      <c r="K36" s="34"/>
      <c r="L36" s="32"/>
      <c r="M36" s="39"/>
      <c r="N36" s="39"/>
      <c r="O36" s="32"/>
      <c r="P36" s="32"/>
      <c r="Q36" s="35" t="str">
        <f t="shared" si="1"/>
        <v/>
      </c>
      <c r="R36" s="25"/>
      <c r="S36" s="26"/>
      <c r="T36" s="26"/>
      <c r="U36" s="26"/>
      <c r="V36" s="26"/>
      <c r="W36" s="26"/>
      <c r="X36" s="26"/>
      <c r="Y36" s="26"/>
      <c r="Z36" s="26"/>
      <c r="AA36" s="26"/>
    </row>
    <row r="37" spans="1:27" s="7" customFormat="1" ht="26.15" customHeight="1" x14ac:dyDescent="0.35">
      <c r="A37" s="22">
        <v>5</v>
      </c>
      <c r="B37" s="23" t="s">
        <v>15</v>
      </c>
      <c r="C37" s="21" t="s">
        <v>501</v>
      </c>
      <c r="D37" s="21" t="s">
        <v>1351</v>
      </c>
      <c r="E37" s="23" t="s">
        <v>1737</v>
      </c>
      <c r="F37" s="46"/>
      <c r="G37" s="8"/>
      <c r="H37" s="83">
        <v>8779683358</v>
      </c>
      <c r="I37" s="33" t="s">
        <v>1994</v>
      </c>
      <c r="J37" s="34">
        <v>45336</v>
      </c>
      <c r="K37" s="34"/>
      <c r="L37" s="32"/>
      <c r="M37" s="39"/>
      <c r="N37" s="39"/>
      <c r="O37" s="32"/>
      <c r="P37" s="32"/>
      <c r="Q37" s="35" t="str">
        <f t="shared" si="1"/>
        <v/>
      </c>
      <c r="R37" s="25"/>
      <c r="S37" s="26"/>
      <c r="T37" s="26"/>
      <c r="U37" s="26"/>
      <c r="V37" s="26"/>
      <c r="W37" s="26"/>
      <c r="X37" s="26"/>
      <c r="Y37" s="26"/>
      <c r="Z37" s="26"/>
      <c r="AA37" s="26"/>
    </row>
    <row r="38" spans="1:27" s="7" customFormat="1" ht="26.15" customHeight="1" x14ac:dyDescent="0.35">
      <c r="A38" s="22">
        <v>6</v>
      </c>
      <c r="B38" s="23" t="s">
        <v>15</v>
      </c>
      <c r="C38" s="21" t="s">
        <v>508</v>
      </c>
      <c r="D38" s="21" t="s">
        <v>1358</v>
      </c>
      <c r="E38" s="23" t="s">
        <v>1737</v>
      </c>
      <c r="F38" s="46"/>
      <c r="G38" s="8"/>
      <c r="H38" s="83">
        <v>7620827645</v>
      </c>
      <c r="I38" s="33" t="s">
        <v>2000</v>
      </c>
      <c r="J38" s="34">
        <v>45336</v>
      </c>
      <c r="K38" s="34"/>
      <c r="L38" s="35"/>
      <c r="M38" s="36"/>
      <c r="N38" s="36"/>
      <c r="O38" s="35"/>
      <c r="P38" s="35"/>
      <c r="Q38" s="35" t="str">
        <f t="shared" si="1"/>
        <v/>
      </c>
      <c r="R38" s="25"/>
      <c r="S38" s="26"/>
      <c r="T38" s="26"/>
      <c r="U38" s="26"/>
      <c r="V38" s="26"/>
      <c r="W38" s="26"/>
      <c r="X38" s="26"/>
      <c r="Y38" s="26"/>
      <c r="Z38" s="26"/>
      <c r="AA38" s="26"/>
    </row>
    <row r="39" spans="1:27" s="7" customFormat="1" ht="26.15" customHeight="1" x14ac:dyDescent="0.35">
      <c r="A39" s="22">
        <v>7</v>
      </c>
      <c r="B39" s="23" t="s">
        <v>15</v>
      </c>
      <c r="C39" s="21" t="s">
        <v>514</v>
      </c>
      <c r="D39" s="21" t="s">
        <v>1364</v>
      </c>
      <c r="E39" s="23" t="s">
        <v>1737</v>
      </c>
      <c r="F39" s="46"/>
      <c r="G39" s="8"/>
      <c r="H39" s="83">
        <v>8080644477</v>
      </c>
      <c r="I39" s="33" t="s">
        <v>2006</v>
      </c>
      <c r="J39" s="34">
        <v>45336</v>
      </c>
      <c r="K39" s="34"/>
      <c r="L39" s="23"/>
      <c r="M39" s="40"/>
      <c r="N39" s="40"/>
      <c r="O39" s="23"/>
      <c r="P39" s="23"/>
      <c r="Q39" s="35" t="str">
        <f t="shared" si="1"/>
        <v/>
      </c>
      <c r="R39" s="25"/>
      <c r="S39" s="26"/>
      <c r="T39" s="26"/>
      <c r="U39" s="26"/>
      <c r="V39" s="26"/>
      <c r="W39" s="26"/>
      <c r="X39" s="26"/>
      <c r="Y39" s="26"/>
      <c r="Z39" s="26"/>
      <c r="AA39" s="26"/>
    </row>
    <row r="40" spans="1:27" s="7" customFormat="1" ht="26.15" customHeight="1" x14ac:dyDescent="0.35">
      <c r="A40" s="22">
        <v>8</v>
      </c>
      <c r="B40" s="23" t="s">
        <v>15</v>
      </c>
      <c r="C40" s="21" t="s">
        <v>516</v>
      </c>
      <c r="D40" s="21" t="s">
        <v>1366</v>
      </c>
      <c r="E40" s="23" t="s">
        <v>1737</v>
      </c>
      <c r="F40" s="46"/>
      <c r="G40" s="8"/>
      <c r="H40" s="83">
        <v>9004506277</v>
      </c>
      <c r="I40" s="33" t="s">
        <v>2008</v>
      </c>
      <c r="J40" s="34">
        <v>45336</v>
      </c>
      <c r="K40" s="34"/>
      <c r="L40" s="32"/>
      <c r="M40" s="39"/>
      <c r="N40" s="39"/>
      <c r="O40" s="32"/>
      <c r="P40" s="32"/>
      <c r="Q40" s="35" t="str">
        <f t="shared" si="1"/>
        <v/>
      </c>
      <c r="R40" s="25"/>
      <c r="S40" s="26"/>
      <c r="T40" s="26"/>
      <c r="U40" s="26"/>
      <c r="V40" s="26"/>
      <c r="W40" s="26"/>
      <c r="X40" s="26"/>
      <c r="Y40" s="26"/>
      <c r="Z40" s="26"/>
      <c r="AA40" s="26"/>
    </row>
    <row r="41" spans="1:27" s="7" customFormat="1" ht="26.15" customHeight="1" x14ac:dyDescent="0.35">
      <c r="A41" s="22">
        <v>9</v>
      </c>
      <c r="B41" s="23" t="s">
        <v>15</v>
      </c>
      <c r="C41" s="21" t="s">
        <v>526</v>
      </c>
      <c r="D41" s="21" t="s">
        <v>1376</v>
      </c>
      <c r="E41" s="23" t="s">
        <v>1737</v>
      </c>
      <c r="F41" s="46"/>
      <c r="G41" s="8"/>
      <c r="H41" s="83">
        <v>9920932131</v>
      </c>
      <c r="I41" s="33" t="s">
        <v>2015</v>
      </c>
      <c r="J41" s="34">
        <v>45336</v>
      </c>
      <c r="K41" s="34"/>
      <c r="L41" s="32"/>
      <c r="M41" s="39"/>
      <c r="N41" s="39"/>
      <c r="O41" s="32"/>
      <c r="P41" s="32"/>
      <c r="Q41" s="35" t="str">
        <f t="shared" si="1"/>
        <v/>
      </c>
      <c r="R41" s="25"/>
      <c r="S41" s="26"/>
      <c r="T41" s="26"/>
      <c r="U41" s="26"/>
      <c r="V41" s="26"/>
      <c r="W41" s="26"/>
      <c r="X41" s="26"/>
      <c r="Y41" s="26"/>
      <c r="Z41" s="26"/>
      <c r="AA41" s="26"/>
    </row>
    <row r="42" spans="1:27" s="7" customFormat="1" ht="26.15" customHeight="1" x14ac:dyDescent="0.35">
      <c r="A42" s="22">
        <v>10</v>
      </c>
      <c r="B42" s="23" t="s">
        <v>15</v>
      </c>
      <c r="C42" s="21" t="s">
        <v>534</v>
      </c>
      <c r="D42" s="21" t="s">
        <v>1385</v>
      </c>
      <c r="E42" s="23" t="s">
        <v>1737</v>
      </c>
      <c r="F42" s="46"/>
      <c r="G42" s="8"/>
      <c r="H42" s="83">
        <v>9321995543</v>
      </c>
      <c r="I42" s="33" t="s">
        <v>2019</v>
      </c>
      <c r="J42" s="34">
        <v>45336</v>
      </c>
      <c r="K42" s="34"/>
      <c r="L42" s="23"/>
      <c r="M42" s="40"/>
      <c r="N42" s="40"/>
      <c r="O42" s="23"/>
      <c r="P42" s="23"/>
      <c r="Q42" s="35" t="str">
        <f t="shared" si="1"/>
        <v/>
      </c>
      <c r="R42" s="25"/>
      <c r="S42" s="26"/>
      <c r="T42" s="26"/>
      <c r="U42" s="26"/>
      <c r="V42" s="26"/>
      <c r="W42" s="26"/>
      <c r="X42" s="26"/>
      <c r="Y42" s="26"/>
      <c r="Z42" s="26"/>
      <c r="AA42" s="26"/>
    </row>
    <row r="43" spans="1:27" s="7" customFormat="1" ht="26.15" hidden="1" customHeight="1" x14ac:dyDescent="0.35">
      <c r="A43" s="22">
        <v>36</v>
      </c>
      <c r="B43" s="82" t="s">
        <v>13</v>
      </c>
      <c r="C43" s="27" t="s">
        <v>537</v>
      </c>
      <c r="D43" s="27" t="s">
        <v>1388</v>
      </c>
      <c r="E43" s="82" t="s">
        <v>1737</v>
      </c>
      <c r="F43" s="46"/>
      <c r="G43" s="8"/>
      <c r="H43" s="84">
        <v>9867789120</v>
      </c>
      <c r="I43" s="33" t="s">
        <v>2020</v>
      </c>
      <c r="J43" s="34">
        <v>45336</v>
      </c>
      <c r="K43" s="34"/>
      <c r="L43" s="23"/>
      <c r="M43" s="40"/>
      <c r="N43" s="40"/>
      <c r="O43" s="23"/>
      <c r="P43" s="23"/>
      <c r="Q43" s="35" t="str">
        <f t="shared" ref="Q43:Q71" si="2">IF(LEFT(F43,3)="off","OFF",IF(F43="","","ON"))</f>
        <v/>
      </c>
      <c r="R43" s="25"/>
      <c r="S43" s="26"/>
      <c r="T43" s="26"/>
      <c r="U43" s="26"/>
      <c r="V43" s="26"/>
      <c r="W43" s="26"/>
      <c r="X43" s="26"/>
      <c r="Y43" s="26"/>
      <c r="Z43" s="26"/>
      <c r="AA43" s="26"/>
    </row>
    <row r="44" spans="1:27" s="7" customFormat="1" ht="26.15" hidden="1" customHeight="1" x14ac:dyDescent="0.35">
      <c r="A44" s="22">
        <v>37</v>
      </c>
      <c r="B44" s="82" t="s">
        <v>13</v>
      </c>
      <c r="C44" s="27" t="s">
        <v>540</v>
      </c>
      <c r="D44" s="27" t="s">
        <v>1391</v>
      </c>
      <c r="E44" s="82" t="s">
        <v>1737</v>
      </c>
      <c r="F44" s="46"/>
      <c r="G44" s="8"/>
      <c r="H44" s="84">
        <v>9892846910</v>
      </c>
      <c r="I44" s="33" t="s">
        <v>2021</v>
      </c>
      <c r="J44" s="34">
        <v>45336</v>
      </c>
      <c r="K44" s="34"/>
      <c r="L44" s="35"/>
      <c r="M44" s="36"/>
      <c r="N44" s="36"/>
      <c r="O44" s="35"/>
      <c r="P44" s="35"/>
      <c r="Q44" s="35" t="str">
        <f t="shared" si="2"/>
        <v/>
      </c>
      <c r="R44" s="25"/>
      <c r="S44" s="26"/>
      <c r="T44" s="26"/>
      <c r="U44" s="26"/>
      <c r="V44" s="26"/>
      <c r="W44" s="26"/>
      <c r="X44" s="26"/>
      <c r="Y44" s="26"/>
      <c r="Z44" s="26"/>
      <c r="AA44" s="26"/>
    </row>
    <row r="45" spans="1:27" s="7" customFormat="1" ht="26.15" hidden="1" customHeight="1" x14ac:dyDescent="0.35">
      <c r="A45" s="22">
        <v>38</v>
      </c>
      <c r="B45" s="82" t="s">
        <v>13</v>
      </c>
      <c r="C45" s="27" t="s">
        <v>544</v>
      </c>
      <c r="D45" s="27" t="s">
        <v>1395</v>
      </c>
      <c r="E45" s="82" t="s">
        <v>1737</v>
      </c>
      <c r="F45" s="46"/>
      <c r="G45" s="8"/>
      <c r="H45" s="84">
        <v>8097560235</v>
      </c>
      <c r="I45" s="33" t="s">
        <v>2023</v>
      </c>
      <c r="J45" s="34">
        <v>45336</v>
      </c>
      <c r="K45" s="34"/>
      <c r="L45" s="32"/>
      <c r="M45" s="39"/>
      <c r="N45" s="39"/>
      <c r="O45" s="32"/>
      <c r="P45" s="32"/>
      <c r="Q45" s="35" t="str">
        <f t="shared" si="2"/>
        <v/>
      </c>
      <c r="R45" s="25"/>
      <c r="S45" s="26"/>
      <c r="T45" s="26"/>
      <c r="U45" s="26"/>
      <c r="V45" s="26"/>
      <c r="W45" s="26"/>
      <c r="X45" s="26"/>
      <c r="Y45" s="26"/>
      <c r="Z45" s="26"/>
      <c r="AA45" s="26"/>
    </row>
    <row r="46" spans="1:27" s="7" customFormat="1" ht="26.15" hidden="1" customHeight="1" x14ac:dyDescent="0.35">
      <c r="A46" s="22">
        <v>39</v>
      </c>
      <c r="B46" s="82" t="s">
        <v>13</v>
      </c>
      <c r="C46" s="27" t="s">
        <v>555</v>
      </c>
      <c r="D46" s="27" t="s">
        <v>1406</v>
      </c>
      <c r="E46" s="82" t="s">
        <v>1737</v>
      </c>
      <c r="F46" s="46"/>
      <c r="G46" s="8"/>
      <c r="H46" s="84">
        <v>7678062915</v>
      </c>
      <c r="I46" s="33" t="s">
        <v>2027</v>
      </c>
      <c r="J46" s="34">
        <v>45336</v>
      </c>
      <c r="K46" s="34"/>
      <c r="L46" s="32"/>
      <c r="M46" s="39"/>
      <c r="N46" s="39"/>
      <c r="O46" s="32"/>
      <c r="P46" s="32"/>
      <c r="Q46" s="35" t="str">
        <f t="shared" si="2"/>
        <v/>
      </c>
      <c r="R46" s="25"/>
      <c r="S46" s="26"/>
      <c r="T46" s="26"/>
      <c r="U46" s="26"/>
      <c r="V46" s="26"/>
      <c r="W46" s="26"/>
      <c r="X46" s="26"/>
      <c r="Y46" s="26"/>
      <c r="Z46" s="26"/>
      <c r="AA46" s="26"/>
    </row>
    <row r="47" spans="1:27" s="7" customFormat="1" ht="26.15" hidden="1" customHeight="1" x14ac:dyDescent="0.35">
      <c r="A47" s="22">
        <v>40</v>
      </c>
      <c r="B47" s="82" t="s">
        <v>13</v>
      </c>
      <c r="C47" s="27" t="s">
        <v>559</v>
      </c>
      <c r="D47" s="27" t="s">
        <v>1410</v>
      </c>
      <c r="E47" s="82" t="s">
        <v>1737</v>
      </c>
      <c r="F47" s="46"/>
      <c r="G47" s="8"/>
      <c r="H47" s="84">
        <v>8828379780</v>
      </c>
      <c r="I47" s="33" t="s">
        <v>2029</v>
      </c>
      <c r="J47" s="34">
        <v>45336</v>
      </c>
      <c r="K47" s="34"/>
      <c r="L47" s="23"/>
      <c r="M47" s="40"/>
      <c r="N47" s="40"/>
      <c r="O47" s="23"/>
      <c r="P47" s="23"/>
      <c r="Q47" s="35" t="str">
        <f t="shared" si="2"/>
        <v/>
      </c>
      <c r="R47" s="25"/>
      <c r="S47" s="26"/>
      <c r="T47" s="26"/>
      <c r="U47" s="26"/>
      <c r="V47" s="26"/>
      <c r="W47" s="26"/>
      <c r="X47" s="26"/>
      <c r="Y47" s="26"/>
      <c r="Z47" s="26"/>
      <c r="AA47" s="26"/>
    </row>
    <row r="48" spans="1:27" s="7" customFormat="1" ht="26.15" hidden="1" customHeight="1" x14ac:dyDescent="0.35">
      <c r="A48" s="22">
        <v>41</v>
      </c>
      <c r="B48" s="82" t="s">
        <v>13</v>
      </c>
      <c r="C48" s="27" t="s">
        <v>565</v>
      </c>
      <c r="D48" s="27" t="s">
        <v>1416</v>
      </c>
      <c r="E48" s="82" t="s">
        <v>1737</v>
      </c>
      <c r="F48" s="46"/>
      <c r="G48" s="8"/>
      <c r="H48" s="84">
        <v>9152321920</v>
      </c>
      <c r="I48" s="33" t="s">
        <v>2033</v>
      </c>
      <c r="J48" s="34">
        <v>45336</v>
      </c>
      <c r="K48" s="34"/>
      <c r="L48" s="35"/>
      <c r="M48" s="36"/>
      <c r="N48" s="36"/>
      <c r="O48" s="35"/>
      <c r="P48" s="35"/>
      <c r="Q48" s="35" t="str">
        <f t="shared" si="2"/>
        <v/>
      </c>
      <c r="R48" s="25"/>
      <c r="S48" s="26"/>
      <c r="T48" s="26"/>
      <c r="U48" s="26"/>
      <c r="V48" s="26"/>
      <c r="W48" s="26"/>
      <c r="X48" s="26"/>
      <c r="Y48" s="26"/>
      <c r="Z48" s="26"/>
      <c r="AA48" s="26"/>
    </row>
    <row r="49" spans="1:27" s="7" customFormat="1" ht="26.15" hidden="1" customHeight="1" x14ac:dyDescent="0.35">
      <c r="A49" s="22">
        <v>42</v>
      </c>
      <c r="B49" s="82" t="s">
        <v>13</v>
      </c>
      <c r="C49" s="27" t="s">
        <v>587</v>
      </c>
      <c r="D49" s="27" t="s">
        <v>1438</v>
      </c>
      <c r="E49" s="82" t="s">
        <v>1737</v>
      </c>
      <c r="F49" s="46"/>
      <c r="G49" s="8"/>
      <c r="H49" s="84">
        <v>9167869741</v>
      </c>
      <c r="I49" s="33" t="s">
        <v>2037</v>
      </c>
      <c r="J49" s="34">
        <v>45336</v>
      </c>
      <c r="K49" s="34"/>
      <c r="L49" s="35"/>
      <c r="M49" s="36"/>
      <c r="N49" s="36"/>
      <c r="O49" s="35"/>
      <c r="P49" s="35"/>
      <c r="Q49" s="35" t="str">
        <f t="shared" si="2"/>
        <v/>
      </c>
      <c r="R49" s="25"/>
      <c r="S49" s="26"/>
      <c r="T49" s="26"/>
      <c r="U49" s="26"/>
      <c r="V49" s="26"/>
      <c r="W49" s="26"/>
      <c r="X49" s="26"/>
      <c r="Y49" s="26"/>
      <c r="Z49" s="26"/>
      <c r="AA49" s="26"/>
    </row>
    <row r="50" spans="1:27" s="7" customFormat="1" ht="26.15" hidden="1" customHeight="1" x14ac:dyDescent="0.35">
      <c r="A50" s="22">
        <v>43</v>
      </c>
      <c r="B50" s="82" t="s">
        <v>13</v>
      </c>
      <c r="C50" s="27" t="s">
        <v>593</v>
      </c>
      <c r="D50" s="27" t="s">
        <v>1444</v>
      </c>
      <c r="E50" s="82" t="s">
        <v>1737</v>
      </c>
      <c r="F50" s="46"/>
      <c r="G50" s="8"/>
      <c r="H50" s="84">
        <v>7977723284</v>
      </c>
      <c r="I50" s="33" t="s">
        <v>2041</v>
      </c>
      <c r="J50" s="34">
        <v>45336</v>
      </c>
      <c r="K50" s="34"/>
      <c r="L50" s="23"/>
      <c r="M50" s="40"/>
      <c r="N50" s="40"/>
      <c r="O50" s="23"/>
      <c r="P50" s="23"/>
      <c r="Q50" s="35" t="str">
        <f t="shared" si="2"/>
        <v/>
      </c>
      <c r="R50" s="25"/>
      <c r="S50" s="26"/>
      <c r="T50" s="26"/>
      <c r="U50" s="26"/>
      <c r="V50" s="26"/>
      <c r="W50" s="26"/>
      <c r="X50" s="26"/>
      <c r="Y50" s="26"/>
      <c r="Z50" s="26"/>
      <c r="AA50" s="26"/>
    </row>
    <row r="51" spans="1:27" s="7" customFormat="1" ht="26.15" hidden="1" customHeight="1" x14ac:dyDescent="0.35">
      <c r="A51" s="22">
        <v>44</v>
      </c>
      <c r="B51" s="82" t="s">
        <v>13</v>
      </c>
      <c r="C51" s="27" t="s">
        <v>597</v>
      </c>
      <c r="D51" s="27" t="s">
        <v>1448</v>
      </c>
      <c r="E51" s="82" t="s">
        <v>1737</v>
      </c>
      <c r="F51" s="46"/>
      <c r="G51" s="8"/>
      <c r="H51" s="84">
        <v>8369788641</v>
      </c>
      <c r="I51" s="33" t="s">
        <v>2043</v>
      </c>
      <c r="J51" s="34">
        <v>45336</v>
      </c>
      <c r="K51" s="34"/>
      <c r="L51" s="35"/>
      <c r="M51" s="36"/>
      <c r="N51" s="36"/>
      <c r="O51" s="35"/>
      <c r="P51" s="35"/>
      <c r="Q51" s="35" t="str">
        <f t="shared" si="2"/>
        <v/>
      </c>
      <c r="R51" s="25"/>
      <c r="S51" s="26"/>
      <c r="T51" s="26"/>
      <c r="U51" s="26"/>
      <c r="V51" s="26"/>
      <c r="W51" s="26"/>
      <c r="X51" s="26"/>
      <c r="Y51" s="26"/>
      <c r="Z51" s="26"/>
      <c r="AA51" s="26"/>
    </row>
    <row r="52" spans="1:27" s="7" customFormat="1" ht="26.15" hidden="1" customHeight="1" x14ac:dyDescent="0.35">
      <c r="A52" s="22">
        <v>45</v>
      </c>
      <c r="B52" s="82" t="s">
        <v>13</v>
      </c>
      <c r="C52" s="27" t="s">
        <v>599</v>
      </c>
      <c r="D52" s="27" t="s">
        <v>1450</v>
      </c>
      <c r="E52" s="82" t="s">
        <v>1737</v>
      </c>
      <c r="F52" s="46"/>
      <c r="G52" s="8"/>
      <c r="H52" s="84">
        <v>7014588868</v>
      </c>
      <c r="I52" s="33" t="s">
        <v>2044</v>
      </c>
      <c r="J52" s="34">
        <v>45336</v>
      </c>
      <c r="K52" s="34"/>
      <c r="L52" s="35"/>
      <c r="M52" s="36"/>
      <c r="N52" s="36"/>
      <c r="O52" s="35"/>
      <c r="P52" s="35"/>
      <c r="Q52" s="35" t="str">
        <f t="shared" si="2"/>
        <v/>
      </c>
      <c r="R52" s="25"/>
      <c r="S52" s="26"/>
      <c r="T52" s="26"/>
      <c r="U52" s="26"/>
      <c r="V52" s="26"/>
      <c r="W52" s="26"/>
      <c r="X52" s="26"/>
      <c r="Y52" s="26"/>
      <c r="Z52" s="26"/>
      <c r="AA52" s="26"/>
    </row>
    <row r="53" spans="1:27" s="7" customFormat="1" ht="26.15" hidden="1" customHeight="1" x14ac:dyDescent="0.35">
      <c r="A53" s="22">
        <v>46</v>
      </c>
      <c r="B53" s="82" t="s">
        <v>13</v>
      </c>
      <c r="C53" s="27" t="s">
        <v>603</v>
      </c>
      <c r="D53" s="27" t="s">
        <v>1454</v>
      </c>
      <c r="E53" s="82" t="s">
        <v>1737</v>
      </c>
      <c r="F53" s="46"/>
      <c r="G53" s="8"/>
      <c r="H53" s="84">
        <v>9820758415</v>
      </c>
      <c r="I53" s="33" t="s">
        <v>2047</v>
      </c>
      <c r="J53" s="34">
        <v>45336</v>
      </c>
      <c r="K53" s="34"/>
      <c r="L53" s="35"/>
      <c r="M53" s="36"/>
      <c r="N53" s="36"/>
      <c r="O53" s="35"/>
      <c r="P53" s="35"/>
      <c r="Q53" s="35" t="str">
        <f t="shared" si="2"/>
        <v/>
      </c>
      <c r="R53" s="25"/>
      <c r="S53" s="26"/>
      <c r="T53" s="26"/>
      <c r="U53" s="26"/>
      <c r="V53" s="26"/>
      <c r="W53" s="26"/>
      <c r="X53" s="26"/>
      <c r="Y53" s="26"/>
      <c r="Z53" s="26"/>
      <c r="AA53" s="26"/>
    </row>
    <row r="54" spans="1:27" s="7" customFormat="1" ht="26.15" hidden="1" customHeight="1" x14ac:dyDescent="0.35">
      <c r="A54" s="22">
        <v>47</v>
      </c>
      <c r="B54" s="23" t="s">
        <v>16</v>
      </c>
      <c r="C54" s="21" t="s">
        <v>608</v>
      </c>
      <c r="D54" s="21" t="s">
        <v>1459</v>
      </c>
      <c r="E54" s="23" t="s">
        <v>1737</v>
      </c>
      <c r="F54" s="46"/>
      <c r="G54" s="8"/>
      <c r="H54" s="83">
        <v>9820713661</v>
      </c>
      <c r="I54" s="33" t="s">
        <v>2049</v>
      </c>
      <c r="J54" s="34">
        <v>45336</v>
      </c>
      <c r="K54" s="34"/>
      <c r="L54" s="32"/>
      <c r="M54" s="39"/>
      <c r="N54" s="39"/>
      <c r="O54" s="32"/>
      <c r="P54" s="32"/>
      <c r="Q54" s="35" t="str">
        <f t="shared" si="2"/>
        <v/>
      </c>
      <c r="R54" s="25"/>
      <c r="S54" s="26"/>
      <c r="T54" s="26"/>
      <c r="U54" s="26"/>
      <c r="V54" s="26"/>
      <c r="W54" s="26"/>
      <c r="X54" s="26"/>
      <c r="Y54" s="26"/>
      <c r="Z54" s="26"/>
      <c r="AA54" s="26"/>
    </row>
    <row r="55" spans="1:27" s="7" customFormat="1" ht="26.15" hidden="1" customHeight="1" x14ac:dyDescent="0.35">
      <c r="A55" s="22">
        <v>48</v>
      </c>
      <c r="B55" s="23" t="s">
        <v>16</v>
      </c>
      <c r="C55" s="21" t="s">
        <v>638</v>
      </c>
      <c r="D55" s="21" t="s">
        <v>1489</v>
      </c>
      <c r="E55" s="23" t="s">
        <v>1737</v>
      </c>
      <c r="F55" s="46"/>
      <c r="G55" s="8"/>
      <c r="H55" s="83">
        <v>9152094593</v>
      </c>
      <c r="I55" s="33" t="s">
        <v>2062</v>
      </c>
      <c r="J55" s="34">
        <v>45336</v>
      </c>
      <c r="K55" s="34"/>
      <c r="L55" s="32"/>
      <c r="M55" s="39"/>
      <c r="N55" s="39"/>
      <c r="O55" s="32"/>
      <c r="P55" s="32"/>
      <c r="Q55" s="35" t="str">
        <f t="shared" si="2"/>
        <v/>
      </c>
      <c r="R55" s="25"/>
      <c r="S55" s="26"/>
      <c r="T55" s="26"/>
      <c r="U55" s="26"/>
      <c r="V55" s="26"/>
      <c r="W55" s="26"/>
      <c r="X55" s="26"/>
      <c r="Y55" s="26"/>
      <c r="Z55" s="26"/>
      <c r="AA55" s="26"/>
    </row>
    <row r="56" spans="1:27" s="7" customFormat="1" ht="26.15" hidden="1" customHeight="1" x14ac:dyDescent="0.35">
      <c r="A56" s="22">
        <v>49</v>
      </c>
      <c r="B56" s="23" t="s">
        <v>17</v>
      </c>
      <c r="C56" s="21" t="s">
        <v>682</v>
      </c>
      <c r="D56" s="21" t="s">
        <v>1533</v>
      </c>
      <c r="E56" s="21" t="s">
        <v>1737</v>
      </c>
      <c r="F56" s="46"/>
      <c r="G56" s="8"/>
      <c r="H56" s="83">
        <v>9820717293</v>
      </c>
      <c r="I56" s="33" t="s">
        <v>2088</v>
      </c>
      <c r="J56" s="34">
        <v>45336</v>
      </c>
      <c r="K56" s="34"/>
      <c r="L56" s="37"/>
      <c r="M56" s="38"/>
      <c r="N56" s="38"/>
      <c r="O56" s="37"/>
      <c r="P56" s="37"/>
      <c r="Q56" s="35" t="str">
        <f t="shared" si="2"/>
        <v/>
      </c>
      <c r="R56" s="25"/>
      <c r="S56" s="26"/>
      <c r="T56" s="26"/>
      <c r="U56" s="26"/>
      <c r="V56" s="26"/>
      <c r="W56" s="26"/>
      <c r="X56" s="26"/>
      <c r="Y56" s="26"/>
      <c r="Z56" s="26"/>
      <c r="AA56" s="26"/>
    </row>
    <row r="57" spans="1:27" s="7" customFormat="1" ht="26.15" hidden="1" customHeight="1" x14ac:dyDescent="0.35">
      <c r="A57" s="22">
        <v>50</v>
      </c>
      <c r="B57" s="23" t="s">
        <v>17</v>
      </c>
      <c r="C57" s="21" t="s">
        <v>715</v>
      </c>
      <c r="D57" s="21" t="s">
        <v>1566</v>
      </c>
      <c r="E57" s="21" t="s">
        <v>1737</v>
      </c>
      <c r="F57" s="46"/>
      <c r="G57" s="8"/>
      <c r="H57" s="83">
        <v>8779227303</v>
      </c>
      <c r="I57" s="33" t="s">
        <v>2109</v>
      </c>
      <c r="J57" s="34">
        <v>45336</v>
      </c>
      <c r="K57" s="34"/>
      <c r="L57" s="35"/>
      <c r="M57" s="36"/>
      <c r="N57" s="36"/>
      <c r="O57" s="35"/>
      <c r="P57" s="35"/>
      <c r="Q57" s="35" t="str">
        <f t="shared" si="2"/>
        <v/>
      </c>
      <c r="R57" s="25"/>
      <c r="S57" s="26"/>
      <c r="T57" s="26"/>
      <c r="U57" s="26"/>
      <c r="V57" s="26"/>
      <c r="W57" s="26"/>
      <c r="X57" s="26"/>
      <c r="Y57" s="26"/>
      <c r="Z57" s="26"/>
      <c r="AA57" s="26"/>
    </row>
    <row r="58" spans="1:27" s="7" customFormat="1" ht="26.15" hidden="1" customHeight="1" x14ac:dyDescent="0.35">
      <c r="A58" s="22">
        <v>51</v>
      </c>
      <c r="B58" s="23" t="s">
        <v>17</v>
      </c>
      <c r="C58" s="21" t="s">
        <v>725</v>
      </c>
      <c r="D58" s="21" t="s">
        <v>1576</v>
      </c>
      <c r="E58" s="21" t="s">
        <v>1737</v>
      </c>
      <c r="F58" s="46"/>
      <c r="G58" s="8"/>
      <c r="H58" s="83">
        <v>8879243020</v>
      </c>
      <c r="I58" s="33" t="s">
        <v>2110</v>
      </c>
      <c r="J58" s="34">
        <v>45336</v>
      </c>
      <c r="K58" s="34"/>
      <c r="L58" s="32"/>
      <c r="M58" s="39"/>
      <c r="N58" s="39"/>
      <c r="O58" s="32"/>
      <c r="P58" s="32"/>
      <c r="Q58" s="35" t="str">
        <f t="shared" si="2"/>
        <v/>
      </c>
      <c r="R58" s="25"/>
      <c r="S58" s="26"/>
      <c r="T58" s="26"/>
      <c r="U58" s="26"/>
      <c r="V58" s="26"/>
      <c r="W58" s="26"/>
      <c r="X58" s="26"/>
      <c r="Y58" s="26"/>
      <c r="Z58" s="26"/>
      <c r="AA58" s="26"/>
    </row>
    <row r="59" spans="1:27" s="7" customFormat="1" ht="26.15" hidden="1" customHeight="1" x14ac:dyDescent="0.35">
      <c r="A59" s="22">
        <v>52</v>
      </c>
      <c r="B59" s="23" t="s">
        <v>17</v>
      </c>
      <c r="C59" s="21" t="s">
        <v>727</v>
      </c>
      <c r="D59" s="21" t="s">
        <v>1578</v>
      </c>
      <c r="E59" s="21" t="s">
        <v>1737</v>
      </c>
      <c r="F59" s="46"/>
      <c r="G59" s="8"/>
      <c r="H59" s="83">
        <v>8888457034</v>
      </c>
      <c r="I59" s="33" t="s">
        <v>2111</v>
      </c>
      <c r="J59" s="34">
        <v>45336</v>
      </c>
      <c r="K59" s="34"/>
      <c r="L59" s="35"/>
      <c r="M59" s="36"/>
      <c r="N59" s="36"/>
      <c r="O59" s="35"/>
      <c r="P59" s="35"/>
      <c r="Q59" s="35" t="str">
        <f t="shared" si="2"/>
        <v/>
      </c>
      <c r="R59" s="25"/>
      <c r="S59" s="26"/>
      <c r="T59" s="26"/>
      <c r="U59" s="26"/>
      <c r="V59" s="26"/>
      <c r="W59" s="26"/>
      <c r="X59" s="26"/>
      <c r="Y59" s="26"/>
      <c r="Z59" s="26"/>
      <c r="AA59" s="26"/>
    </row>
    <row r="60" spans="1:27" s="7" customFormat="1" ht="26.15" hidden="1" customHeight="1" x14ac:dyDescent="0.35">
      <c r="A60" s="22">
        <v>53</v>
      </c>
      <c r="B60" s="23" t="s">
        <v>17</v>
      </c>
      <c r="C60" s="21" t="s">
        <v>733</v>
      </c>
      <c r="D60" s="21" t="s">
        <v>1584</v>
      </c>
      <c r="E60" s="21" t="s">
        <v>1737</v>
      </c>
      <c r="F60" s="46"/>
      <c r="G60" s="8"/>
      <c r="H60" s="83">
        <v>8108994374</v>
      </c>
      <c r="I60" s="33" t="s">
        <v>2114</v>
      </c>
      <c r="J60" s="34">
        <v>45336</v>
      </c>
      <c r="K60" s="34"/>
      <c r="L60" s="32"/>
      <c r="M60" s="39"/>
      <c r="N60" s="39"/>
      <c r="O60" s="32"/>
      <c r="P60" s="32"/>
      <c r="Q60" s="35" t="str">
        <f t="shared" si="2"/>
        <v/>
      </c>
      <c r="R60" s="25"/>
      <c r="S60" s="26"/>
      <c r="T60" s="26"/>
      <c r="U60" s="26"/>
      <c r="V60" s="26"/>
      <c r="W60" s="26"/>
      <c r="X60" s="26"/>
      <c r="Y60" s="26"/>
      <c r="Z60" s="26"/>
      <c r="AA60" s="26"/>
    </row>
    <row r="61" spans="1:27" s="7" customFormat="1" ht="26.15" hidden="1" customHeight="1" x14ac:dyDescent="0.35">
      <c r="A61" s="22">
        <v>54</v>
      </c>
      <c r="B61" s="23" t="s">
        <v>17</v>
      </c>
      <c r="C61" s="21" t="s">
        <v>739</v>
      </c>
      <c r="D61" s="21" t="s">
        <v>1590</v>
      </c>
      <c r="E61" s="21" t="s">
        <v>1737</v>
      </c>
      <c r="F61" s="46"/>
      <c r="G61" s="8"/>
      <c r="H61" s="83">
        <v>8291077676</v>
      </c>
      <c r="I61" s="33" t="s">
        <v>2119</v>
      </c>
      <c r="J61" s="34">
        <v>45336</v>
      </c>
      <c r="K61" s="34"/>
      <c r="L61" s="35"/>
      <c r="M61" s="36"/>
      <c r="N61" s="36"/>
      <c r="O61" s="35"/>
      <c r="P61" s="35"/>
      <c r="Q61" s="35" t="str">
        <f t="shared" si="2"/>
        <v/>
      </c>
      <c r="R61" s="25"/>
      <c r="S61" s="26"/>
      <c r="T61" s="26"/>
      <c r="U61" s="26"/>
      <c r="V61" s="26"/>
      <c r="W61" s="26"/>
      <c r="X61" s="26"/>
      <c r="Y61" s="26"/>
      <c r="Z61" s="26"/>
      <c r="AA61" s="26"/>
    </row>
    <row r="62" spans="1:27" s="7" customFormat="1" ht="26.15" hidden="1" customHeight="1" x14ac:dyDescent="0.35">
      <c r="A62" s="22">
        <v>55</v>
      </c>
      <c r="B62" s="23" t="s">
        <v>17</v>
      </c>
      <c r="C62" s="21" t="s">
        <v>740</v>
      </c>
      <c r="D62" s="21" t="s">
        <v>1591</v>
      </c>
      <c r="E62" s="21" t="s">
        <v>1737</v>
      </c>
      <c r="F62" s="46"/>
      <c r="G62" s="8"/>
      <c r="H62" s="83">
        <v>9769871250</v>
      </c>
      <c r="I62" s="33" t="s">
        <v>2120</v>
      </c>
      <c r="J62" s="34">
        <v>45336</v>
      </c>
      <c r="K62" s="34"/>
      <c r="L62" s="37"/>
      <c r="M62" s="38"/>
      <c r="N62" s="38"/>
      <c r="O62" s="37"/>
      <c r="P62" s="37"/>
      <c r="Q62" s="35" t="str">
        <f t="shared" si="2"/>
        <v/>
      </c>
      <c r="R62" s="25"/>
      <c r="S62" s="26"/>
      <c r="T62" s="26"/>
      <c r="U62" s="26"/>
      <c r="V62" s="26"/>
      <c r="W62" s="26"/>
      <c r="X62" s="26"/>
      <c r="Y62" s="26"/>
      <c r="Z62" s="26"/>
      <c r="AA62" s="26"/>
    </row>
    <row r="63" spans="1:27" s="7" customFormat="1" ht="26.15" hidden="1" customHeight="1" x14ac:dyDescent="0.35">
      <c r="A63" s="22">
        <v>56</v>
      </c>
      <c r="B63" s="23" t="s">
        <v>18</v>
      </c>
      <c r="C63" s="21" t="s">
        <v>750</v>
      </c>
      <c r="D63" s="21" t="s">
        <v>1600</v>
      </c>
      <c r="E63" s="23" t="s">
        <v>1737</v>
      </c>
      <c r="F63" s="46"/>
      <c r="G63" s="8"/>
      <c r="H63" s="83">
        <v>9834902119</v>
      </c>
      <c r="I63" s="33" t="s">
        <v>2126</v>
      </c>
      <c r="J63" s="34">
        <v>45336</v>
      </c>
      <c r="K63" s="34"/>
      <c r="L63" s="35"/>
      <c r="M63" s="39" t="s">
        <v>2625</v>
      </c>
      <c r="N63" s="36"/>
      <c r="O63" s="35"/>
      <c r="P63" s="35"/>
      <c r="Q63" s="35" t="str">
        <f t="shared" si="2"/>
        <v/>
      </c>
      <c r="R63" s="25"/>
      <c r="S63" s="26"/>
      <c r="T63" s="26"/>
      <c r="U63" s="26"/>
      <c r="V63" s="26"/>
      <c r="W63" s="26"/>
      <c r="X63" s="26"/>
      <c r="Y63" s="26"/>
      <c r="Z63" s="26"/>
      <c r="AA63" s="26"/>
    </row>
    <row r="64" spans="1:27" s="7" customFormat="1" ht="26.15" hidden="1" customHeight="1" x14ac:dyDescent="0.35">
      <c r="A64" s="22">
        <v>57</v>
      </c>
      <c r="B64" s="23" t="s">
        <v>18</v>
      </c>
      <c r="C64" s="21" t="s">
        <v>769</v>
      </c>
      <c r="D64" s="21" t="s">
        <v>1619</v>
      </c>
      <c r="E64" s="23" t="s">
        <v>1737</v>
      </c>
      <c r="F64" s="46"/>
      <c r="G64" s="8"/>
      <c r="H64" s="83">
        <v>9867273116</v>
      </c>
      <c r="I64" s="33" t="s">
        <v>2130</v>
      </c>
      <c r="J64" s="34">
        <v>45336</v>
      </c>
      <c r="K64" s="34"/>
      <c r="L64" s="32"/>
      <c r="M64" s="39" t="s">
        <v>2625</v>
      </c>
      <c r="N64" s="39"/>
      <c r="O64" s="32"/>
      <c r="P64" s="32"/>
      <c r="Q64" s="35" t="str">
        <f t="shared" si="2"/>
        <v/>
      </c>
      <c r="R64" s="25"/>
      <c r="S64" s="26"/>
      <c r="T64" s="26"/>
      <c r="U64" s="26"/>
      <c r="V64" s="26"/>
      <c r="W64" s="26"/>
      <c r="X64" s="26"/>
      <c r="Y64" s="26"/>
      <c r="Z64" s="26"/>
      <c r="AA64" s="26"/>
    </row>
    <row r="65" spans="1:27" s="7" customFormat="1" ht="26.15" hidden="1" customHeight="1" x14ac:dyDescent="0.35">
      <c r="A65" s="22">
        <v>58</v>
      </c>
      <c r="B65" s="23" t="s">
        <v>18</v>
      </c>
      <c r="C65" s="21" t="s">
        <v>810</v>
      </c>
      <c r="D65" s="21" t="s">
        <v>1660</v>
      </c>
      <c r="E65" s="23" t="s">
        <v>1737</v>
      </c>
      <c r="F65" s="46"/>
      <c r="G65" s="8"/>
      <c r="H65" s="83">
        <v>9004164093</v>
      </c>
      <c r="I65" s="33" t="s">
        <v>2136</v>
      </c>
      <c r="J65" s="34">
        <v>45336</v>
      </c>
      <c r="K65" s="34"/>
      <c r="L65" s="32"/>
      <c r="M65" s="39" t="s">
        <v>2625</v>
      </c>
      <c r="N65" s="39"/>
      <c r="O65" s="32"/>
      <c r="P65" s="32"/>
      <c r="Q65" s="35" t="str">
        <f t="shared" si="2"/>
        <v/>
      </c>
      <c r="R65" s="25"/>
      <c r="S65" s="26"/>
      <c r="T65" s="26"/>
      <c r="U65" s="26"/>
      <c r="V65" s="26"/>
      <c r="W65" s="26"/>
      <c r="X65" s="26"/>
      <c r="Y65" s="26"/>
      <c r="Z65" s="26"/>
      <c r="AA65" s="26"/>
    </row>
    <row r="66" spans="1:27" s="7" customFormat="1" ht="26.15" hidden="1" customHeight="1" x14ac:dyDescent="0.35">
      <c r="A66" s="22">
        <v>59</v>
      </c>
      <c r="B66" s="23" t="s">
        <v>18</v>
      </c>
      <c r="C66" s="21" t="s">
        <v>1826</v>
      </c>
      <c r="D66" s="21" t="s">
        <v>1825</v>
      </c>
      <c r="E66" s="23" t="s">
        <v>1827</v>
      </c>
      <c r="F66" s="46"/>
      <c r="G66" s="8"/>
      <c r="H66" s="83">
        <v>8788489524</v>
      </c>
      <c r="I66" s="33" t="s">
        <v>2137</v>
      </c>
      <c r="J66" s="34">
        <v>45336</v>
      </c>
      <c r="K66" s="34"/>
      <c r="L66" s="32"/>
      <c r="M66" s="39" t="s">
        <v>2624</v>
      </c>
      <c r="N66" s="40"/>
      <c r="O66" s="23"/>
      <c r="P66" s="23"/>
      <c r="Q66" s="35" t="str">
        <f t="shared" si="2"/>
        <v/>
      </c>
      <c r="R66" s="25"/>
      <c r="S66" s="26"/>
      <c r="T66" s="26"/>
      <c r="U66" s="26"/>
      <c r="V66" s="26"/>
      <c r="W66" s="26"/>
      <c r="X66" s="26"/>
      <c r="Y66" s="26"/>
      <c r="Z66" s="26"/>
      <c r="AA66" s="26"/>
    </row>
    <row r="67" spans="1:27" s="7" customFormat="1" ht="26.15" hidden="1" customHeight="1" x14ac:dyDescent="0.35">
      <c r="A67" s="22">
        <v>60</v>
      </c>
      <c r="B67" s="23" t="s">
        <v>19</v>
      </c>
      <c r="C67" s="21" t="s">
        <v>820</v>
      </c>
      <c r="D67" s="21" t="s">
        <v>1670</v>
      </c>
      <c r="E67" s="23" t="s">
        <v>1737</v>
      </c>
      <c r="F67" s="46"/>
      <c r="G67" s="8"/>
      <c r="H67" s="83">
        <v>9321080860</v>
      </c>
      <c r="I67" s="33" t="s">
        <v>2140</v>
      </c>
      <c r="J67" s="34">
        <v>45336</v>
      </c>
      <c r="K67" s="34"/>
      <c r="L67" s="32"/>
      <c r="M67" s="39" t="s">
        <v>2625</v>
      </c>
      <c r="N67" s="39"/>
      <c r="O67" s="32"/>
      <c r="P67" s="32"/>
      <c r="Q67" s="35" t="str">
        <f t="shared" si="2"/>
        <v/>
      </c>
      <c r="R67" s="25"/>
      <c r="S67" s="26"/>
      <c r="T67" s="26"/>
      <c r="U67" s="26"/>
      <c r="V67" s="26"/>
      <c r="W67" s="26"/>
      <c r="X67" s="26"/>
      <c r="Y67" s="26"/>
      <c r="Z67" s="26"/>
      <c r="AA67" s="26"/>
    </row>
    <row r="68" spans="1:27" s="7" customFormat="1" ht="26.15" hidden="1" customHeight="1" x14ac:dyDescent="0.35">
      <c r="A68" s="22">
        <v>61</v>
      </c>
      <c r="B68" s="23" t="s">
        <v>19</v>
      </c>
      <c r="C68" s="21" t="s">
        <v>822</v>
      </c>
      <c r="D68" s="21" t="s">
        <v>1672</v>
      </c>
      <c r="E68" s="23" t="s">
        <v>1737</v>
      </c>
      <c r="F68" s="46"/>
      <c r="G68" s="8"/>
      <c r="H68" s="83">
        <v>8097540220</v>
      </c>
      <c r="I68" s="33" t="s">
        <v>2141</v>
      </c>
      <c r="J68" s="34">
        <v>45336</v>
      </c>
      <c r="K68" s="34"/>
      <c r="L68" s="23"/>
      <c r="M68" s="39" t="s">
        <v>2625</v>
      </c>
      <c r="N68" s="40"/>
      <c r="O68" s="23"/>
      <c r="P68" s="23"/>
      <c r="Q68" s="35" t="str">
        <f t="shared" si="2"/>
        <v/>
      </c>
      <c r="R68" s="25"/>
      <c r="S68" s="26"/>
      <c r="T68" s="26"/>
      <c r="U68" s="26"/>
      <c r="V68" s="26"/>
      <c r="W68" s="26"/>
      <c r="X68" s="26"/>
      <c r="Y68" s="26"/>
      <c r="Z68" s="26"/>
      <c r="AA68" s="26"/>
    </row>
    <row r="69" spans="1:27" s="7" customFormat="1" ht="26.15" hidden="1" customHeight="1" x14ac:dyDescent="0.35">
      <c r="A69" s="22">
        <v>62</v>
      </c>
      <c r="B69" s="23" t="s">
        <v>19</v>
      </c>
      <c r="C69" s="21" t="s">
        <v>827</v>
      </c>
      <c r="D69" s="21" t="s">
        <v>1677</v>
      </c>
      <c r="E69" s="23" t="s">
        <v>1737</v>
      </c>
      <c r="F69" s="46"/>
      <c r="G69" s="8"/>
      <c r="H69" s="83">
        <v>9665689504</v>
      </c>
      <c r="I69" s="33" t="s">
        <v>2143</v>
      </c>
      <c r="J69" s="34">
        <v>45336</v>
      </c>
      <c r="K69" s="34"/>
      <c r="L69" s="32"/>
      <c r="M69" s="39" t="s">
        <v>2625</v>
      </c>
      <c r="N69" s="39"/>
      <c r="O69" s="32"/>
      <c r="P69" s="32"/>
      <c r="Q69" s="35" t="str">
        <f t="shared" si="2"/>
        <v/>
      </c>
      <c r="R69" s="25"/>
      <c r="S69" s="26"/>
      <c r="T69" s="26"/>
      <c r="U69" s="26"/>
      <c r="V69" s="26"/>
      <c r="W69" s="26"/>
      <c r="X69" s="26"/>
      <c r="Y69" s="26"/>
      <c r="Z69" s="26"/>
      <c r="AA69" s="26"/>
    </row>
    <row r="70" spans="1:27" s="7" customFormat="1" ht="26.15" hidden="1" customHeight="1" x14ac:dyDescent="0.35">
      <c r="A70" s="22">
        <v>63</v>
      </c>
      <c r="B70" s="23" t="s">
        <v>19</v>
      </c>
      <c r="C70" s="21" t="s">
        <v>830</v>
      </c>
      <c r="D70" s="21" t="s">
        <v>1680</v>
      </c>
      <c r="E70" s="23" t="s">
        <v>1737</v>
      </c>
      <c r="F70" s="46"/>
      <c r="G70" s="8"/>
      <c r="H70" s="83">
        <v>9004215338</v>
      </c>
      <c r="I70" s="33" t="s">
        <v>2145</v>
      </c>
      <c r="J70" s="34">
        <v>45336</v>
      </c>
      <c r="K70" s="34"/>
      <c r="L70" s="35"/>
      <c r="M70" s="39" t="s">
        <v>2625</v>
      </c>
      <c r="N70" s="36"/>
      <c r="O70" s="35"/>
      <c r="P70" s="35"/>
      <c r="Q70" s="35" t="str">
        <f t="shared" si="2"/>
        <v/>
      </c>
      <c r="R70" s="25"/>
      <c r="S70" s="26"/>
      <c r="T70" s="26"/>
      <c r="U70" s="26"/>
      <c r="V70" s="26"/>
      <c r="W70" s="26"/>
      <c r="X70" s="26"/>
      <c r="Y70" s="26"/>
      <c r="Z70" s="26"/>
      <c r="AA70" s="26"/>
    </row>
    <row r="71" spans="1:27" s="7" customFormat="1" ht="26.15" hidden="1" customHeight="1" x14ac:dyDescent="0.35">
      <c r="A71" s="22">
        <v>64</v>
      </c>
      <c r="B71" s="23" t="s">
        <v>19</v>
      </c>
      <c r="C71" s="21" t="s">
        <v>832</v>
      </c>
      <c r="D71" s="21" t="s">
        <v>1682</v>
      </c>
      <c r="E71" s="23" t="s">
        <v>1737</v>
      </c>
      <c r="F71" s="46"/>
      <c r="G71" s="8"/>
      <c r="H71" s="83">
        <v>9157275781</v>
      </c>
      <c r="I71" s="33" t="s">
        <v>2147</v>
      </c>
      <c r="J71" s="34">
        <v>45336</v>
      </c>
      <c r="K71" s="33"/>
      <c r="L71" s="32"/>
      <c r="M71" s="39" t="s">
        <v>2625</v>
      </c>
      <c r="N71" s="39"/>
      <c r="O71" s="32"/>
      <c r="P71" s="32"/>
      <c r="Q71" s="35" t="str">
        <f t="shared" si="2"/>
        <v/>
      </c>
      <c r="R71" s="25"/>
      <c r="S71" s="26"/>
      <c r="T71" s="26"/>
      <c r="U71" s="26"/>
      <c r="V71" s="26"/>
      <c r="W71" s="26"/>
      <c r="X71" s="26"/>
      <c r="Y71" s="26"/>
      <c r="Z71" s="26"/>
      <c r="AA71" s="26"/>
    </row>
    <row r="72" spans="1:27" s="7" customFormat="1" ht="26.15" hidden="1" customHeight="1" x14ac:dyDescent="0.35">
      <c r="A72" s="22">
        <v>65</v>
      </c>
      <c r="B72" s="23" t="s">
        <v>19</v>
      </c>
      <c r="C72" s="21" t="s">
        <v>833</v>
      </c>
      <c r="D72" s="21" t="s">
        <v>1683</v>
      </c>
      <c r="E72" s="23" t="s">
        <v>1737</v>
      </c>
      <c r="F72" s="46"/>
      <c r="G72" s="8"/>
      <c r="H72" s="83">
        <v>9619169917</v>
      </c>
      <c r="I72" s="33" t="s">
        <v>2148</v>
      </c>
      <c r="J72" s="34">
        <v>45336</v>
      </c>
      <c r="K72" s="34"/>
      <c r="L72" s="23"/>
      <c r="M72" s="39" t="s">
        <v>2625</v>
      </c>
      <c r="N72" s="40"/>
      <c r="O72" s="23"/>
      <c r="P72" s="23"/>
      <c r="Q72" s="35" t="str">
        <f t="shared" ref="Q72:Q78" si="3">IF(LEFT(F72,3)="off","OFF",IF(F72="","","ON"))</f>
        <v/>
      </c>
      <c r="R72" s="25"/>
      <c r="S72" s="26"/>
      <c r="T72" s="26"/>
      <c r="U72" s="26"/>
      <c r="V72" s="26"/>
      <c r="W72" s="26"/>
      <c r="X72" s="26"/>
      <c r="Y72" s="26"/>
      <c r="Z72" s="26"/>
      <c r="AA72" s="26"/>
    </row>
    <row r="73" spans="1:27" s="7" customFormat="1" ht="26.15" hidden="1" customHeight="1" x14ac:dyDescent="0.35">
      <c r="A73" s="22">
        <v>66</v>
      </c>
      <c r="B73" s="23" t="s">
        <v>19</v>
      </c>
      <c r="C73" s="21" t="s">
        <v>843</v>
      </c>
      <c r="D73" s="21" t="s">
        <v>1693</v>
      </c>
      <c r="E73" s="23" t="s">
        <v>1737</v>
      </c>
      <c r="F73" s="46"/>
      <c r="G73" s="8"/>
      <c r="H73" s="83">
        <v>9664833642</v>
      </c>
      <c r="I73" s="33" t="s">
        <v>2149</v>
      </c>
      <c r="J73" s="34">
        <v>45336</v>
      </c>
      <c r="K73" s="34"/>
      <c r="L73" s="32"/>
      <c r="M73" s="39" t="s">
        <v>2625</v>
      </c>
      <c r="N73" s="39"/>
      <c r="O73" s="32"/>
      <c r="P73" s="32"/>
      <c r="Q73" s="35" t="str">
        <f t="shared" si="3"/>
        <v/>
      </c>
      <c r="R73" s="25"/>
      <c r="S73" s="26"/>
      <c r="T73" s="26"/>
      <c r="U73" s="26"/>
      <c r="V73" s="26"/>
      <c r="W73" s="26"/>
      <c r="X73" s="26"/>
      <c r="Y73" s="26"/>
      <c r="Z73" s="26"/>
      <c r="AA73" s="26"/>
    </row>
    <row r="74" spans="1:27" s="7" customFormat="1" ht="26.15" hidden="1" customHeight="1" x14ac:dyDescent="0.35">
      <c r="A74" s="22">
        <v>67</v>
      </c>
      <c r="B74" s="23" t="s">
        <v>19</v>
      </c>
      <c r="C74" s="21" t="s">
        <v>850</v>
      </c>
      <c r="D74" s="21" t="s">
        <v>1700</v>
      </c>
      <c r="E74" s="23" t="s">
        <v>1737</v>
      </c>
      <c r="F74" s="46"/>
      <c r="G74" s="8"/>
      <c r="H74" s="83">
        <v>9769948758</v>
      </c>
      <c r="I74" s="33" t="s">
        <v>2152</v>
      </c>
      <c r="J74" s="34">
        <v>45336</v>
      </c>
      <c r="K74" s="34"/>
      <c r="L74" s="35"/>
      <c r="M74" s="39" t="s">
        <v>2625</v>
      </c>
      <c r="N74" s="36"/>
      <c r="O74" s="35"/>
      <c r="P74" s="35"/>
      <c r="Q74" s="35" t="str">
        <f t="shared" si="3"/>
        <v/>
      </c>
      <c r="R74" s="25"/>
      <c r="S74" s="26"/>
      <c r="T74" s="26"/>
      <c r="U74" s="26"/>
      <c r="V74" s="26"/>
      <c r="W74" s="26"/>
      <c r="X74" s="26"/>
      <c r="Y74" s="26"/>
      <c r="Z74" s="26"/>
      <c r="AA74" s="26"/>
    </row>
    <row r="75" spans="1:27" s="7" customFormat="1" ht="26.15" hidden="1" customHeight="1" x14ac:dyDescent="0.35">
      <c r="A75" s="22">
        <v>68</v>
      </c>
      <c r="B75" s="23" t="s">
        <v>19</v>
      </c>
      <c r="C75" s="21" t="s">
        <v>854</v>
      </c>
      <c r="D75" s="21" t="s">
        <v>1704</v>
      </c>
      <c r="E75" s="23" t="s">
        <v>1737</v>
      </c>
      <c r="F75" s="46"/>
      <c r="G75" s="8"/>
      <c r="H75" s="83">
        <v>9323595280</v>
      </c>
      <c r="I75" s="33" t="s">
        <v>2154</v>
      </c>
      <c r="J75" s="34">
        <v>45336</v>
      </c>
      <c r="K75" s="34"/>
      <c r="L75" s="32"/>
      <c r="M75" s="39" t="s">
        <v>2625</v>
      </c>
      <c r="N75" s="39"/>
      <c r="O75" s="32"/>
      <c r="P75" s="32"/>
      <c r="Q75" s="35" t="str">
        <f t="shared" si="3"/>
        <v/>
      </c>
      <c r="R75" s="25"/>
      <c r="S75" s="26"/>
      <c r="T75" s="26"/>
      <c r="U75" s="26"/>
      <c r="V75" s="26"/>
      <c r="W75" s="26"/>
      <c r="X75" s="26"/>
      <c r="Y75" s="26"/>
      <c r="Z75" s="26"/>
      <c r="AA75" s="26"/>
    </row>
    <row r="76" spans="1:27" s="7" customFormat="1" ht="26.15" hidden="1" customHeight="1" x14ac:dyDescent="0.35">
      <c r="A76" s="22">
        <v>69</v>
      </c>
      <c r="B76" s="23" t="s">
        <v>19</v>
      </c>
      <c r="C76" s="21" t="s">
        <v>856</v>
      </c>
      <c r="D76" s="21" t="s">
        <v>1706</v>
      </c>
      <c r="E76" s="23" t="s">
        <v>1737</v>
      </c>
      <c r="F76" s="46"/>
      <c r="G76" s="8"/>
      <c r="H76" s="83">
        <v>8850259621</v>
      </c>
      <c r="I76" s="33" t="s">
        <v>2156</v>
      </c>
      <c r="J76" s="34">
        <v>45336</v>
      </c>
      <c r="K76" s="34"/>
      <c r="L76" s="32"/>
      <c r="M76" s="39" t="s">
        <v>2625</v>
      </c>
      <c r="N76" s="39"/>
      <c r="O76" s="32"/>
      <c r="P76" s="32"/>
      <c r="Q76" s="35" t="str">
        <f t="shared" si="3"/>
        <v/>
      </c>
      <c r="R76" s="25"/>
      <c r="S76" s="26"/>
      <c r="T76" s="26"/>
      <c r="U76" s="26"/>
      <c r="V76" s="26"/>
      <c r="W76" s="26"/>
      <c r="X76" s="26"/>
      <c r="Y76" s="26"/>
      <c r="Z76" s="26"/>
      <c r="AA76" s="26"/>
    </row>
    <row r="77" spans="1:27" s="7" customFormat="1" ht="26.15" hidden="1" customHeight="1" x14ac:dyDescent="0.35">
      <c r="A77" s="22">
        <v>70</v>
      </c>
      <c r="B77" s="23" t="s">
        <v>19</v>
      </c>
      <c r="C77" s="21" t="s">
        <v>865</v>
      </c>
      <c r="D77" s="21" t="s">
        <v>1715</v>
      </c>
      <c r="E77" s="23" t="s">
        <v>1737</v>
      </c>
      <c r="F77" s="46"/>
      <c r="G77" s="8"/>
      <c r="H77" s="83">
        <v>9082193801</v>
      </c>
      <c r="I77" s="33" t="s">
        <v>2161</v>
      </c>
      <c r="J77" s="34">
        <v>45336</v>
      </c>
      <c r="K77" s="34"/>
      <c r="L77" s="32"/>
      <c r="M77" s="39" t="s">
        <v>2625</v>
      </c>
      <c r="N77" s="39"/>
      <c r="O77" s="32"/>
      <c r="P77" s="32"/>
      <c r="Q77" s="35" t="str">
        <f t="shared" si="3"/>
        <v/>
      </c>
      <c r="R77" s="25"/>
      <c r="S77" s="26"/>
      <c r="T77" s="26"/>
      <c r="U77" s="26"/>
      <c r="V77" s="26"/>
      <c r="W77" s="26"/>
      <c r="X77" s="26"/>
      <c r="Y77" s="26"/>
      <c r="Z77" s="26"/>
      <c r="AA77" s="26"/>
    </row>
    <row r="78" spans="1:27" s="7" customFormat="1" ht="26.15" hidden="1" customHeight="1" x14ac:dyDescent="0.35">
      <c r="A78" s="22">
        <v>71</v>
      </c>
      <c r="B78" s="23" t="s">
        <v>19</v>
      </c>
      <c r="C78" s="21" t="s">
        <v>868</v>
      </c>
      <c r="D78" s="21" t="s">
        <v>1718</v>
      </c>
      <c r="E78" s="23" t="s">
        <v>1737</v>
      </c>
      <c r="F78" s="46"/>
      <c r="G78" s="8"/>
      <c r="H78" s="83">
        <v>8097366457</v>
      </c>
      <c r="I78" s="33" t="s">
        <v>2162</v>
      </c>
      <c r="J78" s="34">
        <v>45336</v>
      </c>
      <c r="K78" s="34"/>
      <c r="L78" s="35"/>
      <c r="M78" s="39" t="s">
        <v>2625</v>
      </c>
      <c r="N78" s="36"/>
      <c r="O78" s="35"/>
      <c r="P78" s="35"/>
      <c r="Q78" s="35" t="str">
        <f t="shared" si="3"/>
        <v/>
      </c>
      <c r="R78" s="25"/>
      <c r="S78" s="26"/>
      <c r="T78" s="26"/>
      <c r="U78" s="26"/>
      <c r="V78" s="26"/>
      <c r="W78" s="26"/>
      <c r="X78" s="26"/>
      <c r="Y78" s="26"/>
      <c r="Z78" s="26"/>
      <c r="AA78" s="26"/>
    </row>
    <row r="79" spans="1:27" x14ac:dyDescent="0.35">
      <c r="A79" s="12"/>
      <c r="B79" s="13"/>
      <c r="C79" s="14"/>
      <c r="D79" s="15"/>
      <c r="E79" s="2"/>
      <c r="F79" s="69"/>
      <c r="G79" s="16"/>
      <c r="H79" s="85"/>
      <c r="I79" s="15"/>
      <c r="J79" s="17"/>
      <c r="K79" s="17"/>
      <c r="L79" s="2"/>
      <c r="M79" s="2"/>
      <c r="N79" s="2"/>
      <c r="O79" s="2"/>
      <c r="P79" s="2"/>
      <c r="Q79" s="2"/>
      <c r="R79" s="3"/>
    </row>
    <row r="80" spans="1:27" x14ac:dyDescent="0.35">
      <c r="A80" s="12"/>
      <c r="B80" s="13"/>
      <c r="C80" s="14"/>
      <c r="D80" s="15"/>
      <c r="E80" s="2"/>
      <c r="F80" s="69"/>
      <c r="G80" s="16"/>
      <c r="H80" s="85"/>
      <c r="I80" s="15"/>
      <c r="J80" s="17"/>
      <c r="K80" s="17"/>
      <c r="L80" s="2"/>
      <c r="M80" s="2"/>
      <c r="N80" s="2"/>
      <c r="O80" s="2"/>
      <c r="P80" s="2"/>
      <c r="Q80" s="2"/>
      <c r="R80" s="3"/>
    </row>
    <row r="81" spans="1:19" x14ac:dyDescent="0.35">
      <c r="A81" s="12"/>
      <c r="B81" s="13"/>
      <c r="C81" s="14"/>
      <c r="D81" s="15"/>
      <c r="E81" s="2"/>
      <c r="F81" s="69"/>
      <c r="G81" s="16"/>
      <c r="H81" s="85"/>
      <c r="I81" s="15"/>
      <c r="J81" s="17"/>
      <c r="K81" s="17"/>
      <c r="L81" s="2"/>
      <c r="M81" s="2"/>
      <c r="N81" s="2"/>
      <c r="O81" s="2"/>
      <c r="P81" s="2"/>
      <c r="Q81" s="2"/>
      <c r="R81" s="3"/>
    </row>
    <row r="82" spans="1:19" x14ac:dyDescent="0.35">
      <c r="A82" s="3"/>
      <c r="B82" s="3"/>
      <c r="C82" s="5"/>
      <c r="D82" s="5"/>
      <c r="E82" s="5"/>
      <c r="F82" s="5"/>
      <c r="G82" s="6"/>
      <c r="H82" s="5"/>
      <c r="I82" s="5"/>
      <c r="J82" s="5"/>
      <c r="K82" s="5"/>
      <c r="L82" s="6"/>
      <c r="M82" s="6"/>
      <c r="N82" s="6"/>
      <c r="O82" s="6"/>
      <c r="P82" s="6"/>
      <c r="Q82" s="6"/>
      <c r="R82" s="6"/>
    </row>
    <row r="83" spans="1:19" s="90" customFormat="1" ht="15.5" x14ac:dyDescent="0.35">
      <c r="A83" s="130" t="s">
        <v>2657</v>
      </c>
      <c r="B83" s="130"/>
      <c r="C83" s="130"/>
      <c r="D83" s="130" t="s">
        <v>2658</v>
      </c>
      <c r="E83" s="130"/>
      <c r="F83" s="130"/>
      <c r="G83" s="130"/>
      <c r="H83" s="130"/>
      <c r="I83" s="86" t="s">
        <v>2670</v>
      </c>
      <c r="J83" s="86" t="s">
        <v>31</v>
      </c>
      <c r="K83" s="86"/>
      <c r="L83" s="86" t="s">
        <v>31</v>
      </c>
      <c r="M83" s="86"/>
      <c r="R83" s="90" t="s">
        <v>2256</v>
      </c>
      <c r="S83" s="90" t="s">
        <v>2543</v>
      </c>
    </row>
    <row r="84" spans="1:19" s="90" customFormat="1" ht="15.5" x14ac:dyDescent="0.35">
      <c r="A84" s="130" t="s">
        <v>2656</v>
      </c>
      <c r="B84" s="130"/>
      <c r="C84" s="130"/>
      <c r="D84" s="131" t="s">
        <v>2579</v>
      </c>
      <c r="E84" s="131"/>
      <c r="F84" s="131"/>
      <c r="G84" s="131"/>
      <c r="H84" s="131"/>
      <c r="I84" s="86" t="s">
        <v>2669</v>
      </c>
      <c r="J84" s="86" t="s">
        <v>2572</v>
      </c>
      <c r="K84" s="86"/>
      <c r="L84" s="86" t="s">
        <v>2572</v>
      </c>
      <c r="M84" s="86"/>
    </row>
    <row r="85" spans="1:19" s="74" customFormat="1" x14ac:dyDescent="0.35">
      <c r="A85" s="3"/>
      <c r="B85" s="3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Q85" s="74" t="s">
        <v>2535</v>
      </c>
      <c r="R85" s="100" t="e">
        <f>MIN(#REF!)</f>
        <v>#REF!</v>
      </c>
      <c r="S85" s="74">
        <f>MIN(S8:S78)</f>
        <v>0</v>
      </c>
    </row>
    <row r="86" spans="1:19" hidden="1" x14ac:dyDescent="0.35">
      <c r="A86" s="111" t="s">
        <v>35</v>
      </c>
      <c r="B86" s="111"/>
      <c r="C86" s="111"/>
      <c r="D86" s="3"/>
      <c r="E86" s="3"/>
      <c r="F86" s="5"/>
      <c r="G86" s="3"/>
      <c r="H86" s="5"/>
      <c r="I86" s="5"/>
      <c r="J86" s="112"/>
      <c r="K86" s="112"/>
      <c r="L86" s="111"/>
      <c r="M86" s="5"/>
      <c r="Q86" t="s">
        <v>2536</v>
      </c>
      <c r="R86" s="71" t="e">
        <f>AVERAGE(#REF!)</f>
        <v>#REF!</v>
      </c>
      <c r="S86" s="72" t="e">
        <f>+AVERAGE(S8:S78)</f>
        <v>#DIV/0!</v>
      </c>
    </row>
    <row r="87" spans="1:19" hidden="1" x14ac:dyDescent="0.35">
      <c r="A87" s="4"/>
      <c r="B87" s="4"/>
      <c r="C87" s="4"/>
      <c r="D87" s="3"/>
      <c r="E87" s="3"/>
      <c r="F87" s="5"/>
      <c r="G87" s="3"/>
      <c r="H87" s="5"/>
      <c r="I87" s="5"/>
      <c r="J87" s="112"/>
      <c r="K87" s="112"/>
      <c r="L87" s="111"/>
      <c r="M87" s="5"/>
      <c r="Q87" t="s">
        <v>2537</v>
      </c>
      <c r="R87" s="71" t="e">
        <f>MEDIAN(#REF!)</f>
        <v>#REF!</v>
      </c>
      <c r="S87" t="e">
        <f>MEDIAN(S8:S78)</f>
        <v>#NUM!</v>
      </c>
    </row>
    <row r="88" spans="1:19" hidden="1" x14ac:dyDescent="0.35">
      <c r="A88" s="111" t="s">
        <v>2628</v>
      </c>
      <c r="B88" s="111"/>
      <c r="C88" s="111"/>
      <c r="D88" s="5"/>
      <c r="E88" s="5"/>
      <c r="F88" s="5"/>
      <c r="G88" s="5"/>
      <c r="H88" s="5"/>
      <c r="I88" s="5"/>
      <c r="J88" s="5"/>
      <c r="K88" s="5"/>
      <c r="L88" s="5"/>
      <c r="M88" s="5"/>
      <c r="Q88" t="s">
        <v>2538</v>
      </c>
      <c r="R88" s="71" t="e">
        <f>MODE(#REF!)</f>
        <v>#REF!</v>
      </c>
      <c r="S88" t="e">
        <f>_xlfn.MODE.MULT(S8:S78)</f>
        <v>#N/A</v>
      </c>
    </row>
    <row r="89" spans="1:19" hidden="1" x14ac:dyDescent="0.35">
      <c r="A89" s="111" t="s">
        <v>2629</v>
      </c>
      <c r="B89" s="132"/>
      <c r="C89" s="111"/>
      <c r="D89" s="111"/>
      <c r="E89" s="111"/>
      <c r="F89" s="112"/>
      <c r="G89" s="111"/>
      <c r="H89" s="111"/>
      <c r="I89" s="6"/>
      <c r="J89" s="6"/>
      <c r="K89" s="6"/>
      <c r="L89" s="6"/>
      <c r="M89" s="6"/>
    </row>
    <row r="90" spans="1:19" hidden="1" x14ac:dyDescent="0.35">
      <c r="A90" s="109" t="s">
        <v>36</v>
      </c>
      <c r="B90" s="109"/>
      <c r="C90" s="109"/>
      <c r="D90" s="11"/>
      <c r="E90" s="11"/>
      <c r="F90" s="70"/>
      <c r="G90" s="11"/>
      <c r="H90" s="70"/>
      <c r="I90" s="70"/>
      <c r="J90" s="11"/>
      <c r="K90" s="11"/>
      <c r="L90" s="11"/>
      <c r="M90" s="11"/>
    </row>
  </sheetData>
  <autoFilter ref="A7:AA78" xr:uid="{00000000-0009-0000-0000-000002000000}">
    <filterColumn colId="1">
      <filters>
        <filter val="E&amp;TC-A"/>
        <filter val="E&amp;TC-B"/>
      </filters>
    </filterColumn>
    <sortState xmlns:xlrd2="http://schemas.microsoft.com/office/spreadsheetml/2017/richdata2" ref="A33:AA42">
      <sortCondition ref="D7:D78"/>
    </sortState>
  </autoFilter>
  <mergeCells count="28">
    <mergeCell ref="A1:L1"/>
    <mergeCell ref="A2:L2"/>
    <mergeCell ref="A3:L3"/>
    <mergeCell ref="A4:C4"/>
    <mergeCell ref="A6:A7"/>
    <mergeCell ref="B6:B7"/>
    <mergeCell ref="C6:C7"/>
    <mergeCell ref="D6:D7"/>
    <mergeCell ref="E6:E7"/>
    <mergeCell ref="F6:F7"/>
    <mergeCell ref="P6:P7"/>
    <mergeCell ref="A83:C83"/>
    <mergeCell ref="A84:C84"/>
    <mergeCell ref="G6:G7"/>
    <mergeCell ref="H6:I6"/>
    <mergeCell ref="J6:J7"/>
    <mergeCell ref="L6:L7"/>
    <mergeCell ref="N6:N7"/>
    <mergeCell ref="O6:O7"/>
    <mergeCell ref="A88:C88"/>
    <mergeCell ref="A89:H89"/>
    <mergeCell ref="A90:C90"/>
    <mergeCell ref="K6:K7"/>
    <mergeCell ref="D83:H83"/>
    <mergeCell ref="D84:H84"/>
    <mergeCell ref="A86:C86"/>
    <mergeCell ref="J86:L86"/>
    <mergeCell ref="J87:L87"/>
  </mergeCells>
  <conditionalFormatting sqref="D79:D1048576 D1:D7">
    <cfRule type="duplicateValues" dxfId="2" priority="3"/>
  </conditionalFormatting>
  <conditionalFormatting sqref="G85:G1048576 G1:G82">
    <cfRule type="duplicateValues" dxfId="1" priority="4"/>
  </conditionalFormatting>
  <conditionalFormatting sqref="I83:K84">
    <cfRule type="duplicateValues" dxfId="0" priority="1"/>
  </conditionalFormatting>
  <printOptions horizontalCentered="1"/>
  <pageMargins left="0.16" right="0.15748031496062992" top="0.23" bottom="0.16" header="0.31496062992125984" footer="0.17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"/>
  <sheetViews>
    <sheetView workbookViewId="0">
      <selection activeCell="Q8" sqref="Q8"/>
    </sheetView>
  </sheetViews>
  <sheetFormatPr defaultRowHeight="14.5" x14ac:dyDescent="0.35"/>
  <cols>
    <col min="1" max="1" width="11.7265625" customWidth="1"/>
    <col min="2" max="2" width="13" customWidth="1"/>
    <col min="3" max="3" width="15.1796875" customWidth="1"/>
    <col min="4" max="4" width="9.1796875" customWidth="1"/>
    <col min="5" max="5" width="17.7265625" customWidth="1"/>
    <col min="6" max="6" width="19.54296875" customWidth="1"/>
    <col min="7" max="7" width="13.54296875" customWidth="1"/>
  </cols>
  <sheetData>
    <row r="1" spans="1:15" ht="15" customHeight="1" x14ac:dyDescent="0.35">
      <c r="A1" s="143" t="s">
        <v>37</v>
      </c>
      <c r="B1" s="141" t="s">
        <v>2251</v>
      </c>
      <c r="C1" s="141" t="s">
        <v>2278</v>
      </c>
      <c r="D1" s="141" t="s">
        <v>2280</v>
      </c>
      <c r="E1" s="141" t="s">
        <v>2342</v>
      </c>
      <c r="F1" s="141" t="s">
        <v>2341</v>
      </c>
      <c r="G1" s="141" t="s">
        <v>2281</v>
      </c>
    </row>
    <row r="2" spans="1:15" ht="44.25" customHeight="1" thickBot="1" x14ac:dyDescent="0.4">
      <c r="A2" s="143"/>
      <c r="B2" s="141"/>
      <c r="C2" s="141"/>
      <c r="D2" s="141"/>
      <c r="E2" s="141"/>
      <c r="F2" s="141"/>
      <c r="G2" s="141"/>
    </row>
    <row r="3" spans="1:15" ht="15" thickBot="1" x14ac:dyDescent="0.4">
      <c r="A3" s="18" t="s">
        <v>9</v>
      </c>
      <c r="B3" s="61">
        <f>COUNTIFS(Final!B$3:B$854,proof!A3)</f>
        <v>76</v>
      </c>
      <c r="C3" s="61">
        <f>COUNTIFS(Final!$B:$B,proof!A3,Final!$F:$F,"Placement")</f>
        <v>22</v>
      </c>
      <c r="D3" s="61">
        <f>COUNTIFS(Final!$B:$B,proof!A3,Final!$F:$F,"Placement",Final!$G:$G,"&lt;&gt;")</f>
        <v>12</v>
      </c>
      <c r="E3" s="62">
        <f>COUNTIFS(Final!$B:$B,proof!A3,Final!$F:$F,"Placement",Final!$H:$H,"&lt;&gt;")</f>
        <v>10</v>
      </c>
      <c r="F3" s="61">
        <f>D3-E3</f>
        <v>2</v>
      </c>
      <c r="G3" s="61">
        <f>COUNTIFS(Final!$B:$B,proof!A3,Final!$H:$H,"&lt;&gt;")</f>
        <v>32</v>
      </c>
      <c r="K3" s="106"/>
      <c r="L3" s="106">
        <v>285</v>
      </c>
      <c r="N3" s="106">
        <v>50</v>
      </c>
      <c r="O3" s="106">
        <v>51</v>
      </c>
    </row>
    <row r="4" spans="1:15" ht="15" thickBot="1" x14ac:dyDescent="0.4">
      <c r="A4" s="18" t="s">
        <v>10</v>
      </c>
      <c r="B4" s="61">
        <f>COUNTIFS(Final!B$3:B$854,proof!A4)</f>
        <v>76</v>
      </c>
      <c r="C4" s="61">
        <f>COUNTIFS(Final!$B:$B,proof!A4,Final!$F:$F,"Placement")</f>
        <v>22</v>
      </c>
      <c r="D4" s="61">
        <f>COUNTIFS(Final!$B:$B,proof!A4,Final!$F:$F,"Placement",Final!$G:$G,"&lt;&gt;")</f>
        <v>17</v>
      </c>
      <c r="E4" s="62">
        <f>COUNTIFS(Final!$B:$B,proof!A4,Final!$F:$F,"Placement",Final!$H:$H,"&lt;&gt;")</f>
        <v>14</v>
      </c>
      <c r="F4" s="61">
        <f t="shared" ref="F4:F14" si="0">D4-E4</f>
        <v>3</v>
      </c>
      <c r="G4" s="61">
        <f>COUNTIFS(Final!$B:$B,proof!A4,Final!$H:$H,"&lt;&gt;")</f>
        <v>29</v>
      </c>
      <c r="K4" s="107"/>
      <c r="L4" s="107">
        <v>281</v>
      </c>
      <c r="N4" s="107">
        <v>57</v>
      </c>
      <c r="O4" s="107">
        <v>57</v>
      </c>
    </row>
    <row r="5" spans="1:15" ht="15" thickBot="1" x14ac:dyDescent="0.4">
      <c r="A5" s="19" t="s">
        <v>11</v>
      </c>
      <c r="B5" s="61">
        <f>COUNTIFS(Final!B$3:B$854,proof!A5)</f>
        <v>71</v>
      </c>
      <c r="C5" s="61">
        <f>COUNTIFS(Final!$B:$B,proof!A5,Final!$F:$F,"Placement")</f>
        <v>49</v>
      </c>
      <c r="D5" s="61">
        <f>COUNTIFS(Final!$B:$B,proof!A5,Final!$F:$F,"Placement",Final!$G:$G,"&lt;&gt;")</f>
        <v>47</v>
      </c>
      <c r="E5" s="62">
        <f>COUNTIFS(Final!$B:$B,proof!A5,Final!$F:$F,"Placement",Final!$H:$H,"&lt;&gt;")</f>
        <v>27</v>
      </c>
      <c r="F5" s="61">
        <f t="shared" si="0"/>
        <v>20</v>
      </c>
      <c r="G5" s="61">
        <f>COUNTIFS(Final!$B:$B,proof!A5,Final!$H:$H,"&lt;&gt;")</f>
        <v>27</v>
      </c>
      <c r="K5" s="107"/>
      <c r="L5" s="107">
        <v>367</v>
      </c>
      <c r="N5" s="107">
        <v>126</v>
      </c>
      <c r="O5" s="107">
        <v>126</v>
      </c>
    </row>
    <row r="6" spans="1:15" ht="15" thickBot="1" x14ac:dyDescent="0.4">
      <c r="A6" s="19" t="s">
        <v>12</v>
      </c>
      <c r="B6" s="61">
        <f>COUNTIFS(Final!B$3:B$854,proof!A6)</f>
        <v>71</v>
      </c>
      <c r="C6" s="61">
        <f>COUNTIFS(Final!$B:$B,proof!A6,Final!$F:$F,"Placement")</f>
        <v>49</v>
      </c>
      <c r="D6" s="61">
        <f>COUNTIFS(Final!$B:$B,proof!A6,Final!$F:$F,"Placement",Final!$G:$G,"&lt;&gt;")</f>
        <v>45</v>
      </c>
      <c r="E6" s="62">
        <f>COUNTIFS(Final!$B:$B,proof!A6,Final!$F:$F,"Placement",Final!$H:$H,"&lt;&gt;")</f>
        <v>30</v>
      </c>
      <c r="F6" s="61">
        <f t="shared" si="0"/>
        <v>15</v>
      </c>
      <c r="G6" s="61">
        <f>COUNTIFS(Final!$B:$B,proof!A6,Final!$H:$H,"&lt;&gt;")</f>
        <v>30</v>
      </c>
      <c r="K6" s="107"/>
      <c r="L6" s="107">
        <v>145</v>
      </c>
      <c r="N6" s="107">
        <v>18</v>
      </c>
      <c r="O6" s="107">
        <v>19</v>
      </c>
    </row>
    <row r="7" spans="1:15" ht="15" thickBot="1" x14ac:dyDescent="0.4">
      <c r="A7" s="19" t="s">
        <v>1736</v>
      </c>
      <c r="B7" s="61">
        <f>COUNTIFS(Final!B$3:B$854,proof!A7)</f>
        <v>70</v>
      </c>
      <c r="C7" s="61">
        <f>COUNTIFS(Final!$B:$B,proof!A7,Final!$F:$F,"Placement")</f>
        <v>41</v>
      </c>
      <c r="D7" s="61">
        <f>COUNTIFS(Final!$B:$B,proof!A7,Final!$F:$F,"Placement",Final!$G:$G,"&lt;&gt;")</f>
        <v>39</v>
      </c>
      <c r="E7" s="62">
        <f>COUNTIFS(Final!$B:$B,proof!A7,Final!$F:$F,"Placement",Final!$H:$H,"&lt;&gt;")</f>
        <v>23</v>
      </c>
      <c r="F7" s="61">
        <f t="shared" si="0"/>
        <v>16</v>
      </c>
      <c r="G7" s="61">
        <f>COUNTIFS(Final!$B:$B,proof!A7,Final!$H:$H,"&lt;&gt;")</f>
        <v>23</v>
      </c>
      <c r="K7" s="107"/>
      <c r="L7" s="107">
        <v>279</v>
      </c>
      <c r="N7" s="107">
        <v>38</v>
      </c>
      <c r="O7" s="107">
        <v>38</v>
      </c>
    </row>
    <row r="8" spans="1:15" ht="15" thickBot="1" x14ac:dyDescent="0.4">
      <c r="A8" s="19" t="s">
        <v>14</v>
      </c>
      <c r="B8" s="61">
        <f>COUNTIFS(Final!B$3:B$854,proof!A8)</f>
        <v>68</v>
      </c>
      <c r="C8" s="61">
        <f>COUNTIFS(Final!$B:$B,proof!A8,Final!$F:$F,"Placement")</f>
        <v>47</v>
      </c>
      <c r="D8" s="61">
        <f>COUNTIFS(Final!$B:$B,proof!A8,Final!$F:$F,"Placement",Final!$G:$G,"&lt;&gt;")</f>
        <v>45</v>
      </c>
      <c r="E8" s="62">
        <f>COUNTIFS(Final!$B:$B,proof!A8,Final!$F:$F,"Placement",Final!$H:$H,"&lt;&gt;")</f>
        <v>19</v>
      </c>
      <c r="F8" s="61">
        <f t="shared" si="0"/>
        <v>26</v>
      </c>
      <c r="G8" s="61">
        <f>COUNTIFS(Final!$B:$B,proof!A8,Final!$H:$H,"&lt;&gt;")</f>
        <v>19</v>
      </c>
      <c r="K8" s="107"/>
      <c r="L8" s="107">
        <v>304</v>
      </c>
      <c r="N8" s="107">
        <v>33</v>
      </c>
      <c r="O8" s="107">
        <v>33</v>
      </c>
    </row>
    <row r="9" spans="1:15" ht="15" thickBot="1" x14ac:dyDescent="0.4">
      <c r="A9" s="19" t="s">
        <v>15</v>
      </c>
      <c r="B9" s="61">
        <f>COUNTIFS(Final!B$3:B$854,proof!A9)</f>
        <v>69</v>
      </c>
      <c r="C9" s="61">
        <f>COUNTIFS(Final!$B:$B,proof!A9,Final!$F:$F,"Placement")</f>
        <v>57</v>
      </c>
      <c r="D9" s="61">
        <f>COUNTIFS(Final!$B:$B,proof!A9,Final!$F:$F,"Placement",Final!$G:$G,"&lt;&gt;")</f>
        <v>53</v>
      </c>
      <c r="E9" s="62">
        <f>COUNTIFS(Final!$B:$B,proof!A9,Final!$F:$F,"Placement",Final!$H:$H,"&lt;&gt;")</f>
        <v>7</v>
      </c>
      <c r="F9" s="61">
        <f t="shared" si="0"/>
        <v>46</v>
      </c>
      <c r="G9" s="61">
        <f>COUNTIFS(Final!$B:$B,proof!A9,Final!$H:$H,"&lt;&gt;")</f>
        <v>7</v>
      </c>
      <c r="N9" s="107">
        <v>35</v>
      </c>
      <c r="O9" s="107">
        <v>35</v>
      </c>
    </row>
    <row r="10" spans="1:15" ht="15" thickBot="1" x14ac:dyDescent="0.4">
      <c r="A10" s="20" t="s">
        <v>16</v>
      </c>
      <c r="B10" s="61">
        <f>COUNTIFS(Final!B$3:B$854,proof!A10)</f>
        <v>70</v>
      </c>
      <c r="C10" s="61">
        <f>COUNTIFS(Final!$B:$B,proof!A10,Final!$F:$F,"Placement")</f>
        <v>51</v>
      </c>
      <c r="D10" s="61">
        <f>COUNTIFS(Final!$B:$B,proof!A10,Final!$F:$F,"Placement",Final!$G:$G,"&lt;&gt;")</f>
        <v>49</v>
      </c>
      <c r="E10" s="62">
        <f>COUNTIFS(Final!$B:$B,proof!A10,Final!$F:$F,"Placement",Final!$H:$H,"&lt;&gt;")</f>
        <v>13</v>
      </c>
      <c r="F10" s="61">
        <f t="shared" si="0"/>
        <v>36</v>
      </c>
      <c r="G10" s="61">
        <f>COUNTIFS(Final!$B:$B,proof!A10,Final!$H:$H,"&lt;&gt;")</f>
        <v>13</v>
      </c>
      <c r="N10" s="107">
        <v>36</v>
      </c>
      <c r="O10" s="107">
        <v>36</v>
      </c>
    </row>
    <row r="11" spans="1:15" ht="15" thickBot="1" x14ac:dyDescent="0.4">
      <c r="A11" s="20" t="s">
        <v>17</v>
      </c>
      <c r="B11" s="61">
        <f>COUNTIFS(Final!B$3:B$854,proof!A11)</f>
        <v>71</v>
      </c>
      <c r="C11" s="61">
        <f>COUNTIFS(Final!$B:$B,proof!A11,Final!$F:$F,"Placement")</f>
        <v>46</v>
      </c>
      <c r="D11" s="61">
        <f>COUNTIFS(Final!$B:$B,proof!A11,Final!$F:$F,"Placement",Final!$G:$G,"&lt;&gt;")</f>
        <v>39</v>
      </c>
      <c r="E11" s="62">
        <f>COUNTIFS(Final!$B:$B,proof!A11,Final!$F:$F,"Placement",Final!$H:$H,"&lt;&gt;")</f>
        <v>6</v>
      </c>
      <c r="F11" s="61">
        <f t="shared" si="0"/>
        <v>33</v>
      </c>
      <c r="G11" s="61">
        <f>COUNTIFS(Final!$B:$B,proof!A11,Final!$H:$H,"&lt;&gt;")</f>
        <v>6</v>
      </c>
      <c r="N11" s="107">
        <v>17</v>
      </c>
      <c r="O11" s="107">
        <v>17</v>
      </c>
    </row>
    <row r="12" spans="1:15" x14ac:dyDescent="0.35">
      <c r="A12" s="19" t="s">
        <v>13</v>
      </c>
      <c r="B12" s="61">
        <f>COUNTIFS(Final!B$3:B$854,proof!A12)</f>
        <v>71</v>
      </c>
      <c r="C12" s="61">
        <f>COUNTIFS(Final!$B:$B,proof!A12,Final!$F:$F,"Placement")</f>
        <v>49</v>
      </c>
      <c r="D12" s="61">
        <f>COUNTIFS(Final!$B:$B,proof!A12,Final!$F:$F,"Placement",Final!$G:$G,"&lt;&gt;")</f>
        <v>39</v>
      </c>
      <c r="E12" s="62">
        <f>COUNTIFS(Final!$B:$B,proof!A12,Final!$F:$F,"Placement",Final!$H:$H,"&lt;&gt;")</f>
        <v>27</v>
      </c>
      <c r="F12" s="61">
        <f t="shared" si="0"/>
        <v>12</v>
      </c>
      <c r="G12" s="61">
        <f>COUNTIFS(Final!$B:$B,proof!A12,Final!$H:$H,"&lt;&gt;")</f>
        <v>28</v>
      </c>
    </row>
    <row r="13" spans="1:15" x14ac:dyDescent="0.35">
      <c r="A13" s="19" t="s">
        <v>18</v>
      </c>
      <c r="B13" s="61">
        <f>COUNTIFS(Final!B$3:B$854,proof!A13)</f>
        <v>69</v>
      </c>
      <c r="C13" s="61">
        <f>COUNTIFS(Final!$B:$B,proof!A13,Final!$F:$F,"Placement")</f>
        <v>28</v>
      </c>
      <c r="D13" s="61">
        <f>COUNTIFS(Final!$B:$B,proof!A13,Final!$F:$F,"Placement",Final!$G:$G,"&lt;&gt;")</f>
        <v>24</v>
      </c>
      <c r="E13" s="62">
        <v>9</v>
      </c>
      <c r="F13" s="61">
        <f t="shared" si="0"/>
        <v>15</v>
      </c>
      <c r="G13" s="61">
        <f>COUNTIFS(Final!$B:$B,proof!A13,Final!$H:$H,"&lt;&gt;")</f>
        <v>35</v>
      </c>
    </row>
    <row r="14" spans="1:15" x14ac:dyDescent="0.35">
      <c r="A14" s="19" t="s">
        <v>19</v>
      </c>
      <c r="B14" s="61">
        <f>COUNTIFS(Final!B$3:B$854,proof!A14)</f>
        <v>70</v>
      </c>
      <c r="C14" s="61">
        <f>COUNTIFS(Final!$B:$B,proof!A14,Final!$F:$F,"Placement")</f>
        <v>43</v>
      </c>
      <c r="D14" s="61">
        <f>COUNTIFS(Final!$B:$B,proof!A14,Final!$F:$F,"Placement",Final!$G:$G,"&lt;&gt;")</f>
        <v>31</v>
      </c>
      <c r="E14" s="62">
        <f>COUNTIFS(Final!$B:$B,proof!A14,Final!$F:$F,"Placement",Final!$H:$H,"&lt;&gt;")</f>
        <v>15</v>
      </c>
      <c r="F14" s="61">
        <f t="shared" si="0"/>
        <v>16</v>
      </c>
      <c r="G14" s="61">
        <f>COUNTIFS(Final!$B:$B,proof!A14,Final!$H:$H,"&lt;&gt;")</f>
        <v>26</v>
      </c>
    </row>
    <row r="15" spans="1:15" x14ac:dyDescent="0.35">
      <c r="A15" s="19" t="s">
        <v>25</v>
      </c>
      <c r="B15" s="60">
        <f t="shared" ref="B15:G15" si="1">SUM(B3:B14)</f>
        <v>852</v>
      </c>
      <c r="C15" s="60">
        <f t="shared" si="1"/>
        <v>504</v>
      </c>
      <c r="D15" s="60">
        <f t="shared" si="1"/>
        <v>440</v>
      </c>
      <c r="E15" s="60">
        <f t="shared" si="1"/>
        <v>200</v>
      </c>
      <c r="F15" s="60">
        <f t="shared" si="1"/>
        <v>240</v>
      </c>
      <c r="G15" s="60">
        <f t="shared" si="1"/>
        <v>275</v>
      </c>
    </row>
    <row r="16" spans="1:15" x14ac:dyDescent="0.35">
      <c r="A16" s="142" t="s">
        <v>2279</v>
      </c>
      <c r="B16" s="142"/>
      <c r="C16" s="61"/>
      <c r="D16" s="61"/>
      <c r="E16" s="64">
        <f>E15/D15*100</f>
        <v>45.454545454545453</v>
      </c>
      <c r="F16" s="65">
        <f>F15/D15*100</f>
        <v>54.54545454545454</v>
      </c>
      <c r="G16" s="63">
        <f>G15/C15*100</f>
        <v>54.563492063492056</v>
      </c>
    </row>
  </sheetData>
  <mergeCells count="8">
    <mergeCell ref="G1:G2"/>
    <mergeCell ref="F1:F2"/>
    <mergeCell ref="D1:D2"/>
    <mergeCell ref="A16:B16"/>
    <mergeCell ref="A1:A2"/>
    <mergeCell ref="B1:B2"/>
    <mergeCell ref="C1:C2"/>
    <mergeCell ref="E1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45"/>
  <sheetViews>
    <sheetView view="pageBreakPreview" topLeftCell="A20" zoomScale="96" zoomScaleNormal="100" zoomScaleSheetLayoutView="96" workbookViewId="0">
      <selection activeCell="A28" sqref="A28:C31"/>
    </sheetView>
  </sheetViews>
  <sheetFormatPr defaultRowHeight="14.5" x14ac:dyDescent="0.35"/>
  <cols>
    <col min="2" max="2" width="54.26953125" bestFit="1" customWidth="1"/>
    <col min="3" max="3" width="11.1796875" customWidth="1"/>
    <col min="4" max="6" width="9.1796875" hidden="1" customWidth="1"/>
    <col min="7" max="7" width="9.1796875" style="41" hidden="1" customWidth="1"/>
    <col min="8" max="8" width="10.453125" customWidth="1"/>
    <col min="9" max="9" width="9.1796875" customWidth="1"/>
  </cols>
  <sheetData>
    <row r="2" spans="1:17" ht="15.5" x14ac:dyDescent="0.35">
      <c r="A2" s="144" t="s">
        <v>0</v>
      </c>
      <c r="B2" s="144"/>
      <c r="C2" s="144"/>
      <c r="D2" s="144"/>
      <c r="E2" s="144"/>
      <c r="F2" s="144"/>
      <c r="G2" s="144"/>
      <c r="H2" s="144"/>
      <c r="I2" s="144"/>
    </row>
    <row r="3" spans="1:17" ht="15.5" x14ac:dyDescent="0.35">
      <c r="A3" s="144" t="s">
        <v>2252</v>
      </c>
      <c r="B3" s="144"/>
      <c r="C3" s="144"/>
      <c r="D3" s="144"/>
      <c r="E3" s="144"/>
      <c r="F3" s="144"/>
      <c r="G3" s="144"/>
      <c r="H3" s="144"/>
      <c r="I3" s="144"/>
    </row>
    <row r="4" spans="1:17" ht="15.5" x14ac:dyDescent="0.35">
      <c r="A4" s="42"/>
      <c r="B4" s="42"/>
      <c r="C4" s="42"/>
      <c r="D4" s="42"/>
      <c r="E4" s="145">
        <v>44258</v>
      </c>
      <c r="F4" s="144"/>
      <c r="G4" s="144"/>
    </row>
    <row r="5" spans="1:17" ht="15.5" x14ac:dyDescent="0.35">
      <c r="A5" s="42"/>
      <c r="B5" s="144" t="s">
        <v>2253</v>
      </c>
      <c r="C5" s="144"/>
      <c r="D5" s="144"/>
      <c r="E5" s="144"/>
      <c r="F5" s="144"/>
      <c r="G5" s="144"/>
    </row>
    <row r="6" spans="1:17" ht="15.5" x14ac:dyDescent="0.35">
      <c r="A6" s="42"/>
      <c r="B6" s="146" t="s">
        <v>2481</v>
      </c>
      <c r="C6" s="146"/>
      <c r="D6" s="146"/>
      <c r="E6" s="146"/>
      <c r="F6" s="146"/>
      <c r="G6" s="146"/>
      <c r="H6" s="148" t="s">
        <v>2618</v>
      </c>
      <c r="I6" s="149"/>
    </row>
    <row r="7" spans="1:17" ht="15.5" x14ac:dyDescent="0.35">
      <c r="A7" s="43" t="s">
        <v>2254</v>
      </c>
      <c r="B7" s="44" t="s">
        <v>2255</v>
      </c>
      <c r="C7" s="44" t="s">
        <v>2256</v>
      </c>
      <c r="D7" s="44" t="s">
        <v>2257</v>
      </c>
      <c r="E7" s="44" t="s">
        <v>2258</v>
      </c>
      <c r="F7" s="44" t="s">
        <v>13</v>
      </c>
      <c r="G7" s="45" t="s">
        <v>2259</v>
      </c>
      <c r="H7" s="44" t="s">
        <v>2260</v>
      </c>
      <c r="I7" s="44" t="s">
        <v>25</v>
      </c>
    </row>
    <row r="8" spans="1:17" ht="20.149999999999999" customHeight="1" x14ac:dyDescent="0.35">
      <c r="A8" s="23">
        <v>1</v>
      </c>
      <c r="B8" s="46" t="s">
        <v>2261</v>
      </c>
      <c r="C8" s="8">
        <f>COUNTIFS(Final!$B$3:$B$854,"CIVIL-A")+COUNTIFS(Final!$B$3:$B$854,"CIVIL-B")</f>
        <v>152</v>
      </c>
      <c r="D8" s="8">
        <f>COUNTIFS(Final!$B$3:$B$854,"Comp-A")+COUNTIFS(Final!$B$3:$B$854,"Comp-B")+COUNTIFS(Final!$B$3:$B$854,"Comp-C")</f>
        <v>212</v>
      </c>
      <c r="E8" s="8">
        <f>COUNTIFS(Final!$B$3:$B$854,"E&amp;TC-A")+COUNTIFS(Final!$B$3:$B$854,"E&amp;TC-B")</f>
        <v>137</v>
      </c>
      <c r="F8" s="8">
        <f>COUNTIFS(Final!$B$3:$B$854,"Elex")</f>
        <v>71</v>
      </c>
      <c r="G8" s="8">
        <f>COUNTIFS(Final!$B$3:$B$854,"IT-A")+COUNTIFS(Final!$B$3:$B$854,"IT-B")</f>
        <v>141</v>
      </c>
      <c r="H8" s="8">
        <f>COUNTIFS(Final!$B$3:$B$854,"MECH-A")+COUNTIFS(Final!$B$3:$B$854,"MECH-B")</f>
        <v>139</v>
      </c>
      <c r="I8" s="48">
        <f>C8+D8+E8+F8+G8+H8</f>
        <v>852</v>
      </c>
      <c r="K8" s="66">
        <f t="shared" ref="K8:Q8" si="0">C9+C10+C11</f>
        <v>152</v>
      </c>
      <c r="L8" s="66">
        <f t="shared" si="0"/>
        <v>211</v>
      </c>
      <c r="M8" s="66">
        <f t="shared" si="0"/>
        <v>137</v>
      </c>
      <c r="N8" s="66">
        <f t="shared" si="0"/>
        <v>71</v>
      </c>
      <c r="O8" s="66">
        <f t="shared" si="0"/>
        <v>141</v>
      </c>
      <c r="P8" s="66">
        <f t="shared" si="0"/>
        <v>139</v>
      </c>
      <c r="Q8" s="66">
        <f t="shared" si="0"/>
        <v>851</v>
      </c>
    </row>
    <row r="9" spans="1:17" ht="20.149999999999999" customHeight="1" x14ac:dyDescent="0.35">
      <c r="A9" s="23">
        <v>2</v>
      </c>
      <c r="B9" s="46" t="s">
        <v>2619</v>
      </c>
      <c r="C9" s="8">
        <f>COUNTIFS(Final!$F$3:$F$854,"Entrepreneur",Final!$B$3:$B$854,"CIVIL-A")+COUNTIFS(Final!$F$3:$F$854,"Entrepreneur",Final!$B$3:$B$854,"CIVIL-B")</f>
        <v>7</v>
      </c>
      <c r="D9" s="8">
        <f>COUNTIFS(Final!$F$3:$F$854,"Entrepreneur",Final!$B$3:$B$854,"Comp-A")+COUNTIFS(Final!$F$3:$F$854,"Entrepreneur",Final!$B$3:$B$854,"Comp-B")+COUNTIFS(Final!$F$3:$F$854,"Entrepreneur",Final!$B$3:$B$854,"Comp-c")</f>
        <v>3</v>
      </c>
      <c r="E9" s="8">
        <f>COUNTIFS(Final!$F$3:$F$854,"Entrepreneur",Final!$B$3:$B$854,"E&amp;TC-A")+COUNTIFS(Final!$F$3:$F$854,"Entrepreneur",Final!$B$3:$B$854,"E&amp;TC-B")</f>
        <v>1</v>
      </c>
      <c r="F9" s="8">
        <f>COUNTIFS(Final!$F$3:$F$854,"Entrepreneur",Final!$B$3:$B$854,"Elex")</f>
        <v>1</v>
      </c>
      <c r="G9" s="8">
        <f>COUNTIFS(Final!$F$3:$F$854,"Entrepreneur",Final!$B$3:$B$854,"IT-A")+COUNTIFS(Final!$F$3:$F$854,"Entrepreneur",Final!$B$3:$B$854,"IT-B")</f>
        <v>3</v>
      </c>
      <c r="H9" s="8">
        <f>COUNTIFS(Final!$F$3:$F$854,"Entrepreneur",Final!$B$3:$B$854,"MECH-A")+COUNTIFS(Final!$F$3:$F$854,"Entrepreneur",Final!$B$3:$B$854,"MECh-B")</f>
        <v>0</v>
      </c>
      <c r="I9" s="48">
        <f t="shared" ref="I9:I17" si="1">C9+D9+E9+F9+G9+H9</f>
        <v>15</v>
      </c>
    </row>
    <row r="10" spans="1:17" ht="20.149999999999999" customHeight="1" x14ac:dyDescent="0.35">
      <c r="A10" s="23">
        <v>3</v>
      </c>
      <c r="B10" s="46" t="s">
        <v>2262</v>
      </c>
      <c r="C10" s="8">
        <f>COUNTIFS(Final!$F$3:$F$854,"Higher Studies",Final!$B$3:$B$854,"CIVIL-A")+COUNTIFS(Final!$F$3:$F$854,"Higher Studies",Final!$B$3:$B$854,"CIVIL-B")</f>
        <v>101</v>
      </c>
      <c r="D10" s="8">
        <f>COUNTIFS(Final!$F$3:$F$854,"Higher Studies",Final!$B$3:$B$854,"Comp-A")+COUNTIFS(Final!$F$3:$F$854,"Higher Studies",Final!$B$3:$B$854,"Comp-B")+COUNTIFS(Final!$F$3:$F$854,"Higher Studies",Final!$B$3:$B$854,"Comp-c")</f>
        <v>69</v>
      </c>
      <c r="E10" s="8">
        <f>COUNTIFS(Final!$F$3:$F$854,"Higher Studies",Final!$B$3:$B$854,"E&amp;TC-A")+COUNTIFS(Final!$F$3:$F$854,"Higher Studies",Final!$B$3:$B$854,"E&amp;TC-B")</f>
        <v>32</v>
      </c>
      <c r="F10" s="8">
        <f>COUNTIFS(Final!$F$3:$F$854,"Higher Studies",Final!$B$3:$B$854,"Elex")</f>
        <v>21</v>
      </c>
      <c r="G10" s="8">
        <f>COUNTIFS(Final!$F$3:$F$854,"Higher Studies",Final!$B$3:$B$854,"IT-A")+COUNTIFS(Final!$F$3:$F$854,"Higher Studies",Final!$B$3:$B$854,"IT-B")</f>
        <v>41</v>
      </c>
      <c r="H10" s="8">
        <f>COUNTIFS(Final!$F$3:$F$854,"Higher Studies",Final!$B$3:$B$854,"MECH-A")+COUNTIFS(Final!$F$3:$F$854,"Higher Studies",Final!$B$3:$B$854,"MECh-B")</f>
        <v>68</v>
      </c>
      <c r="I10" s="48">
        <f t="shared" si="1"/>
        <v>332</v>
      </c>
    </row>
    <row r="11" spans="1:17" ht="20.149999999999999" customHeight="1" x14ac:dyDescent="0.35">
      <c r="A11" s="23">
        <v>4</v>
      </c>
      <c r="B11" s="46" t="s">
        <v>2263</v>
      </c>
      <c r="C11" s="8">
        <f>COUNTIFS(Final!$F$3:$F$854,"Placement",Final!$B$3:$B$854,"CIVIL-A")+COUNTIFS(Final!$F$3:$F$854,"Placement",Final!$B$3:$B$854,"CIVIL-B")</f>
        <v>44</v>
      </c>
      <c r="D11" s="8">
        <f>COUNTIFS(Final!$F$3:$F$854,"Placement",Final!$B$3:$B$854,"Comp-A")+COUNTIFS(Final!$F$3:$F$854,"Placement",Final!$B$3:$B$854,"Comp-B")+COUNTIFS(Final!$F$3:$F$854,"Placement",Final!$B$3:$B$854,"Comp-c")</f>
        <v>139</v>
      </c>
      <c r="E11" s="8">
        <f>COUNTIFS(Final!$F$3:$F$854,"Placement",Final!$B$3:$B$854,"E&amp;TC-A")+COUNTIFS(Final!$F$3:$F$854,"Placement",Final!$B$3:$B$854,"E&amp;TC-B")</f>
        <v>104</v>
      </c>
      <c r="F11" s="8">
        <f>COUNTIFS(Final!$F$3:$F$854,"Placement",Final!$B$3:$B$854,"Elex")</f>
        <v>49</v>
      </c>
      <c r="G11" s="8">
        <f>COUNTIFS(Final!$F$3:$F$854,"Placement",Final!$B$3:$B$854,"IT-A")+COUNTIFS(Final!$F$3:$F$854,"Placement",Final!$B$3:$B$854,"IT-B")</f>
        <v>97</v>
      </c>
      <c r="H11" s="8">
        <f>COUNTIFS(Final!$F$3:$F$854,"Placement",Final!$B$3:$B$854,"MECH-A")+COUNTIFS(Final!$F$3:$F$854,"Placement",Final!$B$3:$B$854,"MECh-B")</f>
        <v>71</v>
      </c>
      <c r="I11" s="48">
        <f>C11+D11+E11+F11+G11+H11</f>
        <v>504</v>
      </c>
    </row>
    <row r="12" spans="1:17" ht="20.149999999999999" customHeight="1" x14ac:dyDescent="0.35">
      <c r="A12" s="23">
        <v>5</v>
      </c>
      <c r="B12" s="46" t="s">
        <v>2264</v>
      </c>
      <c r="C12" s="8">
        <f>C11-C13</f>
        <v>44</v>
      </c>
      <c r="D12" s="8">
        <f t="shared" ref="D12:H12" si="2">D11-D13</f>
        <v>138</v>
      </c>
      <c r="E12" s="8">
        <f t="shared" si="2"/>
        <v>103</v>
      </c>
      <c r="F12" s="8">
        <f t="shared" si="2"/>
        <v>49</v>
      </c>
      <c r="G12" s="8">
        <f t="shared" si="2"/>
        <v>96</v>
      </c>
      <c r="H12" s="8">
        <f t="shared" si="2"/>
        <v>71</v>
      </c>
      <c r="I12" s="48">
        <f t="shared" si="1"/>
        <v>501</v>
      </c>
    </row>
    <row r="13" spans="1:17" ht="20.149999999999999" customHeight="1" x14ac:dyDescent="0.35">
      <c r="A13" s="23">
        <v>6</v>
      </c>
      <c r="B13" s="46" t="s">
        <v>2265</v>
      </c>
      <c r="C13" s="8">
        <v>0</v>
      </c>
      <c r="D13" s="8">
        <v>1</v>
      </c>
      <c r="E13" s="8">
        <v>1</v>
      </c>
      <c r="F13" s="67">
        <v>0</v>
      </c>
      <c r="G13" s="47">
        <v>1</v>
      </c>
      <c r="H13" s="61">
        <v>0</v>
      </c>
      <c r="I13" s="48">
        <f t="shared" si="1"/>
        <v>3</v>
      </c>
    </row>
    <row r="14" spans="1:17" ht="20.149999999999999" customHeight="1" x14ac:dyDescent="0.35">
      <c r="A14" s="23">
        <v>7</v>
      </c>
      <c r="B14" s="46" t="s">
        <v>2266</v>
      </c>
      <c r="C14" s="8" t="e">
        <f>COUNTIFS(Final!$F$3:$F$854,"Placement",Final!$B$3:$B$854,"CIVIL-A",Final!#REF!,"On")+COUNTIFS(Final!$F$3:$F$854,"Placement",Final!$B$3:$B$854,"CIVIL-b",Final!#REF!,"On")</f>
        <v>#REF!</v>
      </c>
      <c r="D14" s="8" t="e">
        <f>COUNTIFS(Final!$F$3:$F$854,"Placement",Final!$B$3:$B$854,"Comp-A",Final!#REF!,"On")+COUNTIFS(Final!$F$3:$F$854,"Placement",Final!$B$3:$B$854,"Comp-b",Final!#REF!,"On")+COUNTIFS(Final!$F$3:$F$854,"Placement",Final!$B$3:$B$854,"Comp-c",Final!#REF!,"On")</f>
        <v>#REF!</v>
      </c>
      <c r="E14" s="8" t="e">
        <f>COUNTIFS(Final!$F$3:$F$854,"Placement",Final!$B$3:$B$854,"E&amp;TC-A",Final!#REF!,"On")+COUNTIFS(Final!$F$3:$F$854,"Placement",Final!$B$3:$B$854,"E&amp;TC-b",Final!#REF!,"On")</f>
        <v>#REF!</v>
      </c>
      <c r="F14" s="8" t="e">
        <f>COUNTIFS(Final!$F$3:$F$854,"Placement",Final!$B$3:$B$854,"Elex",Final!#REF!,"On")</f>
        <v>#REF!</v>
      </c>
      <c r="G14" s="8" t="e">
        <f>COUNTIFS(Final!$F$3:$F$854,"Placement",Final!$B$3:$B$854,"IT-A",Final!#REF!,"On")+COUNTIFS(Final!$F$3:$F$854,"Placement",Final!$B$3:$B$854,"IT-b",Final!#REF!,"On")</f>
        <v>#REF!</v>
      </c>
      <c r="H14" s="8" t="e">
        <f>COUNTIFS(Final!$F$3:$F$854,"Placement",Final!$B$3:$B$854,"MECH-A",Final!#REF!,"On")+COUNTIFS(Final!$F$3:$F$854,"Placement",Final!$B$3:$B$854,"MECH-b",Final!#REF!,"On")</f>
        <v>#REF!</v>
      </c>
      <c r="I14" s="48" t="e">
        <f t="shared" si="1"/>
        <v>#REF!</v>
      </c>
    </row>
    <row r="15" spans="1:17" ht="20.149999999999999" customHeight="1" x14ac:dyDescent="0.35">
      <c r="A15" s="23">
        <v>8</v>
      </c>
      <c r="B15" s="46" t="s">
        <v>2267</v>
      </c>
      <c r="C15" s="8" t="e">
        <f>COUNTIFS(Final!$F$3:$F$854,"Placement",Final!$B$3:$B$854,"CIVIL-A",Final!#REF!,"Off")+COUNTIFS(Final!$F$3:$F$854,"Placement",Final!$B$3:$B$854,"CIVIL-b",Final!#REF!,"Off")</f>
        <v>#REF!</v>
      </c>
      <c r="D15" s="8" t="e">
        <f>COUNTIFS(Final!$F$3:$F$854,"Placement",Final!$B$3:$B$854,"Comp-A",Final!#REF!,"Off")+COUNTIFS(Final!$F$3:$F$854,"Placement",Final!$B$3:$B$854,"Comp-b",Final!#REF!,"Off")+COUNTIFS(Final!$F$3:$F$854,"Placement",Final!$B$3:$B$854,"Comp-c",Final!#REF!,"Off")</f>
        <v>#REF!</v>
      </c>
      <c r="E15" s="8" t="e">
        <f>COUNTIFS(Final!$F$3:$F$854,"Placement",Final!$B$3:$B$854,"E&amp;TC-A",Final!#REF!,"Off")+COUNTIFS(Final!$F$3:$F$854,"Placement",Final!$B$3:$B$854,"E&amp;TC-b",Final!#REF!,"Off")</f>
        <v>#REF!</v>
      </c>
      <c r="F15" s="8" t="e">
        <f>COUNTIFS(Final!$F$3:$F$854,"Placement",Final!$B$3:$B$854,"Elex",Final!#REF!,"Off")</f>
        <v>#REF!</v>
      </c>
      <c r="G15" s="8" t="e">
        <f>COUNTIFS(Final!$F$3:$F$854,"Placement",Final!$B$3:$B$854,"IT-A",Final!#REF!,"Off")+COUNTIFS(Final!$F$3:$F$854,"Placement",Final!$B$3:$B$854,"IT-b",Final!#REF!,"Off")</f>
        <v>#REF!</v>
      </c>
      <c r="H15" s="8" t="e">
        <f>COUNTIFS(Final!$F$3:$F$854,"Placement",Final!$B$3:$B$854,"MECH-A",Final!#REF!,"Off")+COUNTIFS(Final!$F$3:$F$854,"Placement",Final!$B$3:$B$854,"MECH-b",Final!#REF!,"Off")</f>
        <v>#REF!</v>
      </c>
      <c r="I15" s="48" t="e">
        <f t="shared" si="1"/>
        <v>#REF!</v>
      </c>
    </row>
    <row r="16" spans="1:17" ht="25.5" customHeight="1" x14ac:dyDescent="0.35">
      <c r="A16" s="23">
        <v>9</v>
      </c>
      <c r="B16" s="49" t="s">
        <v>2268</v>
      </c>
      <c r="C16" s="44" t="e">
        <f>C14+C15</f>
        <v>#REF!</v>
      </c>
      <c r="D16" s="44" t="e">
        <f t="shared" ref="D16:H16" si="3">D14+D15</f>
        <v>#REF!</v>
      </c>
      <c r="E16" s="44" t="e">
        <f t="shared" si="3"/>
        <v>#REF!</v>
      </c>
      <c r="F16" s="44" t="e">
        <f t="shared" si="3"/>
        <v>#REF!</v>
      </c>
      <c r="G16" s="45" t="e">
        <f t="shared" si="3"/>
        <v>#REF!</v>
      </c>
      <c r="H16" s="44" t="e">
        <f t="shared" si="3"/>
        <v>#REF!</v>
      </c>
      <c r="I16" s="48" t="e">
        <f t="shared" si="1"/>
        <v>#REF!</v>
      </c>
    </row>
    <row r="17" spans="1:9" ht="24" customHeight="1" x14ac:dyDescent="0.35">
      <c r="A17" s="23">
        <v>10</v>
      </c>
      <c r="B17" s="46" t="s">
        <v>2269</v>
      </c>
      <c r="C17" s="8" t="e">
        <f t="shared" ref="C17:H17" si="4">C9+C10+C14+C15</f>
        <v>#REF!</v>
      </c>
      <c r="D17" s="8" t="e">
        <f t="shared" si="4"/>
        <v>#REF!</v>
      </c>
      <c r="E17" s="8" t="e">
        <f t="shared" si="4"/>
        <v>#REF!</v>
      </c>
      <c r="F17" s="8" t="e">
        <f t="shared" si="4"/>
        <v>#REF!</v>
      </c>
      <c r="G17" s="47" t="e">
        <f t="shared" si="4"/>
        <v>#REF!</v>
      </c>
      <c r="H17" s="8" t="e">
        <f t="shared" si="4"/>
        <v>#REF!</v>
      </c>
      <c r="I17" s="48" t="e">
        <f t="shared" si="1"/>
        <v>#REF!</v>
      </c>
    </row>
    <row r="18" spans="1:9" ht="34.5" customHeight="1" x14ac:dyDescent="0.35">
      <c r="A18" s="23">
        <v>11</v>
      </c>
      <c r="B18" s="46" t="s">
        <v>2270</v>
      </c>
      <c r="C18" s="50" t="e">
        <f t="shared" ref="C18:I18" si="5">ROUNDUP(C17/C8*100,0)</f>
        <v>#REF!</v>
      </c>
      <c r="D18" s="50" t="e">
        <f t="shared" si="5"/>
        <v>#REF!</v>
      </c>
      <c r="E18" s="50" t="e">
        <f t="shared" si="5"/>
        <v>#REF!</v>
      </c>
      <c r="F18" s="50" t="e">
        <f t="shared" si="5"/>
        <v>#REF!</v>
      </c>
      <c r="G18" s="50" t="e">
        <f t="shared" si="5"/>
        <v>#REF!</v>
      </c>
      <c r="H18" s="50" t="e">
        <f t="shared" si="5"/>
        <v>#REF!</v>
      </c>
      <c r="I18" s="50" t="e">
        <f t="shared" si="5"/>
        <v>#REF!</v>
      </c>
    </row>
    <row r="19" spans="1:9" ht="20.149999999999999" customHeight="1" x14ac:dyDescent="0.35">
      <c r="A19" s="23">
        <v>12</v>
      </c>
      <c r="B19" s="46" t="s">
        <v>2271</v>
      </c>
      <c r="C19" s="51" t="e">
        <f>Final!#REF!</f>
        <v>#REF!</v>
      </c>
      <c r="D19" s="51">
        <v>30</v>
      </c>
      <c r="E19" s="51">
        <v>8.23</v>
      </c>
      <c r="F19" s="52">
        <v>8.23</v>
      </c>
      <c r="G19" s="53">
        <v>14</v>
      </c>
      <c r="H19" s="54" t="e">
        <f>Final!#REF!</f>
        <v>#REF!</v>
      </c>
      <c r="I19" s="54">
        <v>30</v>
      </c>
    </row>
    <row r="20" spans="1:9" ht="20.149999999999999" customHeight="1" x14ac:dyDescent="0.35">
      <c r="A20" s="23">
        <v>13</v>
      </c>
      <c r="B20" s="46" t="s">
        <v>2272</v>
      </c>
      <c r="C20" s="51" t="e">
        <f>Final!#REF!</f>
        <v>#REF!</v>
      </c>
      <c r="D20" s="51">
        <v>3.25</v>
      </c>
      <c r="E20" s="51">
        <v>3</v>
      </c>
      <c r="F20" s="52">
        <v>3</v>
      </c>
      <c r="G20" s="53">
        <v>3</v>
      </c>
      <c r="H20" s="54" t="e">
        <f>Final!#REF!</f>
        <v>#REF!</v>
      </c>
      <c r="I20" s="54">
        <v>3</v>
      </c>
    </row>
    <row r="21" spans="1:9" ht="20.149999999999999" customHeight="1" x14ac:dyDescent="0.35">
      <c r="A21" s="23">
        <v>14</v>
      </c>
      <c r="B21" s="46" t="s">
        <v>2273</v>
      </c>
      <c r="C21" s="51" t="e">
        <f>Final!#REF!</f>
        <v>#REF!</v>
      </c>
      <c r="D21" s="51">
        <v>10.17</v>
      </c>
      <c r="E21" s="51">
        <v>6.4</v>
      </c>
      <c r="F21" s="52">
        <v>6.26</v>
      </c>
      <c r="G21" s="53">
        <v>9.85</v>
      </c>
      <c r="H21" s="54" t="e">
        <f>Final!#REF!</f>
        <v>#REF!</v>
      </c>
      <c r="I21" s="54">
        <v>7.96</v>
      </c>
    </row>
    <row r="22" spans="1:9" ht="20.149999999999999" customHeight="1" x14ac:dyDescent="0.35">
      <c r="A22" s="23">
        <v>15</v>
      </c>
      <c r="B22" s="46" t="s">
        <v>2274</v>
      </c>
      <c r="C22" s="51" t="e">
        <f>Final!#REF!</f>
        <v>#REF!</v>
      </c>
      <c r="D22" s="51">
        <v>5</v>
      </c>
      <c r="E22" s="51">
        <v>4.8</v>
      </c>
      <c r="F22" s="52">
        <v>4</v>
      </c>
      <c r="G22" s="53">
        <v>5</v>
      </c>
      <c r="H22" s="54" t="e">
        <f>Final!#REF!</f>
        <v>#REF!</v>
      </c>
      <c r="I22" s="54">
        <v>4.5</v>
      </c>
    </row>
    <row r="23" spans="1:9" ht="20.149999999999999" customHeight="1" x14ac:dyDescent="0.35">
      <c r="A23" s="23">
        <v>16</v>
      </c>
      <c r="B23" s="46" t="s">
        <v>2275</v>
      </c>
      <c r="C23" s="55">
        <v>87</v>
      </c>
      <c r="D23" s="55"/>
      <c r="E23" s="55"/>
      <c r="F23" s="56"/>
      <c r="G23" s="57"/>
      <c r="H23" s="48">
        <v>67</v>
      </c>
      <c r="I23" s="48"/>
    </row>
    <row r="24" spans="1:9" ht="20.149999999999999" customHeight="1" x14ac:dyDescent="0.35">
      <c r="A24" s="23">
        <v>17</v>
      </c>
      <c r="B24" s="58" t="s">
        <v>2276</v>
      </c>
      <c r="C24" s="55" t="e">
        <f>C16</f>
        <v>#REF!</v>
      </c>
      <c r="D24" s="55"/>
      <c r="E24" s="55"/>
      <c r="F24" s="56"/>
      <c r="G24" s="57"/>
      <c r="H24" s="55" t="e">
        <f>H16</f>
        <v>#REF!</v>
      </c>
      <c r="I24" s="59"/>
    </row>
    <row r="25" spans="1:9" ht="20.149999999999999" customHeight="1" x14ac:dyDescent="0.35">
      <c r="A25" s="23">
        <v>18</v>
      </c>
      <c r="B25" s="58" t="s">
        <v>2277</v>
      </c>
      <c r="C25" s="55">
        <v>1</v>
      </c>
      <c r="D25" s="55"/>
      <c r="E25" s="55"/>
      <c r="F25" s="56"/>
      <c r="G25" s="57"/>
      <c r="H25" s="48">
        <v>4</v>
      </c>
      <c r="I25" s="59"/>
    </row>
    <row r="26" spans="1:9" ht="48" customHeight="1" x14ac:dyDescent="0.35">
      <c r="A26" s="150" t="s">
        <v>2622</v>
      </c>
      <c r="B26" s="150"/>
      <c r="C26" s="150"/>
      <c r="D26" s="150"/>
      <c r="E26" s="150"/>
      <c r="F26" s="150"/>
      <c r="G26" s="150"/>
      <c r="H26" s="150"/>
      <c r="I26" s="150"/>
    </row>
    <row r="28" spans="1:9" s="74" customFormat="1" x14ac:dyDescent="0.35">
      <c r="A28" s="73" t="s">
        <v>2578</v>
      </c>
      <c r="C28" s="74" t="s">
        <v>2575</v>
      </c>
      <c r="G28" s="75" t="s">
        <v>31</v>
      </c>
    </row>
    <row r="29" spans="1:9" s="74" customFormat="1" x14ac:dyDescent="0.35">
      <c r="A29" s="74" t="s">
        <v>2579</v>
      </c>
      <c r="C29" s="74" t="s">
        <v>2576</v>
      </c>
      <c r="G29" s="75" t="s">
        <v>2572</v>
      </c>
    </row>
    <row r="30" spans="1:9" s="74" customFormat="1" x14ac:dyDescent="0.35">
      <c r="A30" s="74" t="s">
        <v>34</v>
      </c>
      <c r="C30" s="74" t="s">
        <v>34</v>
      </c>
      <c r="G30" s="75" t="s">
        <v>34</v>
      </c>
    </row>
    <row r="31" spans="1:9" s="74" customFormat="1" x14ac:dyDescent="0.35">
      <c r="G31" s="75"/>
    </row>
    <row r="32" spans="1:9" s="74" customFormat="1" x14ac:dyDescent="0.35">
      <c r="G32" s="75"/>
    </row>
    <row r="33" spans="1:8" s="74" customFormat="1" x14ac:dyDescent="0.35">
      <c r="G33" s="75"/>
    </row>
    <row r="34" spans="1:8" s="74" customFormat="1" x14ac:dyDescent="0.35">
      <c r="A34" s="74" t="s">
        <v>2573</v>
      </c>
      <c r="C34" s="74" t="s">
        <v>31</v>
      </c>
      <c r="G34" s="75" t="s">
        <v>31</v>
      </c>
    </row>
    <row r="35" spans="1:8" s="74" customFormat="1" x14ac:dyDescent="0.35">
      <c r="A35" s="74" t="s">
        <v>2574</v>
      </c>
      <c r="C35" s="151" t="s">
        <v>2580</v>
      </c>
      <c r="D35" s="151"/>
      <c r="E35" s="151"/>
      <c r="F35" s="151"/>
      <c r="G35" s="151"/>
      <c r="H35" s="151"/>
    </row>
    <row r="36" spans="1:8" s="74" customFormat="1" x14ac:dyDescent="0.35">
      <c r="A36" s="74" t="s">
        <v>34</v>
      </c>
      <c r="C36" s="151" t="s">
        <v>34</v>
      </c>
      <c r="D36" s="151"/>
      <c r="E36" s="151"/>
      <c r="F36" s="151"/>
      <c r="G36" s="151"/>
      <c r="H36" s="151"/>
    </row>
    <row r="37" spans="1:8" s="74" customFormat="1" x14ac:dyDescent="0.35">
      <c r="G37" s="75"/>
    </row>
    <row r="38" spans="1:8" s="74" customFormat="1" x14ac:dyDescent="0.35">
      <c r="G38" s="75"/>
    </row>
    <row r="39" spans="1:8" s="74" customFormat="1" x14ac:dyDescent="0.35">
      <c r="G39" s="75"/>
    </row>
    <row r="40" spans="1:8" s="74" customFormat="1" x14ac:dyDescent="0.35">
      <c r="A40" s="151" t="s">
        <v>2577</v>
      </c>
      <c r="B40" s="151"/>
      <c r="C40" s="74" t="s">
        <v>32</v>
      </c>
      <c r="G40" s="75"/>
    </row>
    <row r="41" spans="1:8" s="74" customFormat="1" x14ac:dyDescent="0.35">
      <c r="A41" s="151" t="s">
        <v>33</v>
      </c>
      <c r="B41" s="151"/>
      <c r="C41" s="74" t="s">
        <v>20</v>
      </c>
      <c r="G41" s="75"/>
    </row>
    <row r="42" spans="1:8" s="74" customFormat="1" x14ac:dyDescent="0.35">
      <c r="A42" s="151" t="s">
        <v>34</v>
      </c>
      <c r="B42" s="151"/>
      <c r="C42" s="74" t="s">
        <v>34</v>
      </c>
      <c r="G42" s="75"/>
    </row>
    <row r="43" spans="1:8" s="74" customFormat="1" x14ac:dyDescent="0.35">
      <c r="G43" s="75"/>
    </row>
    <row r="45" spans="1:8" x14ac:dyDescent="0.35">
      <c r="A45" s="147" t="s">
        <v>2623</v>
      </c>
      <c r="B45" s="147"/>
      <c r="C45" s="147"/>
    </row>
  </sheetData>
  <mergeCells count="13">
    <mergeCell ref="A45:C45"/>
    <mergeCell ref="H6:I6"/>
    <mergeCell ref="A26:I26"/>
    <mergeCell ref="C36:H36"/>
    <mergeCell ref="A40:B40"/>
    <mergeCell ref="A41:B41"/>
    <mergeCell ref="A42:B42"/>
    <mergeCell ref="C35:H35"/>
    <mergeCell ref="A2:I2"/>
    <mergeCell ref="A3:I3"/>
    <mergeCell ref="E4:G4"/>
    <mergeCell ref="B5:G5"/>
    <mergeCell ref="B6:G6"/>
  </mergeCells>
  <printOptions horizontalCentered="1"/>
  <pageMargins left="0.23622047244094491" right="0.23622047244094491" top="0.27559055118110237" bottom="0.27559055118110237" header="0.31496062992125984" footer="0.31496062992125984"/>
  <pageSetup paperSize="9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Final</vt:lpstr>
      <vt:lpstr>Placed but not recived offer</vt:lpstr>
      <vt:lpstr>List of Unplaced Students</vt:lpstr>
      <vt:lpstr>proof</vt:lpstr>
      <vt:lpstr>Consolidation</vt:lpstr>
      <vt:lpstr>Consolidation!Print_Area</vt:lpstr>
      <vt:lpstr>Final!Print_Area</vt:lpstr>
      <vt:lpstr>'List of Unplaced Students'!Print_Area</vt:lpstr>
      <vt:lpstr>'Placed but not recived offer'!Print_Area</vt:lpstr>
      <vt:lpstr>Final!Print_Titles</vt:lpstr>
      <vt:lpstr>'List of Unplaced Students'!Print_Titles</vt:lpstr>
      <vt:lpstr>'Placed but not recived offer'!Print_Titles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2024-09-14T14:15:18Z</dcterms:modified>
</cp:coreProperties>
</file>